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05" windowWidth="15195" windowHeight="7275" tabRatio="828"/>
  </bookViews>
  <sheets>
    <sheet name="October midyear adj" sheetId="1" r:id="rId1"/>
    <sheet name="Oct midyear LSMSA" sheetId="87" r:id="rId2"/>
    <sheet name="Oct midyear NOCCA" sheetId="88" r:id="rId3"/>
    <sheet name="Oct midyear Madison Prep" sheetId="2" r:id="rId4"/>
    <sheet name="Oct midyear DArbonne" sheetId="3" r:id="rId5"/>
    <sheet name="Oct midyear Intl_VIBE" sheetId="4" r:id="rId6"/>
    <sheet name="Oct midyear NOMMA" sheetId="5" r:id="rId7"/>
    <sheet name="Oct midyear LFNO" sheetId="6" r:id="rId8"/>
    <sheet name="Oct midyear Lake Charles Chtr" sheetId="7" r:id="rId9"/>
    <sheet name="Oct midyear JS Clark" sheetId="8" r:id="rId10"/>
    <sheet name="Oct midyear Southwest" sheetId="9" r:id="rId11"/>
    <sheet name="Oct midyear LA Key" sheetId="60" r:id="rId12"/>
    <sheet name="Oct midyear Jefferson Cham" sheetId="61" r:id="rId13"/>
    <sheet name="Oct midyear Tallulah" sheetId="62" r:id="rId14"/>
    <sheet name="Oct midyear Northshore" sheetId="63" r:id="rId15"/>
    <sheet name="Oct midyear B.R. Charter" sheetId="64" r:id="rId16"/>
    <sheet name="Oct midyear Delta" sheetId="65" r:id="rId17"/>
    <sheet name="Oct midyear Impact" sheetId="78" r:id="rId18"/>
    <sheet name="Oct midyear Vision" sheetId="79" r:id="rId19"/>
    <sheet name="Oct midyear Advantage" sheetId="80" r:id="rId20"/>
    <sheet name="Oct midyear Iberville" sheetId="81" r:id="rId21"/>
    <sheet name="Oct midyear L.C. Coll Prep" sheetId="82" r:id="rId22"/>
    <sheet name="Oct midyear Northeast" sheetId="83" r:id="rId23"/>
    <sheet name="Oct midyear Acadiana Ren" sheetId="84" r:id="rId24"/>
    <sheet name="Oct midyear Laf Ren" sheetId="85" r:id="rId25"/>
    <sheet name="Oct midyear Willow" sheetId="86" r:id="rId26"/>
    <sheet name="Oct midyear LAVCA" sheetId="75" r:id="rId27"/>
    <sheet name="Oct midyear LA Conn" sheetId="76" r:id="rId28"/>
    <sheet name="February midyear adj" sheetId="96" state="hidden" r:id="rId29"/>
    <sheet name="Feb midyear LSMSA" sheetId="97" state="hidden" r:id="rId30"/>
    <sheet name="Feb midyear NOCCA" sheetId="98" state="hidden" r:id="rId31"/>
    <sheet name="Feb midyear Madison Prep" sheetId="99" state="hidden" r:id="rId32"/>
    <sheet name="Feb midyear DArbonne" sheetId="100" state="hidden" r:id="rId33"/>
    <sheet name="Feb midyear Intl_VIBE" sheetId="101" state="hidden" r:id="rId34"/>
    <sheet name="Feb midyear NOMMA" sheetId="102" state="hidden" r:id="rId35"/>
    <sheet name="Feb midyear LFNO" sheetId="103" state="hidden" r:id="rId36"/>
    <sheet name="Feb midyear Lake Charles Chtr" sheetId="104" state="hidden" r:id="rId37"/>
    <sheet name="Feb midyear JS Clark" sheetId="105" state="hidden" r:id="rId38"/>
    <sheet name="Feb midyear Southwest" sheetId="106" state="hidden" r:id="rId39"/>
    <sheet name="Feb midyear LA Key" sheetId="107" state="hidden" r:id="rId40"/>
    <sheet name="Feb midyear Jefferson Cham" sheetId="108" state="hidden" r:id="rId41"/>
    <sheet name="Feb midyear Tallulah" sheetId="109" state="hidden" r:id="rId42"/>
    <sheet name="Feb midyear Northshore" sheetId="110" state="hidden" r:id="rId43"/>
    <sheet name="Feb midyear B.R. Charter" sheetId="111" state="hidden" r:id="rId44"/>
    <sheet name="Feb midyear Delta" sheetId="112" state="hidden" r:id="rId45"/>
    <sheet name="Feb midyear Impact" sheetId="113" state="hidden" r:id="rId46"/>
    <sheet name="Feb midyear Vision" sheetId="114" state="hidden" r:id="rId47"/>
    <sheet name="Feb midyear Advantage" sheetId="115" state="hidden" r:id="rId48"/>
    <sheet name="Feb midyear Iberville" sheetId="116" state="hidden" r:id="rId49"/>
    <sheet name="Feb midyear L.C. Coll Prep" sheetId="117" state="hidden" r:id="rId50"/>
    <sheet name="Feb midyear Northeast" sheetId="118" state="hidden" r:id="rId51"/>
    <sheet name="Feb midyear Acadiana Ren" sheetId="119" state="hidden" r:id="rId52"/>
    <sheet name="Feb midyear Laf Ren" sheetId="120" state="hidden" r:id="rId53"/>
    <sheet name="Feb midyear Willow" sheetId="121" state="hidden" r:id="rId54"/>
    <sheet name="Feb midyear LAVCA" sheetId="122" state="hidden" r:id="rId55"/>
    <sheet name="Feb midyear LA Conn" sheetId="123" state="hidden" r:id="rId56"/>
    <sheet name="10.1.14_SIS" sheetId="90" state="hidden" r:id="rId57"/>
    <sheet name="10.1.14_Type 5_ALL" sheetId="91" state="hidden" r:id="rId58"/>
    <sheet name="10.1.14_ISL" sheetId="89" state="hidden" r:id="rId59"/>
    <sheet name="2.1.15_SIS" sheetId="124" state="hidden" r:id="rId60"/>
    <sheet name="2.1.15_Type 5_ALL" sheetId="125" state="hidden" r:id="rId61"/>
    <sheet name="2.1.15_ISL" sheetId="126" state="hidden" r:id="rId62"/>
  </sheets>
  <externalReferences>
    <externalReference r:id="rId63"/>
    <externalReference r:id="rId64"/>
  </externalReferences>
  <definedNames>
    <definedName name="_1_2004_2005_AFR_4_Ad_Valorem_Taxes" localSheetId="60">#REF!</definedName>
    <definedName name="_1_2004_2005_AFR_4_Ad_Valorem_Taxes" localSheetId="51">#REF!</definedName>
    <definedName name="_1_2004_2005_AFR_4_Ad_Valorem_Taxes" localSheetId="47">#REF!</definedName>
    <definedName name="_1_2004_2005_AFR_4_Ad_Valorem_Taxes" localSheetId="43">#REF!</definedName>
    <definedName name="_1_2004_2005_AFR_4_Ad_Valorem_Taxes" localSheetId="32">#REF!</definedName>
    <definedName name="_1_2004_2005_AFR_4_Ad_Valorem_Taxes" localSheetId="44">#REF!</definedName>
    <definedName name="_1_2004_2005_AFR_4_Ad_Valorem_Taxes" localSheetId="48">#REF!</definedName>
    <definedName name="_1_2004_2005_AFR_4_Ad_Valorem_Taxes" localSheetId="45">#REF!</definedName>
    <definedName name="_1_2004_2005_AFR_4_Ad_Valorem_Taxes" localSheetId="33">#REF!</definedName>
    <definedName name="_1_2004_2005_AFR_4_Ad_Valorem_Taxes" localSheetId="40">#REF!</definedName>
    <definedName name="_1_2004_2005_AFR_4_Ad_Valorem_Taxes" localSheetId="37">#REF!</definedName>
    <definedName name="_1_2004_2005_AFR_4_Ad_Valorem_Taxes" localSheetId="49">#REF!</definedName>
    <definedName name="_1_2004_2005_AFR_4_Ad_Valorem_Taxes" localSheetId="55">#REF!</definedName>
    <definedName name="_1_2004_2005_AFR_4_Ad_Valorem_Taxes" localSheetId="39">#REF!</definedName>
    <definedName name="_1_2004_2005_AFR_4_Ad_Valorem_Taxes" localSheetId="52">#REF!</definedName>
    <definedName name="_1_2004_2005_AFR_4_Ad_Valorem_Taxes" localSheetId="36">#REF!</definedName>
    <definedName name="_1_2004_2005_AFR_4_Ad_Valorem_Taxes" localSheetId="54">#REF!</definedName>
    <definedName name="_1_2004_2005_AFR_4_Ad_Valorem_Taxes" localSheetId="35">#REF!</definedName>
    <definedName name="_1_2004_2005_AFR_4_Ad_Valorem_Taxes" localSheetId="29">#REF!</definedName>
    <definedName name="_1_2004_2005_AFR_4_Ad_Valorem_Taxes" localSheetId="31">#REF!</definedName>
    <definedName name="_1_2004_2005_AFR_4_Ad_Valorem_Taxes" localSheetId="30">#REF!</definedName>
    <definedName name="_1_2004_2005_AFR_4_Ad_Valorem_Taxes" localSheetId="34">#REF!</definedName>
    <definedName name="_1_2004_2005_AFR_4_Ad_Valorem_Taxes" localSheetId="50">#REF!</definedName>
    <definedName name="_1_2004_2005_AFR_4_Ad_Valorem_Taxes" localSheetId="42">#REF!</definedName>
    <definedName name="_1_2004_2005_AFR_4_Ad_Valorem_Taxes" localSheetId="38">#REF!</definedName>
    <definedName name="_1_2004_2005_AFR_4_Ad_Valorem_Taxes" localSheetId="41">#REF!</definedName>
    <definedName name="_1_2004_2005_AFR_4_Ad_Valorem_Taxes" localSheetId="46">#REF!</definedName>
    <definedName name="_1_2004_2005_AFR_4_Ad_Valorem_Taxes" localSheetId="53">#REF!</definedName>
    <definedName name="_1_2004_2005_AFR_4_Ad_Valorem_Taxes" localSheetId="28">#REF!</definedName>
    <definedName name="_1_2004_2005_AFR_4_Ad_Valorem_Taxes" localSheetId="23">#REF!</definedName>
    <definedName name="_1_2004_2005_AFR_4_Ad_Valorem_Taxes" localSheetId="19">#REF!</definedName>
    <definedName name="_1_2004_2005_AFR_4_Ad_Valorem_Taxes" localSheetId="15">#REF!</definedName>
    <definedName name="_1_2004_2005_AFR_4_Ad_Valorem_Taxes" localSheetId="4">#REF!</definedName>
    <definedName name="_1_2004_2005_AFR_4_Ad_Valorem_Taxes" localSheetId="16">#REF!</definedName>
    <definedName name="_1_2004_2005_AFR_4_Ad_Valorem_Taxes" localSheetId="20">#REF!</definedName>
    <definedName name="_1_2004_2005_AFR_4_Ad_Valorem_Taxes" localSheetId="17">#REF!</definedName>
    <definedName name="_1_2004_2005_AFR_4_Ad_Valorem_Taxes" localSheetId="5">#REF!</definedName>
    <definedName name="_1_2004_2005_AFR_4_Ad_Valorem_Taxes" localSheetId="12">#REF!</definedName>
    <definedName name="_1_2004_2005_AFR_4_Ad_Valorem_Taxes" localSheetId="9">#REF!</definedName>
    <definedName name="_1_2004_2005_AFR_4_Ad_Valorem_Taxes" localSheetId="21">#REF!</definedName>
    <definedName name="_1_2004_2005_AFR_4_Ad_Valorem_Taxes" localSheetId="27">#REF!</definedName>
    <definedName name="_1_2004_2005_AFR_4_Ad_Valorem_Taxes" localSheetId="11">#REF!</definedName>
    <definedName name="_1_2004_2005_AFR_4_Ad_Valorem_Taxes" localSheetId="24">#REF!</definedName>
    <definedName name="_1_2004_2005_AFR_4_Ad_Valorem_Taxes" localSheetId="8">#REF!</definedName>
    <definedName name="_1_2004_2005_AFR_4_Ad_Valorem_Taxes" localSheetId="26">#REF!</definedName>
    <definedName name="_1_2004_2005_AFR_4_Ad_Valorem_Taxes" localSheetId="7">#REF!</definedName>
    <definedName name="_1_2004_2005_AFR_4_Ad_Valorem_Taxes" localSheetId="1">#REF!</definedName>
    <definedName name="_1_2004_2005_AFR_4_Ad_Valorem_Taxes" localSheetId="3">#REF!</definedName>
    <definedName name="_1_2004_2005_AFR_4_Ad_Valorem_Taxes" localSheetId="2">#REF!</definedName>
    <definedName name="_1_2004_2005_AFR_4_Ad_Valorem_Taxes" localSheetId="6">#REF!</definedName>
    <definedName name="_1_2004_2005_AFR_4_Ad_Valorem_Taxes" localSheetId="22">#REF!</definedName>
    <definedName name="_1_2004_2005_AFR_4_Ad_Valorem_Taxes" localSheetId="14">#REF!</definedName>
    <definedName name="_1_2004_2005_AFR_4_Ad_Valorem_Taxes" localSheetId="10">#REF!</definedName>
    <definedName name="_1_2004_2005_AFR_4_Ad_Valorem_Taxes" localSheetId="13">#REF!</definedName>
    <definedName name="_1_2004_2005_AFR_4_Ad_Valorem_Taxes" localSheetId="18">#REF!</definedName>
    <definedName name="_1_2004_2005_AFR_4_Ad_Valorem_Taxes" localSheetId="25">#REF!</definedName>
    <definedName name="_1_2004_2005_AFR_4_Ad_Valorem_Taxes" localSheetId="0">#REF!</definedName>
    <definedName name="_1_2004_2005_AFR_4_Ad_Valorem_Taxes">#REF!</definedName>
    <definedName name="_2004_2005_AFR_4_Ad_Valorem_Taxes" localSheetId="60">#REF!</definedName>
    <definedName name="_2004_2005_AFR_4_Ad_Valorem_Taxes" localSheetId="51">#REF!</definedName>
    <definedName name="_2004_2005_AFR_4_Ad_Valorem_Taxes" localSheetId="47">#REF!</definedName>
    <definedName name="_2004_2005_AFR_4_Ad_Valorem_Taxes" localSheetId="43">#REF!</definedName>
    <definedName name="_2004_2005_AFR_4_Ad_Valorem_Taxes" localSheetId="32">#REF!</definedName>
    <definedName name="_2004_2005_AFR_4_Ad_Valorem_Taxes" localSheetId="44">#REF!</definedName>
    <definedName name="_2004_2005_AFR_4_Ad_Valorem_Taxes" localSheetId="48">#REF!</definedName>
    <definedName name="_2004_2005_AFR_4_Ad_Valorem_Taxes" localSheetId="45">#REF!</definedName>
    <definedName name="_2004_2005_AFR_4_Ad_Valorem_Taxes" localSheetId="33">#REF!</definedName>
    <definedName name="_2004_2005_AFR_4_Ad_Valorem_Taxes" localSheetId="40">#REF!</definedName>
    <definedName name="_2004_2005_AFR_4_Ad_Valorem_Taxes" localSheetId="49">#REF!</definedName>
    <definedName name="_2004_2005_AFR_4_Ad_Valorem_Taxes" localSheetId="55">#REF!</definedName>
    <definedName name="_2004_2005_AFR_4_Ad_Valorem_Taxes" localSheetId="39">#REF!</definedName>
    <definedName name="_2004_2005_AFR_4_Ad_Valorem_Taxes" localSheetId="52">#REF!</definedName>
    <definedName name="_2004_2005_AFR_4_Ad_Valorem_Taxes" localSheetId="54">#REF!</definedName>
    <definedName name="_2004_2005_AFR_4_Ad_Valorem_Taxes" localSheetId="29">#REF!</definedName>
    <definedName name="_2004_2005_AFR_4_Ad_Valorem_Taxes" localSheetId="31">#REF!</definedName>
    <definedName name="_2004_2005_AFR_4_Ad_Valorem_Taxes" localSheetId="30">#REF!</definedName>
    <definedName name="_2004_2005_AFR_4_Ad_Valorem_Taxes" localSheetId="34">#REF!</definedName>
    <definedName name="_2004_2005_AFR_4_Ad_Valorem_Taxes" localSheetId="50">#REF!</definedName>
    <definedName name="_2004_2005_AFR_4_Ad_Valorem_Taxes" localSheetId="42">#REF!</definedName>
    <definedName name="_2004_2005_AFR_4_Ad_Valorem_Taxes" localSheetId="41">#REF!</definedName>
    <definedName name="_2004_2005_AFR_4_Ad_Valorem_Taxes" localSheetId="46">#REF!</definedName>
    <definedName name="_2004_2005_AFR_4_Ad_Valorem_Taxes" localSheetId="53">#REF!</definedName>
    <definedName name="_2004_2005_AFR_4_Ad_Valorem_Taxes" localSheetId="28">#REF!</definedName>
    <definedName name="_2004_2005_AFR_4_Ad_Valorem_Taxes" localSheetId="23">#REF!</definedName>
    <definedName name="_2004_2005_AFR_4_Ad_Valorem_Taxes" localSheetId="19">#REF!</definedName>
    <definedName name="_2004_2005_AFR_4_Ad_Valorem_Taxes" localSheetId="15">#REF!</definedName>
    <definedName name="_2004_2005_AFR_4_Ad_Valorem_Taxes" localSheetId="4">#REF!</definedName>
    <definedName name="_2004_2005_AFR_4_Ad_Valorem_Taxes" localSheetId="16">#REF!</definedName>
    <definedName name="_2004_2005_AFR_4_Ad_Valorem_Taxes" localSheetId="20">#REF!</definedName>
    <definedName name="_2004_2005_AFR_4_Ad_Valorem_Taxes" localSheetId="17">#REF!</definedName>
    <definedName name="_2004_2005_AFR_4_Ad_Valorem_Taxes" localSheetId="5">#REF!</definedName>
    <definedName name="_2004_2005_AFR_4_Ad_Valorem_Taxes" localSheetId="12">#REF!</definedName>
    <definedName name="_2004_2005_AFR_4_Ad_Valorem_Taxes" localSheetId="21">#REF!</definedName>
    <definedName name="_2004_2005_AFR_4_Ad_Valorem_Taxes" localSheetId="27">#REF!</definedName>
    <definedName name="_2004_2005_AFR_4_Ad_Valorem_Taxes" localSheetId="11">#REF!</definedName>
    <definedName name="_2004_2005_AFR_4_Ad_Valorem_Taxes" localSheetId="24">#REF!</definedName>
    <definedName name="_2004_2005_AFR_4_Ad_Valorem_Taxes" localSheetId="26">#REF!</definedName>
    <definedName name="_2004_2005_AFR_4_Ad_Valorem_Taxes" localSheetId="1">#REF!</definedName>
    <definedName name="_2004_2005_AFR_4_Ad_Valorem_Taxes" localSheetId="3">#REF!</definedName>
    <definedName name="_2004_2005_AFR_4_Ad_Valorem_Taxes" localSheetId="2">#REF!</definedName>
    <definedName name="_2004_2005_AFR_4_Ad_Valorem_Taxes" localSheetId="6">#REF!</definedName>
    <definedName name="_2004_2005_AFR_4_Ad_Valorem_Taxes" localSheetId="22">#REF!</definedName>
    <definedName name="_2004_2005_AFR_4_Ad_Valorem_Taxes" localSheetId="14">#REF!</definedName>
    <definedName name="_2004_2005_AFR_4_Ad_Valorem_Taxes" localSheetId="13">#REF!</definedName>
    <definedName name="_2004_2005_AFR_4_Ad_Valorem_Taxes" localSheetId="18">#REF!</definedName>
    <definedName name="_2004_2005_AFR_4_Ad_Valorem_Taxes" localSheetId="25">#REF!</definedName>
    <definedName name="_2004_2005_AFR_4_Ad_Valorem_Taxes">#REF!</definedName>
    <definedName name="Import_Elem_Secondary_ByLEA" localSheetId="60">#REF!</definedName>
    <definedName name="Import_Elem_Secondary_ByLEA" localSheetId="51">#REF!</definedName>
    <definedName name="Import_Elem_Secondary_ByLEA" localSheetId="47">#REF!</definedName>
    <definedName name="Import_Elem_Secondary_ByLEA" localSheetId="43">#REF!</definedName>
    <definedName name="Import_Elem_Secondary_ByLEA" localSheetId="32">#REF!</definedName>
    <definedName name="Import_Elem_Secondary_ByLEA" localSheetId="44">#REF!</definedName>
    <definedName name="Import_Elem_Secondary_ByLEA" localSheetId="48">#REF!</definedName>
    <definedName name="Import_Elem_Secondary_ByLEA" localSheetId="45">#REF!</definedName>
    <definedName name="Import_Elem_Secondary_ByLEA" localSheetId="33">#REF!</definedName>
    <definedName name="Import_Elem_Secondary_ByLEA" localSheetId="40">#REF!</definedName>
    <definedName name="Import_Elem_Secondary_ByLEA" localSheetId="37">#REF!</definedName>
    <definedName name="Import_Elem_Secondary_ByLEA" localSheetId="49">#REF!</definedName>
    <definedName name="Import_Elem_Secondary_ByLEA" localSheetId="55">#REF!</definedName>
    <definedName name="Import_Elem_Secondary_ByLEA" localSheetId="39">#REF!</definedName>
    <definedName name="Import_Elem_Secondary_ByLEA" localSheetId="52">#REF!</definedName>
    <definedName name="Import_Elem_Secondary_ByLEA" localSheetId="36">#REF!</definedName>
    <definedName name="Import_Elem_Secondary_ByLEA" localSheetId="54">#REF!</definedName>
    <definedName name="Import_Elem_Secondary_ByLEA" localSheetId="35">#REF!</definedName>
    <definedName name="Import_Elem_Secondary_ByLEA" localSheetId="29">#REF!</definedName>
    <definedName name="Import_Elem_Secondary_ByLEA" localSheetId="31">#REF!</definedName>
    <definedName name="Import_Elem_Secondary_ByLEA" localSheetId="30">#REF!</definedName>
    <definedName name="Import_Elem_Secondary_ByLEA" localSheetId="34">#REF!</definedName>
    <definedName name="Import_Elem_Secondary_ByLEA" localSheetId="50">#REF!</definedName>
    <definedName name="Import_Elem_Secondary_ByLEA" localSheetId="42">#REF!</definedName>
    <definedName name="Import_Elem_Secondary_ByLEA" localSheetId="38">#REF!</definedName>
    <definedName name="Import_Elem_Secondary_ByLEA" localSheetId="41">#REF!</definedName>
    <definedName name="Import_Elem_Secondary_ByLEA" localSheetId="46">#REF!</definedName>
    <definedName name="Import_Elem_Secondary_ByLEA" localSheetId="53">#REF!</definedName>
    <definedName name="Import_Elem_Secondary_ByLEA" localSheetId="28">#REF!</definedName>
    <definedName name="Import_Elem_Secondary_ByLEA" localSheetId="23">#REF!</definedName>
    <definedName name="Import_Elem_Secondary_ByLEA" localSheetId="19">#REF!</definedName>
    <definedName name="Import_Elem_Secondary_ByLEA" localSheetId="15">#REF!</definedName>
    <definedName name="Import_Elem_Secondary_ByLEA" localSheetId="4">#REF!</definedName>
    <definedName name="Import_Elem_Secondary_ByLEA" localSheetId="16">#REF!</definedName>
    <definedName name="Import_Elem_Secondary_ByLEA" localSheetId="20">#REF!</definedName>
    <definedName name="Import_Elem_Secondary_ByLEA" localSheetId="17">#REF!</definedName>
    <definedName name="Import_Elem_Secondary_ByLEA" localSheetId="5">#REF!</definedName>
    <definedName name="Import_Elem_Secondary_ByLEA" localSheetId="12">#REF!</definedName>
    <definedName name="Import_Elem_Secondary_ByLEA" localSheetId="9">#REF!</definedName>
    <definedName name="Import_Elem_Secondary_ByLEA" localSheetId="21">#REF!</definedName>
    <definedName name="Import_Elem_Secondary_ByLEA" localSheetId="27">#REF!</definedName>
    <definedName name="Import_Elem_Secondary_ByLEA" localSheetId="11">#REF!</definedName>
    <definedName name="Import_Elem_Secondary_ByLEA" localSheetId="24">#REF!</definedName>
    <definedName name="Import_Elem_Secondary_ByLEA" localSheetId="8">#REF!</definedName>
    <definedName name="Import_Elem_Secondary_ByLEA" localSheetId="26">#REF!</definedName>
    <definedName name="Import_Elem_Secondary_ByLEA" localSheetId="7">#REF!</definedName>
    <definedName name="Import_Elem_Secondary_ByLEA" localSheetId="1">#REF!</definedName>
    <definedName name="Import_Elem_Secondary_ByLEA" localSheetId="3">#REF!</definedName>
    <definedName name="Import_Elem_Secondary_ByLEA" localSheetId="2">#REF!</definedName>
    <definedName name="Import_Elem_Secondary_ByLEA" localSheetId="6">#REF!</definedName>
    <definedName name="Import_Elem_Secondary_ByLEA" localSheetId="22">#REF!</definedName>
    <definedName name="Import_Elem_Secondary_ByLEA" localSheetId="14">#REF!</definedName>
    <definedName name="Import_Elem_Secondary_ByLEA" localSheetId="10">#REF!</definedName>
    <definedName name="Import_Elem_Secondary_ByLEA" localSheetId="13">#REF!</definedName>
    <definedName name="Import_Elem_Secondary_ByLEA" localSheetId="18">#REF!</definedName>
    <definedName name="Import_Elem_Secondary_ByLEA" localSheetId="25">#REF!</definedName>
    <definedName name="Import_Elem_Secondary_ByLEA">#REF!</definedName>
    <definedName name="Import_K_12_ByLEA" localSheetId="60">#REF!</definedName>
    <definedName name="Import_K_12_ByLEA" localSheetId="51">#REF!</definedName>
    <definedName name="Import_K_12_ByLEA" localSheetId="47">#REF!</definedName>
    <definedName name="Import_K_12_ByLEA" localSheetId="43">#REF!</definedName>
    <definedName name="Import_K_12_ByLEA" localSheetId="32">#REF!</definedName>
    <definedName name="Import_K_12_ByLEA" localSheetId="44">#REF!</definedName>
    <definedName name="Import_K_12_ByLEA" localSheetId="48">#REF!</definedName>
    <definedName name="Import_K_12_ByLEA" localSheetId="45">#REF!</definedName>
    <definedName name="Import_K_12_ByLEA" localSheetId="33">#REF!</definedName>
    <definedName name="Import_K_12_ByLEA" localSheetId="40">#REF!</definedName>
    <definedName name="Import_K_12_ByLEA" localSheetId="37">#REF!</definedName>
    <definedName name="Import_K_12_ByLEA" localSheetId="49">#REF!</definedName>
    <definedName name="Import_K_12_ByLEA" localSheetId="55">#REF!</definedName>
    <definedName name="Import_K_12_ByLEA" localSheetId="39">#REF!</definedName>
    <definedName name="Import_K_12_ByLEA" localSheetId="52">#REF!</definedName>
    <definedName name="Import_K_12_ByLEA" localSheetId="36">#REF!</definedName>
    <definedName name="Import_K_12_ByLEA" localSheetId="54">#REF!</definedName>
    <definedName name="Import_K_12_ByLEA" localSheetId="35">#REF!</definedName>
    <definedName name="Import_K_12_ByLEA" localSheetId="29">#REF!</definedName>
    <definedName name="Import_K_12_ByLEA" localSheetId="31">#REF!</definedName>
    <definedName name="Import_K_12_ByLEA" localSheetId="30">#REF!</definedName>
    <definedName name="Import_K_12_ByLEA" localSheetId="34">#REF!</definedName>
    <definedName name="Import_K_12_ByLEA" localSheetId="50">#REF!</definedName>
    <definedName name="Import_K_12_ByLEA" localSheetId="42">#REF!</definedName>
    <definedName name="Import_K_12_ByLEA" localSheetId="38">#REF!</definedName>
    <definedName name="Import_K_12_ByLEA" localSheetId="41">#REF!</definedName>
    <definedName name="Import_K_12_ByLEA" localSheetId="46">#REF!</definedName>
    <definedName name="Import_K_12_ByLEA" localSheetId="53">#REF!</definedName>
    <definedName name="Import_K_12_ByLEA" localSheetId="28">#REF!</definedName>
    <definedName name="Import_K_12_ByLEA" localSheetId="23">#REF!</definedName>
    <definedName name="Import_K_12_ByLEA" localSheetId="19">#REF!</definedName>
    <definedName name="Import_K_12_ByLEA" localSheetId="15">#REF!</definedName>
    <definedName name="Import_K_12_ByLEA" localSheetId="4">#REF!</definedName>
    <definedName name="Import_K_12_ByLEA" localSheetId="16">#REF!</definedName>
    <definedName name="Import_K_12_ByLEA" localSheetId="20">#REF!</definedName>
    <definedName name="Import_K_12_ByLEA" localSheetId="17">#REF!</definedName>
    <definedName name="Import_K_12_ByLEA" localSheetId="5">#REF!</definedName>
    <definedName name="Import_K_12_ByLEA" localSheetId="12">#REF!</definedName>
    <definedName name="Import_K_12_ByLEA" localSheetId="9">#REF!</definedName>
    <definedName name="Import_K_12_ByLEA" localSheetId="21">#REF!</definedName>
    <definedName name="Import_K_12_ByLEA" localSheetId="27">#REF!</definedName>
    <definedName name="Import_K_12_ByLEA" localSheetId="11">#REF!</definedName>
    <definedName name="Import_K_12_ByLEA" localSheetId="24">#REF!</definedName>
    <definedName name="Import_K_12_ByLEA" localSheetId="8">#REF!</definedName>
    <definedName name="Import_K_12_ByLEA" localSheetId="26">#REF!</definedName>
    <definedName name="Import_K_12_ByLEA" localSheetId="7">#REF!</definedName>
    <definedName name="Import_K_12_ByLEA" localSheetId="1">#REF!</definedName>
    <definedName name="Import_K_12_ByLEA" localSheetId="3">#REF!</definedName>
    <definedName name="Import_K_12_ByLEA" localSheetId="2">#REF!</definedName>
    <definedName name="Import_K_12_ByLEA" localSheetId="6">#REF!</definedName>
    <definedName name="Import_K_12_ByLEA" localSheetId="22">#REF!</definedName>
    <definedName name="Import_K_12_ByLEA" localSheetId="14">#REF!</definedName>
    <definedName name="Import_K_12_ByLEA" localSheetId="10">#REF!</definedName>
    <definedName name="Import_K_12_ByLEA" localSheetId="13">#REF!</definedName>
    <definedName name="Import_K_12_ByLEA" localSheetId="18">#REF!</definedName>
    <definedName name="Import_K_12_ByLEA" localSheetId="25">#REF!</definedName>
    <definedName name="Import_K_12_ByLEA">#REF!</definedName>
    <definedName name="Import_MFP_and_Other_Funded_ByLEA" localSheetId="60">#REF!</definedName>
    <definedName name="Import_MFP_and_Other_Funded_ByLEA" localSheetId="51">#REF!</definedName>
    <definedName name="Import_MFP_and_Other_Funded_ByLEA" localSheetId="47">#REF!</definedName>
    <definedName name="Import_MFP_and_Other_Funded_ByLEA" localSheetId="43">#REF!</definedName>
    <definedName name="Import_MFP_and_Other_Funded_ByLEA" localSheetId="32">#REF!</definedName>
    <definedName name="Import_MFP_and_Other_Funded_ByLEA" localSheetId="44">#REF!</definedName>
    <definedName name="Import_MFP_and_Other_Funded_ByLEA" localSheetId="48">#REF!</definedName>
    <definedName name="Import_MFP_and_Other_Funded_ByLEA" localSheetId="45">#REF!</definedName>
    <definedName name="Import_MFP_and_Other_Funded_ByLEA" localSheetId="33">#REF!</definedName>
    <definedName name="Import_MFP_and_Other_Funded_ByLEA" localSheetId="40">#REF!</definedName>
    <definedName name="Import_MFP_and_Other_Funded_ByLEA" localSheetId="37">#REF!</definedName>
    <definedName name="Import_MFP_and_Other_Funded_ByLEA" localSheetId="49">#REF!</definedName>
    <definedName name="Import_MFP_and_Other_Funded_ByLEA" localSheetId="55">#REF!</definedName>
    <definedName name="Import_MFP_and_Other_Funded_ByLEA" localSheetId="39">#REF!</definedName>
    <definedName name="Import_MFP_and_Other_Funded_ByLEA" localSheetId="52">#REF!</definedName>
    <definedName name="Import_MFP_and_Other_Funded_ByLEA" localSheetId="36">#REF!</definedName>
    <definedName name="Import_MFP_and_Other_Funded_ByLEA" localSheetId="54">#REF!</definedName>
    <definedName name="Import_MFP_and_Other_Funded_ByLEA" localSheetId="35">#REF!</definedName>
    <definedName name="Import_MFP_and_Other_Funded_ByLEA" localSheetId="29">#REF!</definedName>
    <definedName name="Import_MFP_and_Other_Funded_ByLEA" localSheetId="31">#REF!</definedName>
    <definedName name="Import_MFP_and_Other_Funded_ByLEA" localSheetId="30">#REF!</definedName>
    <definedName name="Import_MFP_and_Other_Funded_ByLEA" localSheetId="34">#REF!</definedName>
    <definedName name="Import_MFP_and_Other_Funded_ByLEA" localSheetId="50">#REF!</definedName>
    <definedName name="Import_MFP_and_Other_Funded_ByLEA" localSheetId="42">#REF!</definedName>
    <definedName name="Import_MFP_and_Other_Funded_ByLEA" localSheetId="38">#REF!</definedName>
    <definedName name="Import_MFP_and_Other_Funded_ByLEA" localSheetId="41">#REF!</definedName>
    <definedName name="Import_MFP_and_Other_Funded_ByLEA" localSheetId="46">#REF!</definedName>
    <definedName name="Import_MFP_and_Other_Funded_ByLEA" localSheetId="53">#REF!</definedName>
    <definedName name="Import_MFP_and_Other_Funded_ByLEA" localSheetId="28">#REF!</definedName>
    <definedName name="Import_MFP_and_Other_Funded_ByLEA" localSheetId="23">#REF!</definedName>
    <definedName name="Import_MFP_and_Other_Funded_ByLEA" localSheetId="19">#REF!</definedName>
    <definedName name="Import_MFP_and_Other_Funded_ByLEA" localSheetId="15">#REF!</definedName>
    <definedName name="Import_MFP_and_Other_Funded_ByLEA" localSheetId="4">#REF!</definedName>
    <definedName name="Import_MFP_and_Other_Funded_ByLEA" localSheetId="16">#REF!</definedName>
    <definedName name="Import_MFP_and_Other_Funded_ByLEA" localSheetId="20">#REF!</definedName>
    <definedName name="Import_MFP_and_Other_Funded_ByLEA" localSheetId="17">#REF!</definedName>
    <definedName name="Import_MFP_and_Other_Funded_ByLEA" localSheetId="5">#REF!</definedName>
    <definedName name="Import_MFP_and_Other_Funded_ByLEA" localSheetId="12">#REF!</definedName>
    <definedName name="Import_MFP_and_Other_Funded_ByLEA" localSheetId="9">#REF!</definedName>
    <definedName name="Import_MFP_and_Other_Funded_ByLEA" localSheetId="21">#REF!</definedName>
    <definedName name="Import_MFP_and_Other_Funded_ByLEA" localSheetId="27">#REF!</definedName>
    <definedName name="Import_MFP_and_Other_Funded_ByLEA" localSheetId="11">#REF!</definedName>
    <definedName name="Import_MFP_and_Other_Funded_ByLEA" localSheetId="24">#REF!</definedName>
    <definedName name="Import_MFP_and_Other_Funded_ByLEA" localSheetId="8">#REF!</definedName>
    <definedName name="Import_MFP_and_Other_Funded_ByLEA" localSheetId="26">#REF!</definedName>
    <definedName name="Import_MFP_and_Other_Funded_ByLEA" localSheetId="7">#REF!</definedName>
    <definedName name="Import_MFP_and_Other_Funded_ByLEA" localSheetId="1">#REF!</definedName>
    <definedName name="Import_MFP_and_Other_Funded_ByLEA" localSheetId="3">#REF!</definedName>
    <definedName name="Import_MFP_and_Other_Funded_ByLEA" localSheetId="2">#REF!</definedName>
    <definedName name="Import_MFP_and_Other_Funded_ByLEA" localSheetId="6">#REF!</definedName>
    <definedName name="Import_MFP_and_Other_Funded_ByLEA" localSheetId="22">#REF!</definedName>
    <definedName name="Import_MFP_and_Other_Funded_ByLEA" localSheetId="14">#REF!</definedName>
    <definedName name="Import_MFP_and_Other_Funded_ByLEA" localSheetId="10">#REF!</definedName>
    <definedName name="Import_MFP_and_Other_Funded_ByLEA" localSheetId="13">#REF!</definedName>
    <definedName name="Import_MFP_and_Other_Funded_ByLEA" localSheetId="18">#REF!</definedName>
    <definedName name="Import_MFP_and_Other_Funded_ByLEA" localSheetId="25">#REF!</definedName>
    <definedName name="Import_MFP_and_Other_Funded_ByLEA">#REF!</definedName>
    <definedName name="Import_Total_Reported_ByLEA" localSheetId="60">#REF!</definedName>
    <definedName name="Import_Total_Reported_ByLEA" localSheetId="51">#REF!</definedName>
    <definedName name="Import_Total_Reported_ByLEA" localSheetId="47">#REF!</definedName>
    <definedName name="Import_Total_Reported_ByLEA" localSheetId="43">#REF!</definedName>
    <definedName name="Import_Total_Reported_ByLEA" localSheetId="32">#REF!</definedName>
    <definedName name="Import_Total_Reported_ByLEA" localSheetId="44">#REF!</definedName>
    <definedName name="Import_Total_Reported_ByLEA" localSheetId="48">#REF!</definedName>
    <definedName name="Import_Total_Reported_ByLEA" localSheetId="45">#REF!</definedName>
    <definedName name="Import_Total_Reported_ByLEA" localSheetId="33">#REF!</definedName>
    <definedName name="Import_Total_Reported_ByLEA" localSheetId="40">#REF!</definedName>
    <definedName name="Import_Total_Reported_ByLEA" localSheetId="37">#REF!</definedName>
    <definedName name="Import_Total_Reported_ByLEA" localSheetId="49">#REF!</definedName>
    <definedName name="Import_Total_Reported_ByLEA" localSheetId="55">#REF!</definedName>
    <definedName name="Import_Total_Reported_ByLEA" localSheetId="39">#REF!</definedName>
    <definedName name="Import_Total_Reported_ByLEA" localSheetId="52">#REF!</definedName>
    <definedName name="Import_Total_Reported_ByLEA" localSheetId="36">#REF!</definedName>
    <definedName name="Import_Total_Reported_ByLEA" localSheetId="54">#REF!</definedName>
    <definedName name="Import_Total_Reported_ByLEA" localSheetId="35">#REF!</definedName>
    <definedName name="Import_Total_Reported_ByLEA" localSheetId="29">#REF!</definedName>
    <definedName name="Import_Total_Reported_ByLEA" localSheetId="31">#REF!</definedName>
    <definedName name="Import_Total_Reported_ByLEA" localSheetId="30">#REF!</definedName>
    <definedName name="Import_Total_Reported_ByLEA" localSheetId="34">#REF!</definedName>
    <definedName name="Import_Total_Reported_ByLEA" localSheetId="50">#REF!</definedName>
    <definedName name="Import_Total_Reported_ByLEA" localSheetId="42">#REF!</definedName>
    <definedName name="Import_Total_Reported_ByLEA" localSheetId="38">#REF!</definedName>
    <definedName name="Import_Total_Reported_ByLEA" localSheetId="41">#REF!</definedName>
    <definedName name="Import_Total_Reported_ByLEA" localSheetId="46">#REF!</definedName>
    <definedName name="Import_Total_Reported_ByLEA" localSheetId="53">#REF!</definedName>
    <definedName name="Import_Total_Reported_ByLEA" localSheetId="28">#REF!</definedName>
    <definedName name="Import_Total_Reported_ByLEA" localSheetId="23">#REF!</definedName>
    <definedName name="Import_Total_Reported_ByLEA" localSheetId="19">#REF!</definedName>
    <definedName name="Import_Total_Reported_ByLEA" localSheetId="15">#REF!</definedName>
    <definedName name="Import_Total_Reported_ByLEA" localSheetId="4">#REF!</definedName>
    <definedName name="Import_Total_Reported_ByLEA" localSheetId="16">#REF!</definedName>
    <definedName name="Import_Total_Reported_ByLEA" localSheetId="20">#REF!</definedName>
    <definedName name="Import_Total_Reported_ByLEA" localSheetId="17">#REF!</definedName>
    <definedName name="Import_Total_Reported_ByLEA" localSheetId="5">#REF!</definedName>
    <definedName name="Import_Total_Reported_ByLEA" localSheetId="12">#REF!</definedName>
    <definedName name="Import_Total_Reported_ByLEA" localSheetId="9">#REF!</definedName>
    <definedName name="Import_Total_Reported_ByLEA" localSheetId="21">#REF!</definedName>
    <definedName name="Import_Total_Reported_ByLEA" localSheetId="27">#REF!</definedName>
    <definedName name="Import_Total_Reported_ByLEA" localSheetId="11">#REF!</definedName>
    <definedName name="Import_Total_Reported_ByLEA" localSheetId="24">#REF!</definedName>
    <definedName name="Import_Total_Reported_ByLEA" localSheetId="8">#REF!</definedName>
    <definedName name="Import_Total_Reported_ByLEA" localSheetId="26">#REF!</definedName>
    <definedName name="Import_Total_Reported_ByLEA" localSheetId="7">#REF!</definedName>
    <definedName name="Import_Total_Reported_ByLEA" localSheetId="1">#REF!</definedName>
    <definedName name="Import_Total_Reported_ByLEA" localSheetId="3">#REF!</definedName>
    <definedName name="Import_Total_Reported_ByLEA" localSheetId="2">#REF!</definedName>
    <definedName name="Import_Total_Reported_ByLEA" localSheetId="6">#REF!</definedName>
    <definedName name="Import_Total_Reported_ByLEA" localSheetId="22">#REF!</definedName>
    <definedName name="Import_Total_Reported_ByLEA" localSheetId="14">#REF!</definedName>
    <definedName name="Import_Total_Reported_ByLEA" localSheetId="10">#REF!</definedName>
    <definedName name="Import_Total_Reported_ByLEA" localSheetId="13">#REF!</definedName>
    <definedName name="Import_Total_Reported_ByLEA" localSheetId="18">#REF!</definedName>
    <definedName name="Import_Total_Reported_ByLEA" localSheetId="25">#REF!</definedName>
    <definedName name="Import_Total_Reported_ByLEA">#REF!</definedName>
    <definedName name="_xlnm.Print_Area" localSheetId="56">'10.1.14_SIS'!$A$1:$DH$88</definedName>
    <definedName name="_xlnm.Print_Area" localSheetId="59">'2.1.15_SIS'!$A$1:$EA$77</definedName>
    <definedName name="_xlnm.Print_Area" localSheetId="51">'Feb midyear Acadiana Ren'!$A$1:$M$73</definedName>
    <definedName name="_xlnm.Print_Area" localSheetId="47">'Feb midyear Advantage'!$A$1:$M$73</definedName>
    <definedName name="_xlnm.Print_Area" localSheetId="43">'Feb midyear B.R. Charter'!$A$1:$M$73</definedName>
    <definedName name="_xlnm.Print_Area" localSheetId="32">'Feb midyear DArbonne'!$A$1:$M$74</definedName>
    <definedName name="_xlnm.Print_Area" localSheetId="44">'Feb midyear Delta'!$A$1:$M$77</definedName>
    <definedName name="_xlnm.Print_Area" localSheetId="48">'Feb midyear Iberville'!$A$1:$M$73</definedName>
    <definedName name="_xlnm.Print_Area" localSheetId="45">'Feb midyear Impact'!$A$1:$M$73</definedName>
    <definedName name="_xlnm.Print_Area" localSheetId="33">'Feb midyear Intl_VIBE'!$A$1:$M$73</definedName>
    <definedName name="_xlnm.Print_Area" localSheetId="40">'Feb midyear Jefferson Cham'!$A$1:$M$73</definedName>
    <definedName name="_xlnm.Print_Area" localSheetId="37">'Feb midyear JS Clark'!$A$1:$M$73</definedName>
    <definedName name="_xlnm.Print_Area" localSheetId="49">'Feb midyear L.C. Coll Prep'!$A$1:$M$73</definedName>
    <definedName name="_xlnm.Print_Area" localSheetId="55">'Feb midyear LA Conn'!$A$1:$M$73</definedName>
    <definedName name="_xlnm.Print_Area" localSheetId="39">'Feb midyear LA Key'!$A$1:$M$73</definedName>
    <definedName name="_xlnm.Print_Area" localSheetId="52">'Feb midyear Laf Ren'!$A$1:$M$73</definedName>
    <definedName name="_xlnm.Print_Area" localSheetId="36">'Feb midyear Lake Charles Chtr'!$A$1:$M$73</definedName>
    <definedName name="_xlnm.Print_Area" localSheetId="54">'Feb midyear LAVCA'!$A$1:$M$73</definedName>
    <definedName name="_xlnm.Print_Area" localSheetId="35">'Feb midyear LFNO'!$A$1:$M$73</definedName>
    <definedName name="_xlnm.Print_Area" localSheetId="29">'Feb midyear LSMSA'!$A$1:$M$73</definedName>
    <definedName name="_xlnm.Print_Area" localSheetId="31">'Feb midyear Madison Prep'!$A$1:$M$73</definedName>
    <definedName name="_xlnm.Print_Area" localSheetId="30">'Feb midyear NOCCA'!$A$1:$M$73</definedName>
    <definedName name="_xlnm.Print_Area" localSheetId="34">'Feb midyear NOMMA'!$A$1:$M$73</definedName>
    <definedName name="_xlnm.Print_Area" localSheetId="50">'Feb midyear Northeast'!$A$1:$M$73</definedName>
    <definedName name="_xlnm.Print_Area" localSheetId="42">'Feb midyear Northshore'!$A$1:$M$73</definedName>
    <definedName name="_xlnm.Print_Area" localSheetId="38">'Feb midyear Southwest'!$A$1:$M$73</definedName>
    <definedName name="_xlnm.Print_Area" localSheetId="41">'Feb midyear Tallulah'!$A$1:$M$73</definedName>
    <definedName name="_xlnm.Print_Area" localSheetId="46">'Feb midyear Vision'!$A$1:$M$73</definedName>
    <definedName name="_xlnm.Print_Area" localSheetId="53">'Feb midyear Willow'!$A$1:$M$73</definedName>
    <definedName name="_xlnm.Print_Area" localSheetId="28">'February midyear adj'!$A$1:$M$195</definedName>
    <definedName name="_xlnm.Print_Area" localSheetId="23">'Oct midyear Acadiana Ren'!$A$1:$M$73</definedName>
    <definedName name="_xlnm.Print_Area" localSheetId="19">'Oct midyear Advantage'!$A$1:$M$73</definedName>
    <definedName name="_xlnm.Print_Area" localSheetId="15">'Oct midyear B.R. Charter'!$A$1:$M$73</definedName>
    <definedName name="_xlnm.Print_Area" localSheetId="4">'Oct midyear DArbonne'!$A$1:$M$74</definedName>
    <definedName name="_xlnm.Print_Area" localSheetId="16">'Oct midyear Delta'!$A$1:$M$78</definedName>
    <definedName name="_xlnm.Print_Area" localSheetId="20">'Oct midyear Iberville'!$A$1:$M$73</definedName>
    <definedName name="_xlnm.Print_Area" localSheetId="17">'Oct midyear Impact'!$A$1:$M$73</definedName>
    <definedName name="_xlnm.Print_Area" localSheetId="5">'Oct midyear Intl_VIBE'!$A$1:$M$73</definedName>
    <definedName name="_xlnm.Print_Area" localSheetId="12">'Oct midyear Jefferson Cham'!$A$1:$M$73</definedName>
    <definedName name="_xlnm.Print_Area" localSheetId="9">'Oct midyear JS Clark'!$A$1:$M$73</definedName>
    <definedName name="_xlnm.Print_Area" localSheetId="21">'Oct midyear L.C. Coll Prep'!$A$1:$M$73</definedName>
    <definedName name="_xlnm.Print_Area" localSheetId="27">'Oct midyear LA Conn'!$A$1:$M$74</definedName>
    <definedName name="_xlnm.Print_Area" localSheetId="11">'Oct midyear LA Key'!$A$1:$M$73</definedName>
    <definedName name="_xlnm.Print_Area" localSheetId="24">'Oct midyear Laf Ren'!$A$1:$M$73</definedName>
    <definedName name="_xlnm.Print_Area" localSheetId="8">'Oct midyear Lake Charles Chtr'!$A$1:$M$73</definedName>
    <definedName name="_xlnm.Print_Area" localSheetId="26">'Oct midyear LAVCA'!$A$1:$M$74</definedName>
    <definedName name="_xlnm.Print_Area" localSheetId="7">'Oct midyear LFNO'!$A$1:$M$73</definedName>
    <definedName name="_xlnm.Print_Area" localSheetId="1">'Oct midyear LSMSA'!$A$1:$M$73</definedName>
    <definedName name="_xlnm.Print_Area" localSheetId="3">'Oct midyear Madison Prep'!$A$1:$M$73</definedName>
    <definedName name="_xlnm.Print_Area" localSheetId="2">'Oct midyear NOCCA'!$A$1:$M$73</definedName>
    <definedName name="_xlnm.Print_Area" localSheetId="6">'Oct midyear NOMMA'!$A$1:$M$73</definedName>
    <definedName name="_xlnm.Print_Area" localSheetId="22">'Oct midyear Northeast'!$A$1:$M$73</definedName>
    <definedName name="_xlnm.Print_Area" localSheetId="14">'Oct midyear Northshore'!$A$1:$M$73</definedName>
    <definedName name="_xlnm.Print_Area" localSheetId="10">'Oct midyear Southwest'!$A$1:$M$73</definedName>
    <definedName name="_xlnm.Print_Area" localSheetId="13">'Oct midyear Tallulah'!$A$1:$M$73</definedName>
    <definedName name="_xlnm.Print_Area" localSheetId="18">'Oct midyear Vision'!$A$1:$M$73</definedName>
    <definedName name="_xlnm.Print_Area" localSheetId="25">'Oct midyear Willow'!$A$1:$M$73</definedName>
    <definedName name="_xlnm.Print_Area" localSheetId="0">'October midyear adj'!$A$1:$M$197</definedName>
    <definedName name="_xlnm.Print_Titles" localSheetId="56">'10.1.14_SIS'!$A:$B</definedName>
    <definedName name="_xlnm.Print_Titles" localSheetId="59">'2.1.15_SIS'!$A:$B</definedName>
    <definedName name="_xlnm.Print_Titles" localSheetId="51">'Feb midyear Acadiana Ren'!$A:$B,'Feb midyear Acadiana Ren'!$1:$3</definedName>
    <definedName name="_xlnm.Print_Titles" localSheetId="47">'Feb midyear Advantage'!$A:$B,'Feb midyear Advantage'!$1:$3</definedName>
    <definedName name="_xlnm.Print_Titles" localSheetId="43">'Feb midyear B.R. Charter'!$A:$B,'Feb midyear B.R. Charter'!$1:$3</definedName>
    <definedName name="_xlnm.Print_Titles" localSheetId="32">'Feb midyear DArbonne'!$A:$B,'Feb midyear DArbonne'!$1:$3</definedName>
    <definedName name="_xlnm.Print_Titles" localSheetId="44">'Feb midyear Delta'!$A:$B,'Feb midyear Delta'!$1:$3</definedName>
    <definedName name="_xlnm.Print_Titles" localSheetId="48">'Feb midyear Iberville'!$A:$B,'Feb midyear Iberville'!$1:$3</definedName>
    <definedName name="_xlnm.Print_Titles" localSheetId="45">'Feb midyear Impact'!$A:$B,'Feb midyear Impact'!$1:$3</definedName>
    <definedName name="_xlnm.Print_Titles" localSheetId="33">'Feb midyear Intl_VIBE'!$A:$B,'Feb midyear Intl_VIBE'!$1:$3</definedName>
    <definedName name="_xlnm.Print_Titles" localSheetId="40">'Feb midyear Jefferson Cham'!$A:$B,'Feb midyear Jefferson Cham'!$1:$3</definedName>
    <definedName name="_xlnm.Print_Titles" localSheetId="37">'Feb midyear JS Clark'!$A:$B,'Feb midyear JS Clark'!$1:$3</definedName>
    <definedName name="_xlnm.Print_Titles" localSheetId="49">'Feb midyear L.C. Coll Prep'!$A:$B,'Feb midyear L.C. Coll Prep'!$1:$3</definedName>
    <definedName name="_xlnm.Print_Titles" localSheetId="55">'Feb midyear LA Conn'!$A:$B,'Feb midyear LA Conn'!$1:$3</definedName>
    <definedName name="_xlnm.Print_Titles" localSheetId="39">'Feb midyear LA Key'!$A:$B,'Feb midyear LA Key'!$1:$3</definedName>
    <definedName name="_xlnm.Print_Titles" localSheetId="52">'Feb midyear Laf Ren'!$A:$B,'Feb midyear Laf Ren'!$1:$3</definedName>
    <definedName name="_xlnm.Print_Titles" localSheetId="36">'Feb midyear Lake Charles Chtr'!$A:$B,'Feb midyear Lake Charles Chtr'!$1:$3</definedName>
    <definedName name="_xlnm.Print_Titles" localSheetId="54">'Feb midyear LAVCA'!$A:$B,'Feb midyear LAVCA'!$1:$3</definedName>
    <definedName name="_xlnm.Print_Titles" localSheetId="35">'Feb midyear LFNO'!$A:$B,'Feb midyear LFNO'!$1:$3</definedName>
    <definedName name="_xlnm.Print_Titles" localSheetId="29">'Feb midyear LSMSA'!$A:$B,'Feb midyear LSMSA'!$1:$3</definedName>
    <definedName name="_xlnm.Print_Titles" localSheetId="31">'Feb midyear Madison Prep'!$A:$B,'Feb midyear Madison Prep'!$1:$3</definedName>
    <definedName name="_xlnm.Print_Titles" localSheetId="30">'Feb midyear NOCCA'!$A:$B,'Feb midyear NOCCA'!$1:$3</definedName>
    <definedName name="_xlnm.Print_Titles" localSheetId="34">'Feb midyear NOMMA'!$A:$B,'Feb midyear NOMMA'!$1:$3</definedName>
    <definedName name="_xlnm.Print_Titles" localSheetId="50">'Feb midyear Northeast'!$A:$B,'Feb midyear Northeast'!$1:$3</definedName>
    <definedName name="_xlnm.Print_Titles" localSheetId="42">'Feb midyear Northshore'!$A:$B,'Feb midyear Northshore'!$1:$3</definedName>
    <definedName name="_xlnm.Print_Titles" localSheetId="38">'Feb midyear Southwest'!$A:$B,'Feb midyear Southwest'!$1:$3</definedName>
    <definedName name="_xlnm.Print_Titles" localSheetId="41">'Feb midyear Tallulah'!$A:$B,'Feb midyear Tallulah'!$1:$3</definedName>
    <definedName name="_xlnm.Print_Titles" localSheetId="46">'Feb midyear Vision'!$A:$B,'Feb midyear Vision'!$1:$3</definedName>
    <definedName name="_xlnm.Print_Titles" localSheetId="53">'Feb midyear Willow'!$A:$B,'Feb midyear Willow'!$1:$3</definedName>
    <definedName name="_xlnm.Print_Titles" localSheetId="28">'February midyear adj'!$A:$B,'February midyear adj'!$1:$3</definedName>
    <definedName name="_xlnm.Print_Titles" localSheetId="23">'Oct midyear Acadiana Ren'!$A:$B,'Oct midyear Acadiana Ren'!$1:$3</definedName>
    <definedName name="_xlnm.Print_Titles" localSheetId="19">'Oct midyear Advantage'!$A:$B,'Oct midyear Advantage'!$1:$3</definedName>
    <definedName name="_xlnm.Print_Titles" localSheetId="15">'Oct midyear B.R. Charter'!$A:$B,'Oct midyear B.R. Charter'!$1:$3</definedName>
    <definedName name="_xlnm.Print_Titles" localSheetId="4">'Oct midyear DArbonne'!$A:$B,'Oct midyear DArbonne'!$1:$3</definedName>
    <definedName name="_xlnm.Print_Titles" localSheetId="16">'Oct midyear Delta'!$A:$B,'Oct midyear Delta'!$1:$3</definedName>
    <definedName name="_xlnm.Print_Titles" localSheetId="20">'Oct midyear Iberville'!$A:$B,'Oct midyear Iberville'!$1:$3</definedName>
    <definedName name="_xlnm.Print_Titles" localSheetId="17">'Oct midyear Impact'!$A:$B,'Oct midyear Impact'!$1:$3</definedName>
    <definedName name="_xlnm.Print_Titles" localSheetId="5">'Oct midyear Intl_VIBE'!$A:$B,'Oct midyear Intl_VIBE'!$1:$3</definedName>
    <definedName name="_xlnm.Print_Titles" localSheetId="12">'Oct midyear Jefferson Cham'!$A:$B,'Oct midyear Jefferson Cham'!$1:$3</definedName>
    <definedName name="_xlnm.Print_Titles" localSheetId="9">'Oct midyear JS Clark'!$A:$B,'Oct midyear JS Clark'!$1:$3</definedName>
    <definedName name="_xlnm.Print_Titles" localSheetId="21">'Oct midyear L.C. Coll Prep'!$A:$B,'Oct midyear L.C. Coll Prep'!$1:$3</definedName>
    <definedName name="_xlnm.Print_Titles" localSheetId="27">'Oct midyear LA Conn'!$A:$B,'Oct midyear LA Conn'!$1:$3</definedName>
    <definedName name="_xlnm.Print_Titles" localSheetId="11">'Oct midyear LA Key'!$A:$B,'Oct midyear LA Key'!$1:$3</definedName>
    <definedName name="_xlnm.Print_Titles" localSheetId="24">'Oct midyear Laf Ren'!$A:$B,'Oct midyear Laf Ren'!$1:$3</definedName>
    <definedName name="_xlnm.Print_Titles" localSheetId="8">'Oct midyear Lake Charles Chtr'!$A:$B,'Oct midyear Lake Charles Chtr'!$1:$3</definedName>
    <definedName name="_xlnm.Print_Titles" localSheetId="26">'Oct midyear LAVCA'!$A:$B,'Oct midyear LAVCA'!$1:$3</definedName>
    <definedName name="_xlnm.Print_Titles" localSheetId="7">'Oct midyear LFNO'!$A:$B,'Oct midyear LFNO'!$1:$3</definedName>
    <definedName name="_xlnm.Print_Titles" localSheetId="1">'Oct midyear LSMSA'!$A:$B,'Oct midyear LSMSA'!$1:$3</definedName>
    <definedName name="_xlnm.Print_Titles" localSheetId="3">'Oct midyear Madison Prep'!$A:$B,'Oct midyear Madison Prep'!$1:$3</definedName>
    <definedName name="_xlnm.Print_Titles" localSheetId="2">'Oct midyear NOCCA'!$A:$B,'Oct midyear NOCCA'!$1:$3</definedName>
    <definedName name="_xlnm.Print_Titles" localSheetId="6">'Oct midyear NOMMA'!$A:$B,'Oct midyear NOMMA'!$1:$3</definedName>
    <definedName name="_xlnm.Print_Titles" localSheetId="22">'Oct midyear Northeast'!$A:$B,'Oct midyear Northeast'!$1:$3</definedName>
    <definedName name="_xlnm.Print_Titles" localSheetId="14">'Oct midyear Northshore'!$A:$B,'Oct midyear Northshore'!$1:$3</definedName>
    <definedName name="_xlnm.Print_Titles" localSheetId="10">'Oct midyear Southwest'!$A:$B,'Oct midyear Southwest'!$1:$3</definedName>
    <definedName name="_xlnm.Print_Titles" localSheetId="13">'Oct midyear Tallulah'!$A:$B,'Oct midyear Tallulah'!$1:$3</definedName>
    <definedName name="_xlnm.Print_Titles" localSheetId="18">'Oct midyear Vision'!$A:$B,'Oct midyear Vision'!$1:$3</definedName>
    <definedName name="_xlnm.Print_Titles" localSheetId="25">'Oct midyear Willow'!$A:$B,'Oct midyear Willow'!$1:$3</definedName>
    <definedName name="_xlnm.Print_Titles" localSheetId="0">'October midyear adj'!$A:$B,'October midyear adj'!$1:$3</definedName>
  </definedNames>
  <calcPr calcId="145621"/>
</workbook>
</file>

<file path=xl/calcChain.xml><?xml version="1.0" encoding="utf-8"?>
<calcChain xmlns="http://schemas.openxmlformats.org/spreadsheetml/2006/main">
  <c r="D73" i="100" l="1"/>
  <c r="BP74" i="124" l="1"/>
  <c r="DB74" i="124"/>
  <c r="DZ74" i="124"/>
  <c r="DZ89" i="124"/>
  <c r="DB89" i="124"/>
  <c r="BQ89" i="124"/>
  <c r="BP89" i="124"/>
  <c r="CR19" i="124"/>
  <c r="EA74" i="124" l="1"/>
  <c r="EA89" i="124"/>
  <c r="D18" i="112"/>
  <c r="E2" i="100" l="1"/>
  <c r="D2" i="98"/>
  <c r="E2" i="98" s="1"/>
  <c r="D2" i="99"/>
  <c r="E2" i="99" s="1"/>
  <c r="D2" i="100"/>
  <c r="D2" i="101"/>
  <c r="E2" i="101" s="1"/>
  <c r="D2" i="102"/>
  <c r="E2" i="102" s="1"/>
  <c r="D2" i="103"/>
  <c r="E2" i="103" s="1"/>
  <c r="D2" i="104"/>
  <c r="E2" i="104" s="1"/>
  <c r="D2" i="105"/>
  <c r="E2" i="105" s="1"/>
  <c r="D2" i="106"/>
  <c r="E2" i="106" s="1"/>
  <c r="D2" i="107"/>
  <c r="E2" i="107" s="1"/>
  <c r="D2" i="108"/>
  <c r="E2" i="108" s="1"/>
  <c r="D2" i="109"/>
  <c r="E2" i="109" s="1"/>
  <c r="D2" i="110"/>
  <c r="E2" i="110" s="1"/>
  <c r="D2" i="111"/>
  <c r="E2" i="111" s="1"/>
  <c r="D2" i="112"/>
  <c r="E2" i="112" s="1"/>
  <c r="F2" i="112" s="1"/>
  <c r="D2" i="113"/>
  <c r="E2" i="113" s="1"/>
  <c r="D2" i="114"/>
  <c r="E2" i="114" s="1"/>
  <c r="D2" i="115"/>
  <c r="E2" i="115" s="1"/>
  <c r="D2" i="116"/>
  <c r="E2" i="116" s="1"/>
  <c r="D2" i="117"/>
  <c r="E2" i="117" s="1"/>
  <c r="D2" i="118"/>
  <c r="E2" i="118" s="1"/>
  <c r="D2" i="119"/>
  <c r="E2" i="119" s="1"/>
  <c r="D2" i="120"/>
  <c r="E2" i="120" s="1"/>
  <c r="D2" i="121"/>
  <c r="E2" i="121" s="1"/>
  <c r="D2" i="122"/>
  <c r="E2" i="122" s="1"/>
  <c r="D2" i="123"/>
  <c r="E2" i="123" s="1"/>
  <c r="D2" i="97"/>
  <c r="E2" i="97" s="1"/>
  <c r="E72" i="126" l="1"/>
  <c r="D85" i="96" s="1"/>
  <c r="D72" i="126"/>
  <c r="D86" i="96" s="1"/>
  <c r="C72" i="126"/>
  <c r="D72" i="112" l="1"/>
  <c r="D71" i="112"/>
  <c r="D70" i="112"/>
  <c r="D69" i="112"/>
  <c r="D68" i="112"/>
  <c r="D67" i="112"/>
  <c r="D66" i="112"/>
  <c r="D65" i="112"/>
  <c r="D64" i="112"/>
  <c r="D63" i="112"/>
  <c r="D62" i="112"/>
  <c r="D61" i="112"/>
  <c r="D60" i="112"/>
  <c r="D59" i="112"/>
  <c r="D58" i="112"/>
  <c r="D57" i="112"/>
  <c r="D56" i="112"/>
  <c r="D55" i="112"/>
  <c r="D54" i="112"/>
  <c r="D53" i="112"/>
  <c r="D52" i="112"/>
  <c r="D51" i="112"/>
  <c r="D50" i="112"/>
  <c r="D49" i="112"/>
  <c r="D48" i="112"/>
  <c r="D47" i="112"/>
  <c r="D46" i="112"/>
  <c r="D45" i="112"/>
  <c r="D44" i="112"/>
  <c r="D43" i="112"/>
  <c r="D42" i="112"/>
  <c r="D41" i="112"/>
  <c r="D40" i="112"/>
  <c r="D39" i="112"/>
  <c r="D38" i="112"/>
  <c r="D37" i="112"/>
  <c r="D36" i="112"/>
  <c r="D35" i="112"/>
  <c r="D34" i="112"/>
  <c r="D33" i="112"/>
  <c r="D32" i="112"/>
  <c r="D31" i="112"/>
  <c r="D30" i="112"/>
  <c r="D29" i="112"/>
  <c r="D28" i="112"/>
  <c r="D27" i="112"/>
  <c r="D26" i="112"/>
  <c r="D25" i="112"/>
  <c r="D24" i="112"/>
  <c r="D23" i="112"/>
  <c r="D22" i="112"/>
  <c r="D21" i="112"/>
  <c r="D20" i="112"/>
  <c r="D19" i="112"/>
  <c r="D17" i="112"/>
  <c r="D16" i="112"/>
  <c r="D15" i="112"/>
  <c r="D14" i="112"/>
  <c r="D13" i="112"/>
  <c r="D12" i="112"/>
  <c r="D11" i="112"/>
  <c r="D10" i="112"/>
  <c r="D9" i="112"/>
  <c r="D8" i="112"/>
  <c r="D7" i="112"/>
  <c r="D6" i="112"/>
  <c r="D5" i="112"/>
  <c r="D4" i="112"/>
  <c r="D72" i="123" l="1"/>
  <c r="D71" i="123"/>
  <c r="D70" i="123"/>
  <c r="D69" i="123"/>
  <c r="D68" i="123"/>
  <c r="D67" i="123"/>
  <c r="D66" i="123"/>
  <c r="D65" i="123"/>
  <c r="D64" i="123"/>
  <c r="D63" i="123"/>
  <c r="D62" i="123"/>
  <c r="D61" i="123"/>
  <c r="D60" i="123"/>
  <c r="D59" i="123"/>
  <c r="D58" i="123"/>
  <c r="D57" i="123"/>
  <c r="D56" i="123"/>
  <c r="D55" i="123"/>
  <c r="D54" i="123"/>
  <c r="D53" i="123"/>
  <c r="D52" i="123"/>
  <c r="D51" i="123"/>
  <c r="D50" i="123"/>
  <c r="D49" i="123"/>
  <c r="D48" i="123"/>
  <c r="D47" i="123"/>
  <c r="D46" i="123"/>
  <c r="D45" i="123"/>
  <c r="D44" i="123"/>
  <c r="D43" i="123"/>
  <c r="D42" i="123"/>
  <c r="D41" i="123"/>
  <c r="D40" i="123"/>
  <c r="D39" i="123"/>
  <c r="D38" i="123"/>
  <c r="D37" i="123"/>
  <c r="D36" i="123"/>
  <c r="D35" i="123"/>
  <c r="D34" i="123"/>
  <c r="D33" i="123"/>
  <c r="D32" i="123"/>
  <c r="D31" i="123"/>
  <c r="D30" i="123"/>
  <c r="D29" i="123"/>
  <c r="D28" i="123"/>
  <c r="D27" i="123"/>
  <c r="D26" i="123"/>
  <c r="D25" i="123"/>
  <c r="D24" i="123"/>
  <c r="D23" i="123"/>
  <c r="D22" i="123"/>
  <c r="D21" i="123"/>
  <c r="D20" i="123"/>
  <c r="D19" i="123"/>
  <c r="D18" i="123"/>
  <c r="D17" i="123"/>
  <c r="D16" i="123"/>
  <c r="D15" i="123"/>
  <c r="D14" i="123"/>
  <c r="D13" i="123"/>
  <c r="D12" i="123"/>
  <c r="D11" i="123"/>
  <c r="D10" i="123"/>
  <c r="D9" i="123"/>
  <c r="D8" i="123"/>
  <c r="D7" i="123"/>
  <c r="D6" i="123"/>
  <c r="D5" i="123"/>
  <c r="D4" i="123"/>
  <c r="D72" i="122"/>
  <c r="D71" i="122"/>
  <c r="D70" i="122"/>
  <c r="D69" i="122"/>
  <c r="D68" i="122"/>
  <c r="D67" i="122"/>
  <c r="D66" i="122"/>
  <c r="D65" i="122"/>
  <c r="D64" i="122"/>
  <c r="D63" i="122"/>
  <c r="D62" i="122"/>
  <c r="D61" i="122"/>
  <c r="D60" i="122"/>
  <c r="D59" i="122"/>
  <c r="D58" i="122"/>
  <c r="D57" i="122"/>
  <c r="D56" i="122"/>
  <c r="D55" i="122"/>
  <c r="D54" i="122"/>
  <c r="D53" i="122"/>
  <c r="D52" i="122"/>
  <c r="D51" i="122"/>
  <c r="D50" i="122"/>
  <c r="D49" i="122"/>
  <c r="D48" i="122"/>
  <c r="D47" i="122"/>
  <c r="D46" i="122"/>
  <c r="D45" i="122"/>
  <c r="D44" i="122"/>
  <c r="D43" i="122"/>
  <c r="D42" i="122"/>
  <c r="D41" i="122"/>
  <c r="D40" i="122"/>
  <c r="D39" i="122"/>
  <c r="D38" i="122"/>
  <c r="D37" i="122"/>
  <c r="D36" i="122"/>
  <c r="D35" i="122"/>
  <c r="D34" i="122"/>
  <c r="D33" i="122"/>
  <c r="D32" i="122"/>
  <c r="D31" i="122"/>
  <c r="D30" i="122"/>
  <c r="D29" i="122"/>
  <c r="D28" i="122"/>
  <c r="D27" i="122"/>
  <c r="D26" i="122"/>
  <c r="D25" i="122"/>
  <c r="D24" i="122"/>
  <c r="D23" i="122"/>
  <c r="D22" i="122"/>
  <c r="D21" i="122"/>
  <c r="D20" i="122"/>
  <c r="D19" i="122"/>
  <c r="D18" i="122"/>
  <c r="D17" i="122"/>
  <c r="D16" i="122"/>
  <c r="D15" i="122"/>
  <c r="D14" i="122"/>
  <c r="D13" i="122"/>
  <c r="D12" i="122"/>
  <c r="D11" i="122"/>
  <c r="D10" i="122"/>
  <c r="D9" i="122"/>
  <c r="D8" i="122"/>
  <c r="D7" i="122"/>
  <c r="D6" i="122"/>
  <c r="D5" i="122"/>
  <c r="D4" i="122"/>
  <c r="D72" i="121"/>
  <c r="D71" i="121"/>
  <c r="D70" i="121"/>
  <c r="D69" i="121"/>
  <c r="D68" i="121"/>
  <c r="D67" i="121"/>
  <c r="D66" i="121"/>
  <c r="D65" i="121"/>
  <c r="D64" i="121"/>
  <c r="D63" i="121"/>
  <c r="D62" i="121"/>
  <c r="D61" i="121"/>
  <c r="D60" i="121"/>
  <c r="D59" i="121"/>
  <c r="D58" i="121"/>
  <c r="D57" i="121"/>
  <c r="D56" i="121"/>
  <c r="D55" i="121"/>
  <c r="D54" i="121"/>
  <c r="D53" i="121"/>
  <c r="D52" i="121"/>
  <c r="D51" i="121"/>
  <c r="D50" i="121"/>
  <c r="D49" i="121"/>
  <c r="D48" i="121"/>
  <c r="D47" i="121"/>
  <c r="D46" i="121"/>
  <c r="D45" i="121"/>
  <c r="D44" i="121"/>
  <c r="D43" i="121"/>
  <c r="D42" i="121"/>
  <c r="D41" i="121"/>
  <c r="D40" i="121"/>
  <c r="D39" i="121"/>
  <c r="D38" i="121"/>
  <c r="D37" i="121"/>
  <c r="D36" i="121"/>
  <c r="D35" i="121"/>
  <c r="D34" i="121"/>
  <c r="D33" i="121"/>
  <c r="D32" i="121"/>
  <c r="D31" i="121"/>
  <c r="D30" i="121"/>
  <c r="D29" i="121"/>
  <c r="D28" i="121"/>
  <c r="D27" i="121"/>
  <c r="D26" i="121"/>
  <c r="D25" i="121"/>
  <c r="D24" i="121"/>
  <c r="D23" i="121"/>
  <c r="D22" i="121"/>
  <c r="D21" i="121"/>
  <c r="D20" i="121"/>
  <c r="D19" i="121"/>
  <c r="D18" i="121"/>
  <c r="D17" i="121"/>
  <c r="D16" i="121"/>
  <c r="D15" i="121"/>
  <c r="D14" i="121"/>
  <c r="D13" i="121"/>
  <c r="D12" i="121"/>
  <c r="D11" i="121"/>
  <c r="D10" i="121"/>
  <c r="D9" i="121"/>
  <c r="D8" i="121"/>
  <c r="D7" i="121"/>
  <c r="D6" i="121"/>
  <c r="D5" i="121"/>
  <c r="D4" i="121"/>
  <c r="D72" i="120"/>
  <c r="D71" i="120"/>
  <c r="D70" i="120"/>
  <c r="D69" i="120"/>
  <c r="D68" i="120"/>
  <c r="D67" i="120"/>
  <c r="D66" i="120"/>
  <c r="D65" i="120"/>
  <c r="D64" i="120"/>
  <c r="D63" i="120"/>
  <c r="D62" i="120"/>
  <c r="D61" i="120"/>
  <c r="D60" i="120"/>
  <c r="D59" i="120"/>
  <c r="D58" i="120"/>
  <c r="D57" i="120"/>
  <c r="D56" i="120"/>
  <c r="D55" i="120"/>
  <c r="D54" i="120"/>
  <c r="D53" i="120"/>
  <c r="D52" i="120"/>
  <c r="D51" i="120"/>
  <c r="D50" i="120"/>
  <c r="D49" i="120"/>
  <c r="D48" i="120"/>
  <c r="D47" i="120"/>
  <c r="D46" i="120"/>
  <c r="D45" i="120"/>
  <c r="D44" i="120"/>
  <c r="D43" i="120"/>
  <c r="D42" i="120"/>
  <c r="D41" i="120"/>
  <c r="D40" i="120"/>
  <c r="D39" i="120"/>
  <c r="D38" i="120"/>
  <c r="D37" i="120"/>
  <c r="D36" i="120"/>
  <c r="D35" i="120"/>
  <c r="D34" i="120"/>
  <c r="D33" i="120"/>
  <c r="D32" i="120"/>
  <c r="D31" i="120"/>
  <c r="D30" i="120"/>
  <c r="D29" i="120"/>
  <c r="D28" i="120"/>
  <c r="D27" i="120"/>
  <c r="D26" i="120"/>
  <c r="D25" i="120"/>
  <c r="D24" i="120"/>
  <c r="D23" i="120"/>
  <c r="D22" i="120"/>
  <c r="D21" i="120"/>
  <c r="D20" i="120"/>
  <c r="D19" i="120"/>
  <c r="D18" i="120"/>
  <c r="D17" i="120"/>
  <c r="D16" i="120"/>
  <c r="D15" i="120"/>
  <c r="D14" i="120"/>
  <c r="D13" i="120"/>
  <c r="D12" i="120"/>
  <c r="D11" i="120"/>
  <c r="D10" i="120"/>
  <c r="D9" i="120"/>
  <c r="D8" i="120"/>
  <c r="D7" i="120"/>
  <c r="D6" i="120"/>
  <c r="D5" i="120"/>
  <c r="D4" i="120"/>
  <c r="D72" i="119"/>
  <c r="D71" i="119"/>
  <c r="D70" i="119"/>
  <c r="D69" i="119"/>
  <c r="D68" i="119"/>
  <c r="D67" i="119"/>
  <c r="D66" i="119"/>
  <c r="D65" i="119"/>
  <c r="D64" i="119"/>
  <c r="D63" i="119"/>
  <c r="D62" i="119"/>
  <c r="D61" i="119"/>
  <c r="D60" i="119"/>
  <c r="D59" i="119"/>
  <c r="D58" i="119"/>
  <c r="D57" i="119"/>
  <c r="D56" i="119"/>
  <c r="D55" i="119"/>
  <c r="D54" i="119"/>
  <c r="D53" i="119"/>
  <c r="D52" i="119"/>
  <c r="D51" i="119"/>
  <c r="D50" i="119"/>
  <c r="D49" i="119"/>
  <c r="D48" i="119"/>
  <c r="D47" i="119"/>
  <c r="D46" i="119"/>
  <c r="D45" i="119"/>
  <c r="D44" i="119"/>
  <c r="D43" i="119"/>
  <c r="D42" i="119"/>
  <c r="D41" i="119"/>
  <c r="D40" i="119"/>
  <c r="D39" i="119"/>
  <c r="D38" i="119"/>
  <c r="D37" i="119"/>
  <c r="D36" i="119"/>
  <c r="D35" i="119"/>
  <c r="D34" i="119"/>
  <c r="D33" i="119"/>
  <c r="D32" i="119"/>
  <c r="D31" i="119"/>
  <c r="D30" i="119"/>
  <c r="D29" i="119"/>
  <c r="D28" i="119"/>
  <c r="D27" i="119"/>
  <c r="D26" i="119"/>
  <c r="D25" i="119"/>
  <c r="D24" i="119"/>
  <c r="D23" i="119"/>
  <c r="D22" i="119"/>
  <c r="D21" i="119"/>
  <c r="D20" i="119"/>
  <c r="D19" i="119"/>
  <c r="D18" i="119"/>
  <c r="D17" i="119"/>
  <c r="D16" i="119"/>
  <c r="D15" i="119"/>
  <c r="D14" i="119"/>
  <c r="D13" i="119"/>
  <c r="D12" i="119"/>
  <c r="D11" i="119"/>
  <c r="D10" i="119"/>
  <c r="D9" i="119"/>
  <c r="D8" i="119"/>
  <c r="D7" i="119"/>
  <c r="D6" i="119"/>
  <c r="D5" i="119"/>
  <c r="D4" i="119"/>
  <c r="D72" i="118"/>
  <c r="D71" i="118"/>
  <c r="D70" i="118"/>
  <c r="D69" i="118"/>
  <c r="D68" i="118"/>
  <c r="D67" i="118"/>
  <c r="D66" i="118"/>
  <c r="D65" i="118"/>
  <c r="D64" i="118"/>
  <c r="D63" i="118"/>
  <c r="D62" i="118"/>
  <c r="D61" i="118"/>
  <c r="D60" i="118"/>
  <c r="D59" i="118"/>
  <c r="D58" i="118"/>
  <c r="D57" i="118"/>
  <c r="D56" i="118"/>
  <c r="D55" i="118"/>
  <c r="D54" i="118"/>
  <c r="D53" i="118"/>
  <c r="D52" i="118"/>
  <c r="D51" i="118"/>
  <c r="D50" i="118"/>
  <c r="D49" i="118"/>
  <c r="D48" i="118"/>
  <c r="D47" i="118"/>
  <c r="D46" i="118"/>
  <c r="D45" i="118"/>
  <c r="D44" i="118"/>
  <c r="D43" i="118"/>
  <c r="D42" i="118"/>
  <c r="D41" i="118"/>
  <c r="D40" i="118"/>
  <c r="D39" i="118"/>
  <c r="D38" i="118"/>
  <c r="D37" i="118"/>
  <c r="D36" i="118"/>
  <c r="D35" i="118"/>
  <c r="D34" i="118"/>
  <c r="D33" i="118"/>
  <c r="D32" i="118"/>
  <c r="D31" i="118"/>
  <c r="D30" i="118"/>
  <c r="D29" i="118"/>
  <c r="D28" i="118"/>
  <c r="D27" i="118"/>
  <c r="D26" i="118"/>
  <c r="D25" i="118"/>
  <c r="D24" i="118"/>
  <c r="D23" i="118"/>
  <c r="D22" i="118"/>
  <c r="D21" i="118"/>
  <c r="D20" i="118"/>
  <c r="D19" i="118"/>
  <c r="D18" i="118"/>
  <c r="D17" i="118"/>
  <c r="D16" i="118"/>
  <c r="D15" i="118"/>
  <c r="D14" i="118"/>
  <c r="D13" i="118"/>
  <c r="D12" i="118"/>
  <c r="D11" i="118"/>
  <c r="D10" i="118"/>
  <c r="D9" i="118"/>
  <c r="D8" i="118"/>
  <c r="D7" i="118"/>
  <c r="D6" i="118"/>
  <c r="D5" i="118"/>
  <c r="D4" i="118"/>
  <c r="D72" i="117"/>
  <c r="D71" i="117"/>
  <c r="D70" i="117"/>
  <c r="D69" i="117"/>
  <c r="D68" i="117"/>
  <c r="D67" i="117"/>
  <c r="D66" i="117"/>
  <c r="D65" i="117"/>
  <c r="D64" i="117"/>
  <c r="D63" i="117"/>
  <c r="D62" i="117"/>
  <c r="D61" i="117"/>
  <c r="D60" i="117"/>
  <c r="D59" i="117"/>
  <c r="D58" i="117"/>
  <c r="D57" i="117"/>
  <c r="D56" i="117"/>
  <c r="D55" i="117"/>
  <c r="D54" i="117"/>
  <c r="D53" i="117"/>
  <c r="D52" i="117"/>
  <c r="D51" i="117"/>
  <c r="D50" i="117"/>
  <c r="D49" i="117"/>
  <c r="D48" i="117"/>
  <c r="D47" i="117"/>
  <c r="D46" i="117"/>
  <c r="D45" i="117"/>
  <c r="D44" i="117"/>
  <c r="D43" i="117"/>
  <c r="D42" i="117"/>
  <c r="D41" i="117"/>
  <c r="D40" i="117"/>
  <c r="D39" i="117"/>
  <c r="D38" i="117"/>
  <c r="D37" i="117"/>
  <c r="D36" i="117"/>
  <c r="D35" i="117"/>
  <c r="D34" i="117"/>
  <c r="D33" i="117"/>
  <c r="D32" i="117"/>
  <c r="D31" i="117"/>
  <c r="D30" i="117"/>
  <c r="D29" i="117"/>
  <c r="D28" i="117"/>
  <c r="D27" i="117"/>
  <c r="D26" i="117"/>
  <c r="D25" i="117"/>
  <c r="D24" i="117"/>
  <c r="D23" i="117"/>
  <c r="D22" i="117"/>
  <c r="D21" i="117"/>
  <c r="D20" i="117"/>
  <c r="D19" i="117"/>
  <c r="D18" i="117"/>
  <c r="D17" i="117"/>
  <c r="D16" i="117"/>
  <c r="D15" i="117"/>
  <c r="D14" i="117"/>
  <c r="D13" i="117"/>
  <c r="D12" i="117"/>
  <c r="D11" i="117"/>
  <c r="D10" i="117"/>
  <c r="D9" i="117"/>
  <c r="D8" i="117"/>
  <c r="D7" i="117"/>
  <c r="D6" i="117"/>
  <c r="D5" i="117"/>
  <c r="D4" i="117"/>
  <c r="D72" i="116"/>
  <c r="D71" i="116"/>
  <c r="D70" i="116"/>
  <c r="D69" i="116"/>
  <c r="D68" i="116"/>
  <c r="D67" i="116"/>
  <c r="D66" i="116"/>
  <c r="D65" i="116"/>
  <c r="D64" i="116"/>
  <c r="D63" i="116"/>
  <c r="D62" i="116"/>
  <c r="D61" i="116"/>
  <c r="D60" i="116"/>
  <c r="D59" i="116"/>
  <c r="D58" i="116"/>
  <c r="D57" i="116"/>
  <c r="D56" i="116"/>
  <c r="D55" i="116"/>
  <c r="D54" i="116"/>
  <c r="D53" i="116"/>
  <c r="D52" i="116"/>
  <c r="D51" i="116"/>
  <c r="D50" i="116"/>
  <c r="D49" i="116"/>
  <c r="D48" i="116"/>
  <c r="D47" i="116"/>
  <c r="D46" i="116"/>
  <c r="D45" i="116"/>
  <c r="D44" i="116"/>
  <c r="D43" i="116"/>
  <c r="D42" i="116"/>
  <c r="D41" i="116"/>
  <c r="D40" i="116"/>
  <c r="D39" i="116"/>
  <c r="D38" i="116"/>
  <c r="D37" i="116"/>
  <c r="D36" i="116"/>
  <c r="D35" i="116"/>
  <c r="D34" i="116"/>
  <c r="D33" i="116"/>
  <c r="D32" i="116"/>
  <c r="D31" i="116"/>
  <c r="D30" i="116"/>
  <c r="D29" i="116"/>
  <c r="D28" i="116"/>
  <c r="D27" i="116"/>
  <c r="D26" i="116"/>
  <c r="D25" i="116"/>
  <c r="D24" i="116"/>
  <c r="D23" i="116"/>
  <c r="D22" i="116"/>
  <c r="D21" i="116"/>
  <c r="D20" i="116"/>
  <c r="D19" i="116"/>
  <c r="D18" i="116"/>
  <c r="D17" i="116"/>
  <c r="D16" i="116"/>
  <c r="D15" i="116"/>
  <c r="D14" i="116"/>
  <c r="D13" i="116"/>
  <c r="D12" i="116"/>
  <c r="D11" i="116"/>
  <c r="D10" i="116"/>
  <c r="D9" i="116"/>
  <c r="D8" i="116"/>
  <c r="D7" i="116"/>
  <c r="D6" i="116"/>
  <c r="D5" i="116"/>
  <c r="D4" i="116"/>
  <c r="D72" i="115"/>
  <c r="D71" i="115"/>
  <c r="D70" i="115"/>
  <c r="D69" i="115"/>
  <c r="D68" i="115"/>
  <c r="D67" i="115"/>
  <c r="D66" i="115"/>
  <c r="D65" i="115"/>
  <c r="D64" i="115"/>
  <c r="D63" i="115"/>
  <c r="D62" i="115"/>
  <c r="D61" i="115"/>
  <c r="D60" i="115"/>
  <c r="D59" i="115"/>
  <c r="D58" i="115"/>
  <c r="D57" i="115"/>
  <c r="D56" i="115"/>
  <c r="D55" i="115"/>
  <c r="D54" i="115"/>
  <c r="D53" i="115"/>
  <c r="D52" i="115"/>
  <c r="D51" i="115"/>
  <c r="D50" i="115"/>
  <c r="D49" i="115"/>
  <c r="D48" i="115"/>
  <c r="D47" i="115"/>
  <c r="D46" i="115"/>
  <c r="D45" i="115"/>
  <c r="D44" i="115"/>
  <c r="D43" i="115"/>
  <c r="D42" i="115"/>
  <c r="D41" i="115"/>
  <c r="D40" i="115"/>
  <c r="D39" i="115"/>
  <c r="D38" i="115"/>
  <c r="D37" i="115"/>
  <c r="D36" i="115"/>
  <c r="D35" i="115"/>
  <c r="D34" i="115"/>
  <c r="D33" i="115"/>
  <c r="D32" i="115"/>
  <c r="D31" i="115"/>
  <c r="D30" i="115"/>
  <c r="D29" i="115"/>
  <c r="D28" i="115"/>
  <c r="D27" i="115"/>
  <c r="D26" i="115"/>
  <c r="D25" i="115"/>
  <c r="D24" i="115"/>
  <c r="D23" i="115"/>
  <c r="D22" i="115"/>
  <c r="D21" i="115"/>
  <c r="D20" i="115"/>
  <c r="D19" i="115"/>
  <c r="D18" i="115"/>
  <c r="D17" i="115"/>
  <c r="D16" i="115"/>
  <c r="D15" i="115"/>
  <c r="D14" i="115"/>
  <c r="D13" i="115"/>
  <c r="D12" i="115"/>
  <c r="D11" i="115"/>
  <c r="D10" i="115"/>
  <c r="D9" i="115"/>
  <c r="D8" i="115"/>
  <c r="D7" i="115"/>
  <c r="D6" i="115"/>
  <c r="D5" i="115"/>
  <c r="D4" i="115"/>
  <c r="D72" i="114"/>
  <c r="D71" i="114"/>
  <c r="D70" i="114"/>
  <c r="D69" i="114"/>
  <c r="D68" i="114"/>
  <c r="D67" i="114"/>
  <c r="D66" i="114"/>
  <c r="D65" i="114"/>
  <c r="D64" i="114"/>
  <c r="D63" i="114"/>
  <c r="D62" i="114"/>
  <c r="D61" i="114"/>
  <c r="D60" i="114"/>
  <c r="D59" i="114"/>
  <c r="D58" i="114"/>
  <c r="D57" i="114"/>
  <c r="D56" i="114"/>
  <c r="D55" i="114"/>
  <c r="D54" i="114"/>
  <c r="D53" i="114"/>
  <c r="D52" i="114"/>
  <c r="D51" i="114"/>
  <c r="D50" i="114"/>
  <c r="D49" i="114"/>
  <c r="D48" i="114"/>
  <c r="D47" i="114"/>
  <c r="D46" i="114"/>
  <c r="D45" i="114"/>
  <c r="D44" i="114"/>
  <c r="D43" i="114"/>
  <c r="D42" i="114"/>
  <c r="D41" i="114"/>
  <c r="D40" i="114"/>
  <c r="D39" i="114"/>
  <c r="D38" i="114"/>
  <c r="D37" i="114"/>
  <c r="D36" i="114"/>
  <c r="D35" i="114"/>
  <c r="D34" i="114"/>
  <c r="D33" i="114"/>
  <c r="D32" i="114"/>
  <c r="D31" i="114"/>
  <c r="D30" i="114"/>
  <c r="D29" i="114"/>
  <c r="D28" i="114"/>
  <c r="D27" i="114"/>
  <c r="D26" i="114"/>
  <c r="D25" i="114"/>
  <c r="D24" i="114"/>
  <c r="D23" i="114"/>
  <c r="D22" i="114"/>
  <c r="D21" i="114"/>
  <c r="D20" i="114"/>
  <c r="D19" i="114"/>
  <c r="D18" i="114"/>
  <c r="D17" i="114"/>
  <c r="D16" i="114"/>
  <c r="D15" i="114"/>
  <c r="D14" i="114"/>
  <c r="D13" i="114"/>
  <c r="D12" i="114"/>
  <c r="D11" i="114"/>
  <c r="D10" i="114"/>
  <c r="D9" i="114"/>
  <c r="D8" i="114"/>
  <c r="D7" i="114"/>
  <c r="D6" i="114"/>
  <c r="D5" i="114"/>
  <c r="D4" i="114"/>
  <c r="D72" i="113"/>
  <c r="D71" i="113"/>
  <c r="D70" i="113"/>
  <c r="D69" i="113"/>
  <c r="D68" i="113"/>
  <c r="D67" i="113"/>
  <c r="D66" i="113"/>
  <c r="D65" i="113"/>
  <c r="D64" i="113"/>
  <c r="D63" i="113"/>
  <c r="D62" i="113"/>
  <c r="D61" i="113"/>
  <c r="D60" i="113"/>
  <c r="D59" i="113"/>
  <c r="D58" i="113"/>
  <c r="D57" i="113"/>
  <c r="D56" i="113"/>
  <c r="D55" i="113"/>
  <c r="D54" i="113"/>
  <c r="D53" i="113"/>
  <c r="D52" i="113"/>
  <c r="D51" i="113"/>
  <c r="D50" i="113"/>
  <c r="D49" i="113"/>
  <c r="D48" i="113"/>
  <c r="D47" i="113"/>
  <c r="D46" i="113"/>
  <c r="D45" i="113"/>
  <c r="D44" i="113"/>
  <c r="D43" i="113"/>
  <c r="D42" i="113"/>
  <c r="D41" i="113"/>
  <c r="D40" i="113"/>
  <c r="D39" i="113"/>
  <c r="D38" i="113"/>
  <c r="D37" i="113"/>
  <c r="D36" i="113"/>
  <c r="D35" i="113"/>
  <c r="D34" i="113"/>
  <c r="D33" i="113"/>
  <c r="D32" i="113"/>
  <c r="D31" i="113"/>
  <c r="D30" i="113"/>
  <c r="D29" i="113"/>
  <c r="D28" i="113"/>
  <c r="D27" i="113"/>
  <c r="D26" i="113"/>
  <c r="D25" i="113"/>
  <c r="D24" i="113"/>
  <c r="D23" i="113"/>
  <c r="D22" i="113"/>
  <c r="D21" i="113"/>
  <c r="D20" i="113"/>
  <c r="D19" i="113"/>
  <c r="D18" i="113"/>
  <c r="D17" i="113"/>
  <c r="D16" i="113"/>
  <c r="D15" i="113"/>
  <c r="D14" i="113"/>
  <c r="D13" i="113"/>
  <c r="D12" i="113"/>
  <c r="D11" i="113"/>
  <c r="D10" i="113"/>
  <c r="D9" i="113"/>
  <c r="D8" i="113"/>
  <c r="D7" i="113"/>
  <c r="D6" i="113"/>
  <c r="D5" i="113"/>
  <c r="D4" i="113"/>
  <c r="D72" i="111"/>
  <c r="D71" i="111"/>
  <c r="D70" i="111"/>
  <c r="D69" i="111"/>
  <c r="D68" i="111"/>
  <c r="D67" i="111"/>
  <c r="D66" i="111"/>
  <c r="D65" i="111"/>
  <c r="D64" i="111"/>
  <c r="D63" i="111"/>
  <c r="D62" i="111"/>
  <c r="D61" i="111"/>
  <c r="D60" i="111"/>
  <c r="D59" i="111"/>
  <c r="D58" i="111"/>
  <c r="D57" i="111"/>
  <c r="D56" i="111"/>
  <c r="D55" i="111"/>
  <c r="D54" i="111"/>
  <c r="D53" i="111"/>
  <c r="D52" i="111"/>
  <c r="D51" i="111"/>
  <c r="D50" i="111"/>
  <c r="D49" i="111"/>
  <c r="D48" i="111"/>
  <c r="D47" i="111"/>
  <c r="D46" i="111"/>
  <c r="D45" i="111"/>
  <c r="D44" i="111"/>
  <c r="D43" i="111"/>
  <c r="D42" i="111"/>
  <c r="D41" i="111"/>
  <c r="D40" i="111"/>
  <c r="D39" i="111"/>
  <c r="D38" i="111"/>
  <c r="D37" i="111"/>
  <c r="D36" i="111"/>
  <c r="D35" i="111"/>
  <c r="D34" i="111"/>
  <c r="D33" i="111"/>
  <c r="D32" i="111"/>
  <c r="D31" i="111"/>
  <c r="D30" i="111"/>
  <c r="D29" i="111"/>
  <c r="D28" i="111"/>
  <c r="D27" i="111"/>
  <c r="D26" i="111"/>
  <c r="D25" i="111"/>
  <c r="D24" i="111"/>
  <c r="D23" i="111"/>
  <c r="D22" i="111"/>
  <c r="D21" i="111"/>
  <c r="D20" i="111"/>
  <c r="D19" i="111"/>
  <c r="D18" i="111"/>
  <c r="D17" i="111"/>
  <c r="D16" i="111"/>
  <c r="D15" i="111"/>
  <c r="D14" i="111"/>
  <c r="D13" i="111"/>
  <c r="D12" i="111"/>
  <c r="D11" i="111"/>
  <c r="D10" i="111"/>
  <c r="D9" i="111"/>
  <c r="D8" i="111"/>
  <c r="D7" i="111"/>
  <c r="D6" i="111"/>
  <c r="D5" i="111"/>
  <c r="D4" i="111"/>
  <c r="D72" i="110"/>
  <c r="D71" i="110"/>
  <c r="D70" i="110"/>
  <c r="D69" i="110"/>
  <c r="D68" i="110"/>
  <c r="D67" i="110"/>
  <c r="D66" i="110"/>
  <c r="D65" i="110"/>
  <c r="D64" i="110"/>
  <c r="D63" i="110"/>
  <c r="D62" i="110"/>
  <c r="D61" i="110"/>
  <c r="D60" i="110"/>
  <c r="D59" i="110"/>
  <c r="D58" i="110"/>
  <c r="D57" i="110"/>
  <c r="D56" i="110"/>
  <c r="D55" i="110"/>
  <c r="D54" i="110"/>
  <c r="D53" i="110"/>
  <c r="D52" i="110"/>
  <c r="D51" i="110"/>
  <c r="D50" i="110"/>
  <c r="D49" i="110"/>
  <c r="D48" i="110"/>
  <c r="D47" i="110"/>
  <c r="D46" i="110"/>
  <c r="D45" i="110"/>
  <c r="D44" i="110"/>
  <c r="D43" i="110"/>
  <c r="D42" i="110"/>
  <c r="D41" i="110"/>
  <c r="D40" i="110"/>
  <c r="D39" i="110"/>
  <c r="D38" i="110"/>
  <c r="D37" i="110"/>
  <c r="D36" i="110"/>
  <c r="D35" i="110"/>
  <c r="D34" i="110"/>
  <c r="D33" i="110"/>
  <c r="D32" i="110"/>
  <c r="D31" i="110"/>
  <c r="D30" i="110"/>
  <c r="D29" i="110"/>
  <c r="D28" i="110"/>
  <c r="D27" i="110"/>
  <c r="D26" i="110"/>
  <c r="D25" i="110"/>
  <c r="D24" i="110"/>
  <c r="D23" i="110"/>
  <c r="D22" i="110"/>
  <c r="D21" i="110"/>
  <c r="D20" i="110"/>
  <c r="D19" i="110"/>
  <c r="D18" i="110"/>
  <c r="D17" i="110"/>
  <c r="D16" i="110"/>
  <c r="D15" i="110"/>
  <c r="D14" i="110"/>
  <c r="D13" i="110"/>
  <c r="D12" i="110"/>
  <c r="D11" i="110"/>
  <c r="D10" i="110"/>
  <c r="D9" i="110"/>
  <c r="D8" i="110"/>
  <c r="D7" i="110"/>
  <c r="D6" i="110"/>
  <c r="D5" i="110"/>
  <c r="D4" i="110"/>
  <c r="D72" i="109"/>
  <c r="D71" i="109"/>
  <c r="D70" i="109"/>
  <c r="D69" i="109"/>
  <c r="D68" i="109"/>
  <c r="D67" i="109"/>
  <c r="D66" i="109"/>
  <c r="D65" i="109"/>
  <c r="D64" i="109"/>
  <c r="D63" i="109"/>
  <c r="D62" i="109"/>
  <c r="D61" i="109"/>
  <c r="D60" i="109"/>
  <c r="D59" i="109"/>
  <c r="D58" i="109"/>
  <c r="D57" i="109"/>
  <c r="D56" i="109"/>
  <c r="D55" i="109"/>
  <c r="D54" i="109"/>
  <c r="D53" i="109"/>
  <c r="D52" i="109"/>
  <c r="D51" i="109"/>
  <c r="D50" i="109"/>
  <c r="D49" i="109"/>
  <c r="D48" i="109"/>
  <c r="D47" i="109"/>
  <c r="D46" i="109"/>
  <c r="D45" i="109"/>
  <c r="D44" i="109"/>
  <c r="D43" i="109"/>
  <c r="D42" i="109"/>
  <c r="D41" i="109"/>
  <c r="D40" i="109"/>
  <c r="D39" i="109"/>
  <c r="D38" i="109"/>
  <c r="D37" i="109"/>
  <c r="D36" i="109"/>
  <c r="D35" i="109"/>
  <c r="D34" i="109"/>
  <c r="D33" i="109"/>
  <c r="D32" i="109"/>
  <c r="D31" i="109"/>
  <c r="D30" i="109"/>
  <c r="D29" i="109"/>
  <c r="D28" i="109"/>
  <c r="D27" i="109"/>
  <c r="D26" i="109"/>
  <c r="D25" i="109"/>
  <c r="D24" i="109"/>
  <c r="D23" i="109"/>
  <c r="D22" i="109"/>
  <c r="D21" i="109"/>
  <c r="D20" i="109"/>
  <c r="D19" i="109"/>
  <c r="D18" i="109"/>
  <c r="D17" i="109"/>
  <c r="D16" i="109"/>
  <c r="D15" i="109"/>
  <c r="D14" i="109"/>
  <c r="D13" i="109"/>
  <c r="D12" i="109"/>
  <c r="D11" i="109"/>
  <c r="D10" i="109"/>
  <c r="D9" i="109"/>
  <c r="D8" i="109"/>
  <c r="D7" i="109"/>
  <c r="D6" i="109"/>
  <c r="D5" i="109"/>
  <c r="D4" i="109"/>
  <c r="D72" i="108"/>
  <c r="D71" i="108"/>
  <c r="D70" i="108"/>
  <c r="D69" i="108"/>
  <c r="D68" i="108"/>
  <c r="D67" i="108"/>
  <c r="D66" i="108"/>
  <c r="D65" i="108"/>
  <c r="D64" i="108"/>
  <c r="D63" i="108"/>
  <c r="D62" i="108"/>
  <c r="D61" i="108"/>
  <c r="D60" i="108"/>
  <c r="D59" i="108"/>
  <c r="D58" i="108"/>
  <c r="D57" i="108"/>
  <c r="D56" i="108"/>
  <c r="D55" i="108"/>
  <c r="D54" i="108"/>
  <c r="D53" i="108"/>
  <c r="D52" i="108"/>
  <c r="D51" i="108"/>
  <c r="D50" i="108"/>
  <c r="D49" i="108"/>
  <c r="D48" i="108"/>
  <c r="D47" i="108"/>
  <c r="D46" i="108"/>
  <c r="D45" i="108"/>
  <c r="D44" i="108"/>
  <c r="D43" i="108"/>
  <c r="D42" i="108"/>
  <c r="D41" i="108"/>
  <c r="D40" i="108"/>
  <c r="D39" i="108"/>
  <c r="D38" i="108"/>
  <c r="D37" i="108"/>
  <c r="D36" i="108"/>
  <c r="D35" i="108"/>
  <c r="D34" i="108"/>
  <c r="D33" i="108"/>
  <c r="D32" i="108"/>
  <c r="D31" i="108"/>
  <c r="D30" i="108"/>
  <c r="D29" i="108"/>
  <c r="D28" i="108"/>
  <c r="D27" i="108"/>
  <c r="D26" i="108"/>
  <c r="D25" i="108"/>
  <c r="D24" i="108"/>
  <c r="D23" i="108"/>
  <c r="D22" i="108"/>
  <c r="D21" i="108"/>
  <c r="D20" i="108"/>
  <c r="D19" i="108"/>
  <c r="D18" i="108"/>
  <c r="D17" i="108"/>
  <c r="D16" i="108"/>
  <c r="D15" i="108"/>
  <c r="D14" i="108"/>
  <c r="D13" i="108"/>
  <c r="D12" i="108"/>
  <c r="D11" i="108"/>
  <c r="D10" i="108"/>
  <c r="D9" i="108"/>
  <c r="D8" i="108"/>
  <c r="D7" i="108"/>
  <c r="D6" i="108"/>
  <c r="D5" i="108"/>
  <c r="D4" i="108"/>
  <c r="D72" i="107"/>
  <c r="D71" i="107"/>
  <c r="D70" i="107"/>
  <c r="D69" i="107"/>
  <c r="D68" i="107"/>
  <c r="D67" i="107"/>
  <c r="D66" i="107"/>
  <c r="D65" i="107"/>
  <c r="D64" i="107"/>
  <c r="D63" i="107"/>
  <c r="D62" i="107"/>
  <c r="D61" i="107"/>
  <c r="D60" i="107"/>
  <c r="D59" i="107"/>
  <c r="D58" i="107"/>
  <c r="D57" i="107"/>
  <c r="D56" i="107"/>
  <c r="D55" i="107"/>
  <c r="D54" i="107"/>
  <c r="D53" i="107"/>
  <c r="D52" i="107"/>
  <c r="D51" i="107"/>
  <c r="D50" i="107"/>
  <c r="D49" i="107"/>
  <c r="D48" i="107"/>
  <c r="D47" i="107"/>
  <c r="D46" i="107"/>
  <c r="D45" i="107"/>
  <c r="D44" i="107"/>
  <c r="D43" i="107"/>
  <c r="D42" i="107"/>
  <c r="D41" i="107"/>
  <c r="D40" i="107"/>
  <c r="D39" i="107"/>
  <c r="D38" i="107"/>
  <c r="D37" i="107"/>
  <c r="D36" i="107"/>
  <c r="D35" i="107"/>
  <c r="D34" i="107"/>
  <c r="D33" i="107"/>
  <c r="D32" i="107"/>
  <c r="D31" i="107"/>
  <c r="D30" i="107"/>
  <c r="D29" i="107"/>
  <c r="D28" i="107"/>
  <c r="D27" i="107"/>
  <c r="D26" i="107"/>
  <c r="D25" i="107"/>
  <c r="D24" i="107"/>
  <c r="D23" i="107"/>
  <c r="D22" i="107"/>
  <c r="D21" i="107"/>
  <c r="D20" i="107"/>
  <c r="D19" i="107"/>
  <c r="D18" i="107"/>
  <c r="D17" i="107"/>
  <c r="D16" i="107"/>
  <c r="D15" i="107"/>
  <c r="D14" i="107"/>
  <c r="D13" i="107"/>
  <c r="D12" i="107"/>
  <c r="D11" i="107"/>
  <c r="D10" i="107"/>
  <c r="D9" i="107"/>
  <c r="D8" i="107"/>
  <c r="D7" i="107"/>
  <c r="D6" i="107"/>
  <c r="D5" i="107"/>
  <c r="D4" i="107"/>
  <c r="D72" i="106"/>
  <c r="D71" i="106"/>
  <c r="D70" i="106"/>
  <c r="D69" i="106"/>
  <c r="D68" i="106"/>
  <c r="D67" i="106"/>
  <c r="D66" i="106"/>
  <c r="D65" i="106"/>
  <c r="D64" i="106"/>
  <c r="D63" i="106"/>
  <c r="D62" i="106"/>
  <c r="D61" i="106"/>
  <c r="D60" i="106"/>
  <c r="D59" i="106"/>
  <c r="D58" i="106"/>
  <c r="D57" i="106"/>
  <c r="D56" i="106"/>
  <c r="D55" i="106"/>
  <c r="D54" i="106"/>
  <c r="D53" i="106"/>
  <c r="D52" i="106"/>
  <c r="D51" i="106"/>
  <c r="D50" i="106"/>
  <c r="D49" i="106"/>
  <c r="D48" i="106"/>
  <c r="D47" i="106"/>
  <c r="D46" i="106"/>
  <c r="D45" i="106"/>
  <c r="D44" i="106"/>
  <c r="D43" i="106"/>
  <c r="D42" i="106"/>
  <c r="D41" i="106"/>
  <c r="D40" i="106"/>
  <c r="D39" i="106"/>
  <c r="D38" i="106"/>
  <c r="D37" i="106"/>
  <c r="D36" i="106"/>
  <c r="D35" i="106"/>
  <c r="D34" i="106"/>
  <c r="D33" i="106"/>
  <c r="D32" i="106"/>
  <c r="D31" i="106"/>
  <c r="D30" i="106"/>
  <c r="D29" i="106"/>
  <c r="D28" i="106"/>
  <c r="D27" i="106"/>
  <c r="D26" i="106"/>
  <c r="D25" i="106"/>
  <c r="D24" i="106"/>
  <c r="D23" i="106"/>
  <c r="D22" i="106"/>
  <c r="D21" i="106"/>
  <c r="D20" i="106"/>
  <c r="D19" i="106"/>
  <c r="D18" i="106"/>
  <c r="D17" i="106"/>
  <c r="D16" i="106"/>
  <c r="D15" i="106"/>
  <c r="D14" i="106"/>
  <c r="D13" i="106"/>
  <c r="D12" i="106"/>
  <c r="D11" i="106"/>
  <c r="D10" i="106"/>
  <c r="D9" i="106"/>
  <c r="D8" i="106"/>
  <c r="D7" i="106"/>
  <c r="D6" i="106"/>
  <c r="D5" i="106"/>
  <c r="D4" i="106"/>
  <c r="D72" i="105"/>
  <c r="D71" i="105"/>
  <c r="D70" i="105"/>
  <c r="D69" i="105"/>
  <c r="D68" i="105"/>
  <c r="D67" i="105"/>
  <c r="D66" i="105"/>
  <c r="D65" i="105"/>
  <c r="D64" i="105"/>
  <c r="D63" i="105"/>
  <c r="D62" i="105"/>
  <c r="D61" i="105"/>
  <c r="D60" i="105"/>
  <c r="D59" i="105"/>
  <c r="D58" i="105"/>
  <c r="D57" i="105"/>
  <c r="D56" i="105"/>
  <c r="D55" i="105"/>
  <c r="D54" i="105"/>
  <c r="D53" i="105"/>
  <c r="D52" i="105"/>
  <c r="D51" i="105"/>
  <c r="D50" i="105"/>
  <c r="D49" i="105"/>
  <c r="D48" i="105"/>
  <c r="D47" i="105"/>
  <c r="D46" i="105"/>
  <c r="D45" i="105"/>
  <c r="D44" i="105"/>
  <c r="D43" i="105"/>
  <c r="D42" i="105"/>
  <c r="D41" i="105"/>
  <c r="D40" i="105"/>
  <c r="D39" i="105"/>
  <c r="D38" i="105"/>
  <c r="D37" i="105"/>
  <c r="D36" i="105"/>
  <c r="D35" i="105"/>
  <c r="D34" i="105"/>
  <c r="D33" i="105"/>
  <c r="D32" i="105"/>
  <c r="D31" i="105"/>
  <c r="D30" i="105"/>
  <c r="D29" i="105"/>
  <c r="D28" i="105"/>
  <c r="D27" i="105"/>
  <c r="D26" i="105"/>
  <c r="D25" i="105"/>
  <c r="D24" i="105"/>
  <c r="D23" i="105"/>
  <c r="D22" i="105"/>
  <c r="D21" i="105"/>
  <c r="D20" i="105"/>
  <c r="D19" i="105"/>
  <c r="D18" i="105"/>
  <c r="D17" i="105"/>
  <c r="D16" i="105"/>
  <c r="D15" i="105"/>
  <c r="D14" i="105"/>
  <c r="D13" i="105"/>
  <c r="D12" i="105"/>
  <c r="D11" i="105"/>
  <c r="D10" i="105"/>
  <c r="D9" i="105"/>
  <c r="D8" i="105"/>
  <c r="D7" i="105"/>
  <c r="D6" i="105"/>
  <c r="D5" i="105"/>
  <c r="D4" i="105"/>
  <c r="D72" i="104"/>
  <c r="D71" i="104"/>
  <c r="D70" i="104"/>
  <c r="D69" i="104"/>
  <c r="D68" i="104"/>
  <c r="D67" i="104"/>
  <c r="D66" i="104"/>
  <c r="D65" i="104"/>
  <c r="D64" i="104"/>
  <c r="D63" i="104"/>
  <c r="D62" i="104"/>
  <c r="D61" i="104"/>
  <c r="D60" i="104"/>
  <c r="D59" i="104"/>
  <c r="D58" i="104"/>
  <c r="D57" i="104"/>
  <c r="D56" i="104"/>
  <c r="D55" i="104"/>
  <c r="D54" i="104"/>
  <c r="D53" i="104"/>
  <c r="D52" i="104"/>
  <c r="D51" i="104"/>
  <c r="D50" i="104"/>
  <c r="D49" i="104"/>
  <c r="D48" i="104"/>
  <c r="D47" i="104"/>
  <c r="D46" i="104"/>
  <c r="D45" i="104"/>
  <c r="D44" i="104"/>
  <c r="D43" i="104"/>
  <c r="D42" i="104"/>
  <c r="D41" i="104"/>
  <c r="D40" i="104"/>
  <c r="D39" i="104"/>
  <c r="D38" i="104"/>
  <c r="D37" i="104"/>
  <c r="D36" i="104"/>
  <c r="D35" i="104"/>
  <c r="D34" i="104"/>
  <c r="D33" i="104"/>
  <c r="D32" i="104"/>
  <c r="D31" i="104"/>
  <c r="D30" i="104"/>
  <c r="D29" i="104"/>
  <c r="D28" i="104"/>
  <c r="D27" i="104"/>
  <c r="D26" i="104"/>
  <c r="D25" i="104"/>
  <c r="D24" i="104"/>
  <c r="D23" i="104"/>
  <c r="D22" i="104"/>
  <c r="D21" i="104"/>
  <c r="D20" i="104"/>
  <c r="D19" i="104"/>
  <c r="D18" i="104"/>
  <c r="D17" i="104"/>
  <c r="D16" i="104"/>
  <c r="D15" i="104"/>
  <c r="D14" i="104"/>
  <c r="D13" i="104"/>
  <c r="D12" i="104"/>
  <c r="D11" i="104"/>
  <c r="D10" i="104"/>
  <c r="D9" i="104"/>
  <c r="D8" i="104"/>
  <c r="D7" i="104"/>
  <c r="D6" i="104"/>
  <c r="D5" i="104"/>
  <c r="D4" i="104"/>
  <c r="D72" i="103"/>
  <c r="D71" i="103"/>
  <c r="D70" i="103"/>
  <c r="D69" i="103"/>
  <c r="D68" i="103"/>
  <c r="D67" i="103"/>
  <c r="D66" i="103"/>
  <c r="D65" i="103"/>
  <c r="D64" i="103"/>
  <c r="D63" i="103"/>
  <c r="D62" i="103"/>
  <c r="D61" i="103"/>
  <c r="D60" i="103"/>
  <c r="D59" i="103"/>
  <c r="D58" i="103"/>
  <c r="D57" i="103"/>
  <c r="D56" i="103"/>
  <c r="D55" i="103"/>
  <c r="D54" i="103"/>
  <c r="D53" i="103"/>
  <c r="D52" i="103"/>
  <c r="D51" i="103"/>
  <c r="D50" i="103"/>
  <c r="D49" i="103"/>
  <c r="D48" i="103"/>
  <c r="D47" i="103"/>
  <c r="D46" i="103"/>
  <c r="D45" i="103"/>
  <c r="D44" i="103"/>
  <c r="D43" i="103"/>
  <c r="D42" i="103"/>
  <c r="D41" i="103"/>
  <c r="D40" i="103"/>
  <c r="D39" i="103"/>
  <c r="D38" i="103"/>
  <c r="D37" i="103"/>
  <c r="D36" i="103"/>
  <c r="D35" i="103"/>
  <c r="D34" i="103"/>
  <c r="D33" i="103"/>
  <c r="D32" i="103"/>
  <c r="D31" i="103"/>
  <c r="D30" i="103"/>
  <c r="D29" i="103"/>
  <c r="D28" i="103"/>
  <c r="D27" i="103"/>
  <c r="D26" i="103"/>
  <c r="D25" i="103"/>
  <c r="D24" i="103"/>
  <c r="D23" i="103"/>
  <c r="D22" i="103"/>
  <c r="D21" i="103"/>
  <c r="D20" i="103"/>
  <c r="D19" i="103"/>
  <c r="D18" i="103"/>
  <c r="D17" i="103"/>
  <c r="D16" i="103"/>
  <c r="D15" i="103"/>
  <c r="D14" i="103"/>
  <c r="D13" i="103"/>
  <c r="D12" i="103"/>
  <c r="D11" i="103"/>
  <c r="D10" i="103"/>
  <c r="D9" i="103"/>
  <c r="D8" i="103"/>
  <c r="D7" i="103"/>
  <c r="D6" i="103"/>
  <c r="D5" i="103"/>
  <c r="D4" i="103"/>
  <c r="D72" i="102"/>
  <c r="D71" i="102"/>
  <c r="D70" i="102"/>
  <c r="D69" i="102"/>
  <c r="D68" i="102"/>
  <c r="D67" i="102"/>
  <c r="D66" i="102"/>
  <c r="D65" i="102"/>
  <c r="D64" i="102"/>
  <c r="D63" i="102"/>
  <c r="D62" i="102"/>
  <c r="D61" i="102"/>
  <c r="D60" i="102"/>
  <c r="D59" i="102"/>
  <c r="D58" i="102"/>
  <c r="D57" i="102"/>
  <c r="D56" i="102"/>
  <c r="D55" i="102"/>
  <c r="D54" i="102"/>
  <c r="D53" i="102"/>
  <c r="D52" i="102"/>
  <c r="D51" i="102"/>
  <c r="D50" i="102"/>
  <c r="D49" i="102"/>
  <c r="D48" i="102"/>
  <c r="D47" i="102"/>
  <c r="D46" i="102"/>
  <c r="D45" i="102"/>
  <c r="D44" i="102"/>
  <c r="D43" i="102"/>
  <c r="D42" i="102"/>
  <c r="D41" i="102"/>
  <c r="D40" i="102"/>
  <c r="D39" i="102"/>
  <c r="D38" i="102"/>
  <c r="D37" i="102"/>
  <c r="D36" i="102"/>
  <c r="D35" i="102"/>
  <c r="D34" i="102"/>
  <c r="D33" i="102"/>
  <c r="D32" i="102"/>
  <c r="D31" i="102"/>
  <c r="D30" i="102"/>
  <c r="D29" i="102"/>
  <c r="D28" i="102"/>
  <c r="D27" i="102"/>
  <c r="D26" i="102"/>
  <c r="D25" i="102"/>
  <c r="D24" i="102"/>
  <c r="D23" i="102"/>
  <c r="D22" i="102"/>
  <c r="D21" i="102"/>
  <c r="D20" i="102"/>
  <c r="D19" i="102"/>
  <c r="D18" i="102"/>
  <c r="D17" i="102"/>
  <c r="D16" i="102"/>
  <c r="D15" i="102"/>
  <c r="D14" i="102"/>
  <c r="D13" i="102"/>
  <c r="D12" i="102"/>
  <c r="D11" i="102"/>
  <c r="D10" i="102"/>
  <c r="D9" i="102"/>
  <c r="D8" i="102"/>
  <c r="D7" i="102"/>
  <c r="D6" i="102"/>
  <c r="D5" i="102"/>
  <c r="D4" i="102"/>
  <c r="D72" i="101"/>
  <c r="D71" i="101"/>
  <c r="D70" i="101"/>
  <c r="D69" i="101"/>
  <c r="D68" i="101"/>
  <c r="D67" i="101"/>
  <c r="D66" i="101"/>
  <c r="D65" i="101"/>
  <c r="D64" i="101"/>
  <c r="D63" i="101"/>
  <c r="D62" i="101"/>
  <c r="D61" i="101"/>
  <c r="D60" i="101"/>
  <c r="D59" i="101"/>
  <c r="D58" i="101"/>
  <c r="D57" i="101"/>
  <c r="D56" i="101"/>
  <c r="D55" i="101"/>
  <c r="D54" i="101"/>
  <c r="D53" i="101"/>
  <c r="D52" i="101"/>
  <c r="D51" i="101"/>
  <c r="D50" i="101"/>
  <c r="D49" i="101"/>
  <c r="D48" i="101"/>
  <c r="D47" i="101"/>
  <c r="D46" i="101"/>
  <c r="D45" i="101"/>
  <c r="D44" i="101"/>
  <c r="D43" i="101"/>
  <c r="D42" i="101"/>
  <c r="D41" i="101"/>
  <c r="D40" i="101"/>
  <c r="D39" i="101"/>
  <c r="D38" i="101"/>
  <c r="D37" i="101"/>
  <c r="D36" i="101"/>
  <c r="D35" i="101"/>
  <c r="D34" i="101"/>
  <c r="D33" i="101"/>
  <c r="D32" i="101"/>
  <c r="D31" i="101"/>
  <c r="D30" i="101"/>
  <c r="D29" i="101"/>
  <c r="D28" i="101"/>
  <c r="D27" i="101"/>
  <c r="D26" i="101"/>
  <c r="D25" i="101"/>
  <c r="D24" i="101"/>
  <c r="D23" i="101"/>
  <c r="D22" i="101"/>
  <c r="D21" i="101"/>
  <c r="D20" i="101"/>
  <c r="D19" i="101"/>
  <c r="D18" i="101"/>
  <c r="D17" i="101"/>
  <c r="D16" i="101"/>
  <c r="D15" i="101"/>
  <c r="D14" i="101"/>
  <c r="D13" i="101"/>
  <c r="D12" i="101"/>
  <c r="D11" i="101"/>
  <c r="D10" i="101"/>
  <c r="D9" i="101"/>
  <c r="D8" i="101"/>
  <c r="D7" i="101"/>
  <c r="D6" i="101"/>
  <c r="D5" i="101"/>
  <c r="D4" i="101"/>
  <c r="D72" i="100"/>
  <c r="D71" i="100"/>
  <c r="D70" i="100"/>
  <c r="D69" i="100"/>
  <c r="D68" i="100"/>
  <c r="D67" i="100"/>
  <c r="D66" i="100"/>
  <c r="D65" i="100"/>
  <c r="D64" i="100"/>
  <c r="D63" i="100"/>
  <c r="D62" i="100"/>
  <c r="D61" i="100"/>
  <c r="D60" i="100"/>
  <c r="D59" i="100"/>
  <c r="D58" i="100"/>
  <c r="D57" i="100"/>
  <c r="D56" i="100"/>
  <c r="D55" i="100"/>
  <c r="D54" i="100"/>
  <c r="D53" i="100"/>
  <c r="D52" i="100"/>
  <c r="D51" i="100"/>
  <c r="D50" i="100"/>
  <c r="D49" i="100"/>
  <c r="D48" i="100"/>
  <c r="D47" i="100"/>
  <c r="D46" i="100"/>
  <c r="D45" i="100"/>
  <c r="D44" i="100"/>
  <c r="D43" i="100"/>
  <c r="D42" i="100"/>
  <c r="D41" i="100"/>
  <c r="D40" i="100"/>
  <c r="D39" i="100"/>
  <c r="D38" i="100"/>
  <c r="D37" i="100"/>
  <c r="D36" i="100"/>
  <c r="D35" i="100"/>
  <c r="D34" i="100"/>
  <c r="D33" i="100"/>
  <c r="D32" i="100"/>
  <c r="D31" i="100"/>
  <c r="D30" i="100"/>
  <c r="D29" i="100"/>
  <c r="D28" i="100"/>
  <c r="D27" i="100"/>
  <c r="D26" i="100"/>
  <c r="D25" i="100"/>
  <c r="D24" i="100"/>
  <c r="D23" i="100"/>
  <c r="D22" i="100"/>
  <c r="D21" i="100"/>
  <c r="D20" i="100"/>
  <c r="D19" i="100"/>
  <c r="D18" i="100"/>
  <c r="D17" i="100"/>
  <c r="D16" i="100"/>
  <c r="D15" i="100"/>
  <c r="D14" i="100"/>
  <c r="D13" i="100"/>
  <c r="D12" i="100"/>
  <c r="D11" i="100"/>
  <c r="D10" i="100"/>
  <c r="D9" i="100"/>
  <c r="D8" i="100"/>
  <c r="D7" i="100"/>
  <c r="D6" i="100"/>
  <c r="D5" i="100"/>
  <c r="D4" i="100"/>
  <c r="D72" i="99"/>
  <c r="D71" i="99"/>
  <c r="D70" i="99"/>
  <c r="D69" i="99"/>
  <c r="D68" i="99"/>
  <c r="D67" i="99"/>
  <c r="D66" i="99"/>
  <c r="D65" i="99"/>
  <c r="D64" i="99"/>
  <c r="D63" i="99"/>
  <c r="D62" i="99"/>
  <c r="D61" i="99"/>
  <c r="D60" i="99"/>
  <c r="D59" i="99"/>
  <c r="D58" i="99"/>
  <c r="D57" i="99"/>
  <c r="D56" i="99"/>
  <c r="D55" i="99"/>
  <c r="D54" i="99"/>
  <c r="D53" i="99"/>
  <c r="D52" i="99"/>
  <c r="D51" i="99"/>
  <c r="D50" i="99"/>
  <c r="D49" i="99"/>
  <c r="D48" i="99"/>
  <c r="D47" i="99"/>
  <c r="D46" i="99"/>
  <c r="D45" i="99"/>
  <c r="D44" i="99"/>
  <c r="D43" i="99"/>
  <c r="D42" i="99"/>
  <c r="D41" i="99"/>
  <c r="D40" i="99"/>
  <c r="D39" i="99"/>
  <c r="D38" i="99"/>
  <c r="D37" i="99"/>
  <c r="D36" i="99"/>
  <c r="D35" i="99"/>
  <c r="D34" i="99"/>
  <c r="D33" i="99"/>
  <c r="D32" i="99"/>
  <c r="D31" i="99"/>
  <c r="D30" i="99"/>
  <c r="D29" i="99"/>
  <c r="D28" i="99"/>
  <c r="D27" i="99"/>
  <c r="D26" i="99"/>
  <c r="D25" i="99"/>
  <c r="D24" i="99"/>
  <c r="D23" i="99"/>
  <c r="D22" i="99"/>
  <c r="D21" i="99"/>
  <c r="D20" i="99"/>
  <c r="D19" i="99"/>
  <c r="D18" i="99"/>
  <c r="D17" i="99"/>
  <c r="D16" i="99"/>
  <c r="D15" i="99"/>
  <c r="D14" i="99"/>
  <c r="D13" i="99"/>
  <c r="D12" i="99"/>
  <c r="D11" i="99"/>
  <c r="D10" i="99"/>
  <c r="D9" i="99"/>
  <c r="D8" i="99"/>
  <c r="D7" i="99"/>
  <c r="D6" i="99"/>
  <c r="D5" i="99"/>
  <c r="D4" i="99"/>
  <c r="D72" i="98"/>
  <c r="D71" i="98"/>
  <c r="D70" i="98"/>
  <c r="D69" i="98"/>
  <c r="D68" i="98"/>
  <c r="D67" i="98"/>
  <c r="D66" i="98"/>
  <c r="D65" i="98"/>
  <c r="D64" i="98"/>
  <c r="D63" i="98"/>
  <c r="D62" i="98"/>
  <c r="D61" i="98"/>
  <c r="D60" i="98"/>
  <c r="D59" i="98"/>
  <c r="D58" i="98"/>
  <c r="D57" i="98"/>
  <c r="D56" i="98"/>
  <c r="D55" i="98"/>
  <c r="D54" i="98"/>
  <c r="D53" i="98"/>
  <c r="D52" i="98"/>
  <c r="D51" i="98"/>
  <c r="D50" i="98"/>
  <c r="D49" i="98"/>
  <c r="D48" i="98"/>
  <c r="D47" i="98"/>
  <c r="D46" i="98"/>
  <c r="D45" i="98"/>
  <c r="D44" i="98"/>
  <c r="D43" i="98"/>
  <c r="D42" i="98"/>
  <c r="D41" i="98"/>
  <c r="D40" i="98"/>
  <c r="D39" i="98"/>
  <c r="D38" i="98"/>
  <c r="D37" i="98"/>
  <c r="D36" i="98"/>
  <c r="D35" i="98"/>
  <c r="D34" i="98"/>
  <c r="D33" i="98"/>
  <c r="D32" i="98"/>
  <c r="D31" i="98"/>
  <c r="D30" i="98"/>
  <c r="D29" i="98"/>
  <c r="D28" i="98"/>
  <c r="D27" i="98"/>
  <c r="D26" i="98"/>
  <c r="D25" i="98"/>
  <c r="D24" i="98"/>
  <c r="D23" i="98"/>
  <c r="D22" i="98"/>
  <c r="D21" i="98"/>
  <c r="D20" i="98"/>
  <c r="D19" i="98"/>
  <c r="D18" i="98"/>
  <c r="D17" i="98"/>
  <c r="D16" i="98"/>
  <c r="D15" i="98"/>
  <c r="D14" i="98"/>
  <c r="D13" i="98"/>
  <c r="D12" i="98"/>
  <c r="D11" i="98"/>
  <c r="D10" i="98"/>
  <c r="D9" i="98"/>
  <c r="D8" i="98"/>
  <c r="D7" i="98"/>
  <c r="D6" i="98"/>
  <c r="D5" i="98"/>
  <c r="D4" i="98"/>
  <c r="D72" i="97"/>
  <c r="D71" i="97"/>
  <c r="D70" i="97"/>
  <c r="D69" i="97"/>
  <c r="D68" i="97"/>
  <c r="D67" i="97"/>
  <c r="D66" i="97"/>
  <c r="D65" i="97"/>
  <c r="D64" i="97"/>
  <c r="D63" i="97"/>
  <c r="D62" i="97"/>
  <c r="D61" i="97"/>
  <c r="D60" i="97"/>
  <c r="D59" i="97"/>
  <c r="D58" i="97"/>
  <c r="D57" i="97"/>
  <c r="D56" i="97"/>
  <c r="D55" i="97"/>
  <c r="D54" i="97"/>
  <c r="D53" i="97"/>
  <c r="D52" i="97"/>
  <c r="D51" i="97"/>
  <c r="D50" i="97"/>
  <c r="D49" i="97"/>
  <c r="D48" i="97"/>
  <c r="D47" i="97"/>
  <c r="D46" i="97"/>
  <c r="D45" i="97"/>
  <c r="D44" i="97"/>
  <c r="D43" i="97"/>
  <c r="D42" i="97"/>
  <c r="D41" i="97"/>
  <c r="D40" i="97"/>
  <c r="D39" i="97"/>
  <c r="D38" i="97"/>
  <c r="D37" i="97"/>
  <c r="D36" i="97"/>
  <c r="D35" i="97"/>
  <c r="D34" i="97"/>
  <c r="D33" i="97"/>
  <c r="D32" i="97"/>
  <c r="D31" i="97"/>
  <c r="D30" i="97"/>
  <c r="D29" i="97"/>
  <c r="D28" i="97"/>
  <c r="D27" i="97"/>
  <c r="D26" i="97"/>
  <c r="D25" i="97"/>
  <c r="D24" i="97"/>
  <c r="D23" i="97"/>
  <c r="D22" i="97"/>
  <c r="D21" i="97"/>
  <c r="D20" i="97"/>
  <c r="D19" i="97"/>
  <c r="D18" i="97"/>
  <c r="D17" i="97"/>
  <c r="D16" i="97"/>
  <c r="D15" i="97"/>
  <c r="D14" i="97"/>
  <c r="D13" i="97"/>
  <c r="D12" i="97"/>
  <c r="D11" i="97"/>
  <c r="D10" i="97"/>
  <c r="D9" i="97"/>
  <c r="D8" i="97"/>
  <c r="D7" i="97"/>
  <c r="D6" i="97"/>
  <c r="D5" i="97"/>
  <c r="D4" i="97"/>
  <c r="D191" i="96"/>
  <c r="D190" i="96"/>
  <c r="D189" i="96"/>
  <c r="D188" i="96"/>
  <c r="D187" i="96"/>
  <c r="D186" i="96"/>
  <c r="D185" i="96"/>
  <c r="D178" i="96"/>
  <c r="D177" i="96"/>
  <c r="D176" i="96"/>
  <c r="D175" i="96"/>
  <c r="D174" i="96"/>
  <c r="D173" i="96"/>
  <c r="D172" i="96"/>
  <c r="D171" i="96"/>
  <c r="D170" i="96"/>
  <c r="D169" i="96"/>
  <c r="D168" i="96"/>
  <c r="D167" i="96"/>
  <c r="D166" i="96"/>
  <c r="D165" i="96"/>
  <c r="D164" i="96"/>
  <c r="D163" i="96"/>
  <c r="D162" i="96"/>
  <c r="D161" i="96"/>
  <c r="D160" i="96"/>
  <c r="D159" i="96"/>
  <c r="D158" i="96"/>
  <c r="D157" i="96"/>
  <c r="D156" i="96"/>
  <c r="D155" i="96"/>
  <c r="D154" i="96"/>
  <c r="D153" i="96"/>
  <c r="D152" i="96"/>
  <c r="D151" i="96"/>
  <c r="D150" i="96"/>
  <c r="D149" i="96"/>
  <c r="D148" i="96"/>
  <c r="D147" i="96"/>
  <c r="D146" i="96"/>
  <c r="D145" i="96"/>
  <c r="D144" i="96"/>
  <c r="D143" i="96"/>
  <c r="D142" i="96"/>
  <c r="D141" i="96"/>
  <c r="D140" i="96"/>
  <c r="D139" i="96"/>
  <c r="D138" i="96"/>
  <c r="D137" i="96"/>
  <c r="D136" i="96"/>
  <c r="D135" i="96"/>
  <c r="D134" i="96"/>
  <c r="D133" i="96"/>
  <c r="D132" i="96"/>
  <c r="D131" i="96"/>
  <c r="D130" i="96"/>
  <c r="D129" i="96"/>
  <c r="D128" i="96"/>
  <c r="D127" i="96"/>
  <c r="D126" i="96"/>
  <c r="D125" i="96"/>
  <c r="D124" i="96"/>
  <c r="D123" i="96"/>
  <c r="D122" i="96"/>
  <c r="D87" i="96"/>
  <c r="D72" i="96"/>
  <c r="D71" i="96"/>
  <c r="D70" i="96"/>
  <c r="D69" i="96"/>
  <c r="D68" i="96"/>
  <c r="D67" i="96"/>
  <c r="D66" i="96"/>
  <c r="D65" i="96"/>
  <c r="D64" i="96"/>
  <c r="D63" i="96"/>
  <c r="D62" i="96"/>
  <c r="D61" i="96"/>
  <c r="D60" i="96"/>
  <c r="D59" i="96"/>
  <c r="D58" i="96"/>
  <c r="D57" i="96"/>
  <c r="D56" i="96"/>
  <c r="D55" i="96"/>
  <c r="D54" i="96"/>
  <c r="D53" i="96"/>
  <c r="D52" i="96"/>
  <c r="D51" i="96"/>
  <c r="D50" i="96"/>
  <c r="D49" i="96"/>
  <c r="D48" i="96"/>
  <c r="D47" i="96"/>
  <c r="D46" i="96"/>
  <c r="D45" i="96"/>
  <c r="D44" i="96"/>
  <c r="D43" i="96"/>
  <c r="D42" i="96"/>
  <c r="D41" i="96"/>
  <c r="D40" i="96"/>
  <c r="D39" i="96"/>
  <c r="D38" i="96"/>
  <c r="D37" i="96"/>
  <c r="D36" i="96"/>
  <c r="D35" i="96"/>
  <c r="D34" i="96"/>
  <c r="D33" i="96"/>
  <c r="D32" i="96"/>
  <c r="D31" i="96"/>
  <c r="D30" i="96"/>
  <c r="D29" i="96"/>
  <c r="D28" i="96"/>
  <c r="D27" i="96"/>
  <c r="D26" i="96"/>
  <c r="D25" i="96"/>
  <c r="D24" i="96"/>
  <c r="D23" i="96"/>
  <c r="D22" i="96"/>
  <c r="D21" i="96"/>
  <c r="D20" i="96"/>
  <c r="D19" i="96"/>
  <c r="D18" i="96"/>
  <c r="D17" i="96"/>
  <c r="D16" i="96"/>
  <c r="D15" i="96"/>
  <c r="D14" i="96"/>
  <c r="D13" i="96"/>
  <c r="D12" i="96"/>
  <c r="D11" i="96"/>
  <c r="D10" i="96"/>
  <c r="D9" i="96"/>
  <c r="D8" i="96"/>
  <c r="D7" i="96"/>
  <c r="D6" i="96"/>
  <c r="D5" i="96"/>
  <c r="D4" i="96"/>
  <c r="D67" i="125" l="1"/>
  <c r="C67" i="125"/>
  <c r="F66" i="125"/>
  <c r="F65" i="125"/>
  <c r="F64" i="125"/>
  <c r="F63" i="125"/>
  <c r="F62" i="125"/>
  <c r="F61" i="125"/>
  <c r="F60" i="125"/>
  <c r="F59" i="125"/>
  <c r="F58" i="125"/>
  <c r="F57" i="125"/>
  <c r="F56" i="125"/>
  <c r="F55" i="125"/>
  <c r="F54" i="125"/>
  <c r="F53" i="125"/>
  <c r="F52" i="125"/>
  <c r="F51" i="125"/>
  <c r="F50" i="125"/>
  <c r="F49" i="125"/>
  <c r="F48" i="125"/>
  <c r="F47" i="125"/>
  <c r="F46" i="125"/>
  <c r="F45" i="125"/>
  <c r="F44" i="125"/>
  <c r="F43" i="125"/>
  <c r="F42" i="125"/>
  <c r="F41" i="125"/>
  <c r="F40" i="125"/>
  <c r="F39" i="125"/>
  <c r="F38" i="125"/>
  <c r="F37" i="125"/>
  <c r="F36" i="125"/>
  <c r="F35" i="125"/>
  <c r="F34" i="125"/>
  <c r="F33" i="125"/>
  <c r="F32" i="125"/>
  <c r="F31" i="125"/>
  <c r="F30" i="125"/>
  <c r="F29" i="125"/>
  <c r="F28" i="125"/>
  <c r="F27" i="125"/>
  <c r="F26" i="125"/>
  <c r="F25" i="125"/>
  <c r="F24" i="125"/>
  <c r="F23" i="125"/>
  <c r="F22" i="125"/>
  <c r="F21" i="125"/>
  <c r="F20" i="125"/>
  <c r="F19" i="125"/>
  <c r="F18" i="125"/>
  <c r="F17" i="125"/>
  <c r="F16" i="125"/>
  <c r="E67" i="125"/>
  <c r="F14" i="125"/>
  <c r="F13" i="125"/>
  <c r="F12" i="125"/>
  <c r="F11" i="125"/>
  <c r="F10" i="125"/>
  <c r="F9" i="125"/>
  <c r="F8" i="125"/>
  <c r="F7" i="125"/>
  <c r="F6" i="125"/>
  <c r="F5" i="125"/>
  <c r="F4" i="125"/>
  <c r="F3" i="125"/>
  <c r="DY75" i="124"/>
  <c r="DX75" i="124"/>
  <c r="DW75" i="124"/>
  <c r="DV75" i="124"/>
  <c r="DU75" i="124"/>
  <c r="DT75" i="124"/>
  <c r="DS75" i="124"/>
  <c r="DR75" i="124"/>
  <c r="DQ75" i="124"/>
  <c r="DP75" i="124"/>
  <c r="DO75" i="124"/>
  <c r="DN75" i="124"/>
  <c r="DM75" i="124"/>
  <c r="DL75" i="124"/>
  <c r="DK75" i="124"/>
  <c r="DJ75" i="124"/>
  <c r="DI75" i="124"/>
  <c r="DH75" i="124"/>
  <c r="DG75" i="124"/>
  <c r="DF75" i="124"/>
  <c r="DE75" i="124"/>
  <c r="DD75" i="124"/>
  <c r="DC75" i="124"/>
  <c r="DA75" i="124"/>
  <c r="CZ75" i="124"/>
  <c r="CY75" i="124"/>
  <c r="CX75" i="124"/>
  <c r="CW75" i="124"/>
  <c r="CV75" i="124"/>
  <c r="CU75" i="124"/>
  <c r="CT75" i="124"/>
  <c r="CS75" i="124"/>
  <c r="CR75" i="124"/>
  <c r="CQ75" i="124"/>
  <c r="CP75" i="124"/>
  <c r="CO75" i="124"/>
  <c r="CN75" i="124"/>
  <c r="CM75" i="124"/>
  <c r="CL75" i="124"/>
  <c r="CK75" i="124"/>
  <c r="CJ75" i="124"/>
  <c r="CI75" i="124"/>
  <c r="CH75" i="124"/>
  <c r="CG75" i="124"/>
  <c r="CF75" i="124"/>
  <c r="CE75" i="124"/>
  <c r="CD75" i="124"/>
  <c r="CC75" i="124"/>
  <c r="CB75" i="124"/>
  <c r="CA75" i="124"/>
  <c r="BZ75" i="124"/>
  <c r="BY75" i="124"/>
  <c r="BX75" i="124"/>
  <c r="BW75" i="124"/>
  <c r="BV75" i="124"/>
  <c r="BU75" i="124"/>
  <c r="BT75" i="124"/>
  <c r="BS75" i="124"/>
  <c r="BR75" i="124"/>
  <c r="BO75" i="124"/>
  <c r="BN75" i="124"/>
  <c r="BM75" i="124"/>
  <c r="BL75" i="124"/>
  <c r="BK75" i="124"/>
  <c r="BJ75" i="124"/>
  <c r="BI75" i="124"/>
  <c r="BH75" i="124"/>
  <c r="BG75" i="124"/>
  <c r="BF75" i="124"/>
  <c r="BE75" i="124"/>
  <c r="BD75" i="124"/>
  <c r="BC75" i="124"/>
  <c r="BB75" i="124"/>
  <c r="BA75" i="124"/>
  <c r="AZ75" i="124"/>
  <c r="AY75" i="124"/>
  <c r="AX75" i="124"/>
  <c r="AW75" i="124"/>
  <c r="AV75" i="124"/>
  <c r="AU75" i="124"/>
  <c r="AT75" i="124"/>
  <c r="AS75" i="124"/>
  <c r="AR75" i="124"/>
  <c r="AQ75" i="124"/>
  <c r="AP75" i="124"/>
  <c r="AO75" i="124"/>
  <c r="AN75" i="124"/>
  <c r="AM75" i="124"/>
  <c r="AL75" i="124"/>
  <c r="AK75" i="124"/>
  <c r="AJ75" i="124"/>
  <c r="AI75" i="124"/>
  <c r="AH75" i="124"/>
  <c r="AG75" i="124"/>
  <c r="AF75" i="124"/>
  <c r="AE75" i="124"/>
  <c r="AD75" i="124"/>
  <c r="AC75" i="124"/>
  <c r="AB75" i="124"/>
  <c r="AA75" i="124"/>
  <c r="Z75" i="124"/>
  <c r="Y75" i="124"/>
  <c r="X75" i="124"/>
  <c r="W75" i="124"/>
  <c r="U75" i="124"/>
  <c r="T75" i="124"/>
  <c r="S75" i="124"/>
  <c r="R75" i="124"/>
  <c r="Q75" i="124"/>
  <c r="P75" i="124"/>
  <c r="O75" i="124"/>
  <c r="N75" i="124"/>
  <c r="M75" i="124"/>
  <c r="L75" i="124"/>
  <c r="K75" i="124"/>
  <c r="J75" i="124"/>
  <c r="I75" i="124"/>
  <c r="H75" i="124"/>
  <c r="G75" i="124"/>
  <c r="F75" i="124"/>
  <c r="E75" i="124"/>
  <c r="D75" i="124"/>
  <c r="C75" i="124"/>
  <c r="DZ73" i="124"/>
  <c r="DB73" i="124"/>
  <c r="BP73" i="124"/>
  <c r="DZ72" i="124"/>
  <c r="DB72" i="124"/>
  <c r="BP72" i="124"/>
  <c r="DZ71" i="124"/>
  <c r="DB71" i="124"/>
  <c r="BP71" i="124"/>
  <c r="DZ70" i="124"/>
  <c r="DB70" i="124"/>
  <c r="BP70" i="124"/>
  <c r="EA70" i="124" s="1"/>
  <c r="DZ69" i="124"/>
  <c r="DB69" i="124"/>
  <c r="BP69" i="124"/>
  <c r="DZ68" i="124"/>
  <c r="DB68" i="124"/>
  <c r="BP68" i="124"/>
  <c r="DZ67" i="124"/>
  <c r="DB67" i="124"/>
  <c r="BP67" i="124"/>
  <c r="DZ66" i="124"/>
  <c r="DB66" i="124"/>
  <c r="BP66" i="124"/>
  <c r="EA66" i="124" s="1"/>
  <c r="DZ65" i="124"/>
  <c r="DB65" i="124"/>
  <c r="BP65" i="124"/>
  <c r="DZ64" i="124"/>
  <c r="DB64" i="124"/>
  <c r="BP64" i="124"/>
  <c r="DZ63" i="124"/>
  <c r="DB63" i="124"/>
  <c r="BP63" i="124"/>
  <c r="DZ62" i="124"/>
  <c r="DB62" i="124"/>
  <c r="BP62" i="124"/>
  <c r="EA62" i="124" s="1"/>
  <c r="DZ61" i="124"/>
  <c r="DB61" i="124"/>
  <c r="BP61" i="124"/>
  <c r="DZ60" i="124"/>
  <c r="DB60" i="124"/>
  <c r="BP60" i="124"/>
  <c r="DZ59" i="124"/>
  <c r="DB59" i="124"/>
  <c r="BP59" i="124"/>
  <c r="DZ58" i="124"/>
  <c r="DB58" i="124"/>
  <c r="BP58" i="124"/>
  <c r="EA58" i="124" s="1"/>
  <c r="DZ57" i="124"/>
  <c r="DB57" i="124"/>
  <c r="BP57" i="124"/>
  <c r="DZ56" i="124"/>
  <c r="DB56" i="124"/>
  <c r="BP56" i="124"/>
  <c r="DZ55" i="124"/>
  <c r="DB55" i="124"/>
  <c r="BP55" i="124"/>
  <c r="DZ54" i="124"/>
  <c r="DB54" i="124"/>
  <c r="BP54" i="124"/>
  <c r="EA54" i="124" s="1"/>
  <c r="DZ53" i="124"/>
  <c r="DB53" i="124"/>
  <c r="BP53" i="124"/>
  <c r="DZ52" i="124"/>
  <c r="DB52" i="124"/>
  <c r="BP52" i="124"/>
  <c r="DZ51" i="124"/>
  <c r="DB51" i="124"/>
  <c r="BP51" i="124"/>
  <c r="DZ50" i="124"/>
  <c r="DB50" i="124"/>
  <c r="BP50" i="124"/>
  <c r="EA50" i="124" s="1"/>
  <c r="DZ49" i="124"/>
  <c r="DB49" i="124"/>
  <c r="BP49" i="124"/>
  <c r="DZ48" i="124"/>
  <c r="DB48" i="124"/>
  <c r="BP48" i="124"/>
  <c r="DZ47" i="124"/>
  <c r="DB47" i="124"/>
  <c r="BP47" i="124"/>
  <c r="DZ46" i="124"/>
  <c r="DB46" i="124"/>
  <c r="BP46" i="124"/>
  <c r="EA46" i="124" s="1"/>
  <c r="DZ45" i="124"/>
  <c r="DB45" i="124"/>
  <c r="BP45" i="124"/>
  <c r="DZ44" i="124"/>
  <c r="DB44" i="124"/>
  <c r="BP44" i="124"/>
  <c r="DZ43" i="124"/>
  <c r="DB43" i="124"/>
  <c r="BP43" i="124"/>
  <c r="DZ42" i="124"/>
  <c r="DB42" i="124"/>
  <c r="BP42" i="124"/>
  <c r="EA42" i="124" s="1"/>
  <c r="DZ41" i="124"/>
  <c r="DB41" i="124"/>
  <c r="BP41" i="124"/>
  <c r="DZ40" i="124"/>
  <c r="DB40" i="124"/>
  <c r="BP40" i="124"/>
  <c r="DZ39" i="124"/>
  <c r="DB39" i="124"/>
  <c r="BP39" i="124"/>
  <c r="DZ38" i="124"/>
  <c r="DB38" i="124"/>
  <c r="BP38" i="124"/>
  <c r="EA38" i="124" s="1"/>
  <c r="DZ37" i="124"/>
  <c r="DB37" i="124"/>
  <c r="BP37" i="124"/>
  <c r="DZ36" i="124"/>
  <c r="DB36" i="124"/>
  <c r="BP36" i="124"/>
  <c r="DZ35" i="124"/>
  <c r="DB35" i="124"/>
  <c r="BP35" i="124"/>
  <c r="DZ34" i="124"/>
  <c r="DB34" i="124"/>
  <c r="BP34" i="124"/>
  <c r="EA34" i="124" s="1"/>
  <c r="DZ33" i="124"/>
  <c r="DB33" i="124"/>
  <c r="BP33" i="124"/>
  <c r="DZ32" i="124"/>
  <c r="DB32" i="124"/>
  <c r="BP32" i="124"/>
  <c r="DZ31" i="124"/>
  <c r="DB31" i="124"/>
  <c r="BP31" i="124"/>
  <c r="DZ30" i="124"/>
  <c r="DB30" i="124"/>
  <c r="BP30" i="124"/>
  <c r="EA30" i="124" s="1"/>
  <c r="DZ29" i="124"/>
  <c r="DB29" i="124"/>
  <c r="BP29" i="124"/>
  <c r="DZ28" i="124"/>
  <c r="DB28" i="124"/>
  <c r="BP28" i="124"/>
  <c r="DZ27" i="124"/>
  <c r="DB27" i="124"/>
  <c r="BP27" i="124"/>
  <c r="DZ26" i="124"/>
  <c r="DB26" i="124"/>
  <c r="BP26" i="124"/>
  <c r="EA26" i="124" s="1"/>
  <c r="DZ25" i="124"/>
  <c r="DB25" i="124"/>
  <c r="BP25" i="124"/>
  <c r="DZ24" i="124"/>
  <c r="DB24" i="124"/>
  <c r="BP24" i="124"/>
  <c r="DZ23" i="124"/>
  <c r="DB23" i="124"/>
  <c r="BP23" i="124"/>
  <c r="DZ22" i="124"/>
  <c r="DB22" i="124"/>
  <c r="BP22" i="124"/>
  <c r="EA22" i="124" s="1"/>
  <c r="DZ21" i="124"/>
  <c r="DB21" i="124"/>
  <c r="BP21" i="124"/>
  <c r="DZ20" i="124"/>
  <c r="DB20" i="124"/>
  <c r="BP20" i="124"/>
  <c r="DZ19" i="124"/>
  <c r="DB19" i="124"/>
  <c r="BP19" i="124"/>
  <c r="DZ18" i="124"/>
  <c r="DB18" i="124"/>
  <c r="BP18" i="124"/>
  <c r="EA18" i="124" s="1"/>
  <c r="DZ17" i="124"/>
  <c r="DB17" i="124"/>
  <c r="BP17" i="124"/>
  <c r="DZ16" i="124"/>
  <c r="DB16" i="124"/>
  <c r="BP16" i="124"/>
  <c r="DZ15" i="124"/>
  <c r="DB15" i="124"/>
  <c r="BP15" i="124"/>
  <c r="DZ14" i="124"/>
  <c r="DB14" i="124"/>
  <c r="BP14" i="124"/>
  <c r="EA14" i="124" s="1"/>
  <c r="DZ13" i="124"/>
  <c r="DB13" i="124"/>
  <c r="BP13" i="124"/>
  <c r="DZ12" i="124"/>
  <c r="DB12" i="124"/>
  <c r="BP12" i="124"/>
  <c r="DZ11" i="124"/>
  <c r="DB11" i="124"/>
  <c r="BP11" i="124"/>
  <c r="DZ10" i="124"/>
  <c r="DB10" i="124"/>
  <c r="BP10" i="124"/>
  <c r="EA10" i="124" s="1"/>
  <c r="DZ9" i="124"/>
  <c r="DB9" i="124"/>
  <c r="BP9" i="124"/>
  <c r="DZ8" i="124"/>
  <c r="DB8" i="124"/>
  <c r="BP8" i="124"/>
  <c r="DZ7" i="124"/>
  <c r="DB7" i="124"/>
  <c r="BP7" i="124"/>
  <c r="DZ6" i="124"/>
  <c r="DB6" i="124"/>
  <c r="BP6" i="124"/>
  <c r="EA6" i="124" s="1"/>
  <c r="DZ5" i="124"/>
  <c r="DZ75" i="124" s="1"/>
  <c r="DB5" i="124"/>
  <c r="BQ75" i="124"/>
  <c r="BP5" i="124"/>
  <c r="EA73" i="124" l="1"/>
  <c r="DB75" i="124"/>
  <c r="EA8" i="124"/>
  <c r="EA12" i="124"/>
  <c r="EA16" i="124"/>
  <c r="EA20" i="124"/>
  <c r="EA24" i="124"/>
  <c r="EA28" i="124"/>
  <c r="EA32" i="124"/>
  <c r="EA36" i="124"/>
  <c r="EA40" i="124"/>
  <c r="EA44" i="124"/>
  <c r="EA48" i="124"/>
  <c r="EA52" i="124"/>
  <c r="EA56" i="124"/>
  <c r="EA60" i="124"/>
  <c r="EA64" i="124"/>
  <c r="EA68" i="124"/>
  <c r="EA72" i="124"/>
  <c r="EA7" i="124"/>
  <c r="EA9" i="124"/>
  <c r="EA11" i="124"/>
  <c r="EA13" i="124"/>
  <c r="EA15" i="124"/>
  <c r="EA17" i="124"/>
  <c r="EA21" i="124"/>
  <c r="EA23" i="124"/>
  <c r="EA25" i="124"/>
  <c r="EA27" i="124"/>
  <c r="EA29" i="124"/>
  <c r="EA31" i="124"/>
  <c r="EA33" i="124"/>
  <c r="EA35" i="124"/>
  <c r="EA37" i="124"/>
  <c r="EA39" i="124"/>
  <c r="EA41" i="124"/>
  <c r="EA43" i="124"/>
  <c r="EA45" i="124"/>
  <c r="EA47" i="124"/>
  <c r="EA49" i="124"/>
  <c r="EA51" i="124"/>
  <c r="EA53" i="124"/>
  <c r="EA55" i="124"/>
  <c r="EA57" i="124"/>
  <c r="EA59" i="124"/>
  <c r="EA61" i="124"/>
  <c r="EA63" i="124"/>
  <c r="EA65" i="124"/>
  <c r="EA67" i="124"/>
  <c r="EA69" i="124"/>
  <c r="EA71" i="124"/>
  <c r="EA19" i="124"/>
  <c r="BP75" i="124"/>
  <c r="C79" i="124" s="1"/>
  <c r="EA5" i="124"/>
  <c r="C80" i="124"/>
  <c r="D182" i="96"/>
  <c r="D76" i="96"/>
  <c r="D83" i="96"/>
  <c r="D89" i="96"/>
  <c r="D91" i="96"/>
  <c r="D75" i="96"/>
  <c r="D84" i="96"/>
  <c r="D88" i="96"/>
  <c r="D90" i="96"/>
  <c r="D92" i="96"/>
  <c r="F67" i="125"/>
  <c r="F15" i="125"/>
  <c r="D182" i="1"/>
  <c r="E81" i="90"/>
  <c r="E82" i="90"/>
  <c r="E83" i="90"/>
  <c r="E84" i="90"/>
  <c r="E85" i="90"/>
  <c r="E86" i="90"/>
  <c r="E87" i="90"/>
  <c r="E88" i="90"/>
  <c r="E80" i="90"/>
  <c r="E89" i="90" s="1"/>
  <c r="EB75" i="124" l="1"/>
  <c r="EA75" i="124"/>
  <c r="D73" i="123"/>
  <c r="D73" i="122"/>
  <c r="G2" i="112"/>
  <c r="H2" i="112" s="1"/>
  <c r="I2" i="112" s="1"/>
  <c r="J2" i="112" s="1"/>
  <c r="K2" i="112" s="1"/>
  <c r="L2" i="112" s="1"/>
  <c r="M2" i="112" s="1"/>
  <c r="D73" i="98"/>
  <c r="D73" i="99"/>
  <c r="D74" i="100"/>
  <c r="D73" i="101"/>
  <c r="D73" i="102"/>
  <c r="D73" i="103"/>
  <c r="D73" i="104"/>
  <c r="D73" i="105"/>
  <c r="D73" i="106"/>
  <c r="D73" i="107"/>
  <c r="D73" i="108"/>
  <c r="D73" i="109"/>
  <c r="D73" i="110"/>
  <c r="D73" i="111"/>
  <c r="D73" i="112"/>
  <c r="D73" i="113"/>
  <c r="D73" i="114"/>
  <c r="D73" i="115"/>
  <c r="D73" i="116"/>
  <c r="D73" i="117"/>
  <c r="D73" i="118"/>
  <c r="D73" i="119"/>
  <c r="D73" i="120"/>
  <c r="D73" i="121"/>
  <c r="D73" i="97"/>
  <c r="D192" i="96"/>
  <c r="D183" i="96"/>
  <c r="D179" i="96"/>
  <c r="D77" i="96"/>
  <c r="D73" i="96"/>
  <c r="E181" i="96"/>
  <c r="D2" i="96"/>
  <c r="E2" i="96" s="1"/>
  <c r="F2" i="96" s="1"/>
  <c r="G2" i="96" s="1"/>
  <c r="H2" i="96" s="1"/>
  <c r="I2" i="96" s="1"/>
  <c r="J2" i="96" s="1"/>
  <c r="K2" i="96" s="1"/>
  <c r="L2" i="96" s="1"/>
  <c r="M2" i="96" s="1"/>
  <c r="C72" i="123"/>
  <c r="E72" i="123" s="1"/>
  <c r="C71" i="123"/>
  <c r="E71" i="123" s="1"/>
  <c r="C70" i="123"/>
  <c r="E70" i="123" s="1"/>
  <c r="C69" i="123"/>
  <c r="E69" i="123" s="1"/>
  <c r="C68" i="123"/>
  <c r="E68" i="123" s="1"/>
  <c r="C67" i="123"/>
  <c r="E67" i="123" s="1"/>
  <c r="C66" i="123"/>
  <c r="E66" i="123" s="1"/>
  <c r="C65" i="123"/>
  <c r="E65" i="123" s="1"/>
  <c r="C64" i="123"/>
  <c r="E64" i="123" s="1"/>
  <c r="C63" i="123"/>
  <c r="E63" i="123" s="1"/>
  <c r="C62" i="123"/>
  <c r="E62" i="123" s="1"/>
  <c r="C61" i="123"/>
  <c r="E61" i="123" s="1"/>
  <c r="C60" i="123"/>
  <c r="E60" i="123" s="1"/>
  <c r="C59" i="123"/>
  <c r="E59" i="123" s="1"/>
  <c r="C58" i="123"/>
  <c r="E58" i="123" s="1"/>
  <c r="C57" i="123"/>
  <c r="E57" i="123" s="1"/>
  <c r="C56" i="123"/>
  <c r="E56" i="123" s="1"/>
  <c r="C55" i="123"/>
  <c r="E55" i="123" s="1"/>
  <c r="C54" i="123"/>
  <c r="E54" i="123" s="1"/>
  <c r="C53" i="123"/>
  <c r="E53" i="123" s="1"/>
  <c r="C52" i="123"/>
  <c r="E52" i="123" s="1"/>
  <c r="C51" i="123"/>
  <c r="E51" i="123" s="1"/>
  <c r="C50" i="123"/>
  <c r="E50" i="123" s="1"/>
  <c r="C49" i="123"/>
  <c r="E49" i="123" s="1"/>
  <c r="C48" i="123"/>
  <c r="E48" i="123" s="1"/>
  <c r="C47" i="123"/>
  <c r="E47" i="123" s="1"/>
  <c r="C46" i="123"/>
  <c r="E46" i="123" s="1"/>
  <c r="C45" i="123"/>
  <c r="E45" i="123" s="1"/>
  <c r="C44" i="123"/>
  <c r="E44" i="123" s="1"/>
  <c r="C43" i="123"/>
  <c r="E43" i="123" s="1"/>
  <c r="C42" i="123"/>
  <c r="E42" i="123" s="1"/>
  <c r="C41" i="123"/>
  <c r="E41" i="123" s="1"/>
  <c r="C40" i="123"/>
  <c r="E40" i="123" s="1"/>
  <c r="C39" i="123"/>
  <c r="E39" i="123" s="1"/>
  <c r="C38" i="123"/>
  <c r="E38" i="123" s="1"/>
  <c r="C37" i="123"/>
  <c r="E37" i="123" s="1"/>
  <c r="C36" i="123"/>
  <c r="E36" i="123" s="1"/>
  <c r="C35" i="123"/>
  <c r="C34" i="123"/>
  <c r="E34" i="123" s="1"/>
  <c r="C33" i="123"/>
  <c r="C32" i="123"/>
  <c r="E32" i="123" s="1"/>
  <c r="C31" i="123"/>
  <c r="C30" i="123"/>
  <c r="E30" i="123" s="1"/>
  <c r="C29" i="123"/>
  <c r="C28" i="123"/>
  <c r="E28" i="123" s="1"/>
  <c r="C27" i="123"/>
  <c r="E27" i="123" s="1"/>
  <c r="C26" i="123"/>
  <c r="E26" i="123" s="1"/>
  <c r="C25" i="123"/>
  <c r="E25" i="123" s="1"/>
  <c r="C24" i="123"/>
  <c r="E24" i="123" s="1"/>
  <c r="C23" i="123"/>
  <c r="E23" i="123" s="1"/>
  <c r="C22" i="123"/>
  <c r="E22" i="123" s="1"/>
  <c r="C21" i="123"/>
  <c r="E21" i="123" s="1"/>
  <c r="C20" i="123"/>
  <c r="E20" i="123" s="1"/>
  <c r="C19" i="123"/>
  <c r="E19" i="123" s="1"/>
  <c r="C18" i="123"/>
  <c r="E18" i="123" s="1"/>
  <c r="C17" i="123"/>
  <c r="E17" i="123" s="1"/>
  <c r="C16" i="123"/>
  <c r="E16" i="123" s="1"/>
  <c r="C15" i="123"/>
  <c r="E15" i="123" s="1"/>
  <c r="C14" i="123"/>
  <c r="E14" i="123" s="1"/>
  <c r="C13" i="123"/>
  <c r="E13" i="123" s="1"/>
  <c r="C12" i="123"/>
  <c r="E12" i="123" s="1"/>
  <c r="C11" i="123"/>
  <c r="E11" i="123" s="1"/>
  <c r="C10" i="123"/>
  <c r="E10" i="123" s="1"/>
  <c r="C9" i="123"/>
  <c r="E9" i="123" s="1"/>
  <c r="C8" i="123"/>
  <c r="E8" i="123" s="1"/>
  <c r="C7" i="123"/>
  <c r="E7" i="123" s="1"/>
  <c r="C6" i="123"/>
  <c r="E6" i="123" s="1"/>
  <c r="C5" i="123"/>
  <c r="E5" i="123" s="1"/>
  <c r="C4" i="123"/>
  <c r="F2" i="123"/>
  <c r="G2" i="123" s="1"/>
  <c r="H2" i="123" s="1"/>
  <c r="I2" i="123" s="1"/>
  <c r="J2" i="123" s="1"/>
  <c r="K2" i="123" s="1"/>
  <c r="L2" i="123" s="1"/>
  <c r="M2" i="123" s="1"/>
  <c r="C72" i="122"/>
  <c r="E72" i="122" s="1"/>
  <c r="C71" i="122"/>
  <c r="E71" i="122" s="1"/>
  <c r="C70" i="122"/>
  <c r="E70" i="122" s="1"/>
  <c r="C69" i="122"/>
  <c r="E69" i="122" s="1"/>
  <c r="C68" i="122"/>
  <c r="E68" i="122" s="1"/>
  <c r="C67" i="122"/>
  <c r="E67" i="122" s="1"/>
  <c r="C66" i="122"/>
  <c r="E66" i="122" s="1"/>
  <c r="C65" i="122"/>
  <c r="E65" i="122" s="1"/>
  <c r="C64" i="122"/>
  <c r="E64" i="122" s="1"/>
  <c r="C63" i="122"/>
  <c r="E63" i="122" s="1"/>
  <c r="C62" i="122"/>
  <c r="E62" i="122" s="1"/>
  <c r="C61" i="122"/>
  <c r="E61" i="122" s="1"/>
  <c r="C60" i="122"/>
  <c r="E60" i="122" s="1"/>
  <c r="C59" i="122"/>
  <c r="E59" i="122" s="1"/>
  <c r="C58" i="122"/>
  <c r="E58" i="122" s="1"/>
  <c r="C57" i="122"/>
  <c r="E57" i="122" s="1"/>
  <c r="C56" i="122"/>
  <c r="C55" i="122"/>
  <c r="E55" i="122" s="1"/>
  <c r="C54" i="122"/>
  <c r="E54" i="122" s="1"/>
  <c r="C53" i="122"/>
  <c r="E53" i="122" s="1"/>
  <c r="C52" i="122"/>
  <c r="E52" i="122" s="1"/>
  <c r="C51" i="122"/>
  <c r="E51" i="122" s="1"/>
  <c r="C50" i="122"/>
  <c r="E50" i="122" s="1"/>
  <c r="C49" i="122"/>
  <c r="E49" i="122" s="1"/>
  <c r="C48" i="122"/>
  <c r="E48" i="122" s="1"/>
  <c r="C47" i="122"/>
  <c r="E47" i="122" s="1"/>
  <c r="C46" i="122"/>
  <c r="E46" i="122" s="1"/>
  <c r="C45" i="122"/>
  <c r="E45" i="122" s="1"/>
  <c r="C44" i="122"/>
  <c r="E44" i="122" s="1"/>
  <c r="C43" i="122"/>
  <c r="E43" i="122" s="1"/>
  <c r="C42" i="122"/>
  <c r="E42" i="122" s="1"/>
  <c r="C41" i="122"/>
  <c r="E41" i="122" s="1"/>
  <c r="C40" i="122"/>
  <c r="E40" i="122" s="1"/>
  <c r="C39" i="122"/>
  <c r="E39" i="122" s="1"/>
  <c r="C38" i="122"/>
  <c r="E38" i="122" s="1"/>
  <c r="C37" i="122"/>
  <c r="E37" i="122" s="1"/>
  <c r="C36" i="122"/>
  <c r="E36" i="122" s="1"/>
  <c r="C35" i="122"/>
  <c r="E35" i="122" s="1"/>
  <c r="C34" i="122"/>
  <c r="E34" i="122" s="1"/>
  <c r="C33" i="122"/>
  <c r="E33" i="122" s="1"/>
  <c r="C32" i="122"/>
  <c r="E32" i="122" s="1"/>
  <c r="C31" i="122"/>
  <c r="E31" i="122" s="1"/>
  <c r="C30" i="122"/>
  <c r="E30" i="122" s="1"/>
  <c r="C29" i="122"/>
  <c r="E29" i="122" s="1"/>
  <c r="C28" i="122"/>
  <c r="E28" i="122" s="1"/>
  <c r="C27" i="122"/>
  <c r="E27" i="122" s="1"/>
  <c r="C26" i="122"/>
  <c r="E26" i="122" s="1"/>
  <c r="C25" i="122"/>
  <c r="E25" i="122" s="1"/>
  <c r="C24" i="122"/>
  <c r="E24" i="122" s="1"/>
  <c r="C23" i="122"/>
  <c r="E23" i="122" s="1"/>
  <c r="C22" i="122"/>
  <c r="E22" i="122" s="1"/>
  <c r="C21" i="122"/>
  <c r="E21" i="122" s="1"/>
  <c r="C20" i="122"/>
  <c r="E20" i="122" s="1"/>
  <c r="C19" i="122"/>
  <c r="E19" i="122" s="1"/>
  <c r="C18" i="122"/>
  <c r="E18" i="122" s="1"/>
  <c r="C17" i="122"/>
  <c r="E17" i="122" s="1"/>
  <c r="C16" i="122"/>
  <c r="E16" i="122" s="1"/>
  <c r="C15" i="122"/>
  <c r="E15" i="122" s="1"/>
  <c r="C14" i="122"/>
  <c r="E14" i="122" s="1"/>
  <c r="C13" i="122"/>
  <c r="C12" i="122"/>
  <c r="E12" i="122" s="1"/>
  <c r="C11" i="122"/>
  <c r="C10" i="122"/>
  <c r="E10" i="122" s="1"/>
  <c r="C9" i="122"/>
  <c r="E9" i="122" s="1"/>
  <c r="C8" i="122"/>
  <c r="E8" i="122" s="1"/>
  <c r="C7" i="122"/>
  <c r="E7" i="122" s="1"/>
  <c r="C6" i="122"/>
  <c r="E6" i="122" s="1"/>
  <c r="C5" i="122"/>
  <c r="E5" i="122" s="1"/>
  <c r="C4" i="122"/>
  <c r="E4" i="122" s="1"/>
  <c r="F2" i="122"/>
  <c r="G2" i="122" s="1"/>
  <c r="H2" i="122" s="1"/>
  <c r="I2" i="122" s="1"/>
  <c r="J2" i="122" s="1"/>
  <c r="K2" i="122" s="1"/>
  <c r="L2" i="122" s="1"/>
  <c r="M2" i="122" s="1"/>
  <c r="C72" i="121"/>
  <c r="E72" i="121" s="1"/>
  <c r="C71" i="121"/>
  <c r="E71" i="121" s="1"/>
  <c r="C70" i="121"/>
  <c r="E70" i="121" s="1"/>
  <c r="C69" i="121"/>
  <c r="E69" i="121" s="1"/>
  <c r="C68" i="121"/>
  <c r="E68" i="121" s="1"/>
  <c r="C67" i="121"/>
  <c r="E67" i="121" s="1"/>
  <c r="C66" i="121"/>
  <c r="E66" i="121" s="1"/>
  <c r="C65" i="121"/>
  <c r="E65" i="121" s="1"/>
  <c r="C64" i="121"/>
  <c r="E64" i="121" s="1"/>
  <c r="C63" i="121"/>
  <c r="E63" i="121" s="1"/>
  <c r="C62" i="121"/>
  <c r="E62" i="121" s="1"/>
  <c r="C61" i="121"/>
  <c r="E61" i="121" s="1"/>
  <c r="C60" i="121"/>
  <c r="E60" i="121" s="1"/>
  <c r="C59" i="121"/>
  <c r="E59" i="121" s="1"/>
  <c r="C58" i="121"/>
  <c r="E58" i="121" s="1"/>
  <c r="C57" i="121"/>
  <c r="E57" i="121" s="1"/>
  <c r="C56" i="121"/>
  <c r="E56" i="121" s="1"/>
  <c r="C55" i="121"/>
  <c r="E55" i="121" s="1"/>
  <c r="C54" i="121"/>
  <c r="E54" i="121" s="1"/>
  <c r="C53" i="121"/>
  <c r="E53" i="121" s="1"/>
  <c r="C52" i="121"/>
  <c r="E52" i="121" s="1"/>
  <c r="C51" i="121"/>
  <c r="E51" i="121" s="1"/>
  <c r="C50" i="121"/>
  <c r="E50" i="121" s="1"/>
  <c r="C49" i="121"/>
  <c r="E49" i="121" s="1"/>
  <c r="C48" i="121"/>
  <c r="E48" i="121" s="1"/>
  <c r="C47" i="121"/>
  <c r="E47" i="121" s="1"/>
  <c r="C46" i="121"/>
  <c r="E46" i="121" s="1"/>
  <c r="C45" i="121"/>
  <c r="E45" i="121" s="1"/>
  <c r="C44" i="121"/>
  <c r="E44" i="121" s="1"/>
  <c r="C43" i="121"/>
  <c r="E43" i="121" s="1"/>
  <c r="C42" i="121"/>
  <c r="E42" i="121" s="1"/>
  <c r="C41" i="121"/>
  <c r="E41" i="121" s="1"/>
  <c r="C40" i="121"/>
  <c r="E40" i="121" s="1"/>
  <c r="C39" i="121"/>
  <c r="E39" i="121" s="1"/>
  <c r="C38" i="121"/>
  <c r="E38" i="121" s="1"/>
  <c r="C37" i="121"/>
  <c r="E37" i="121" s="1"/>
  <c r="C36" i="121"/>
  <c r="E36" i="121" s="1"/>
  <c r="C35" i="121"/>
  <c r="E35" i="121" s="1"/>
  <c r="C34" i="121"/>
  <c r="E34" i="121" s="1"/>
  <c r="C33" i="121"/>
  <c r="E33" i="121" s="1"/>
  <c r="C32" i="121"/>
  <c r="E32" i="121" s="1"/>
  <c r="C31" i="121"/>
  <c r="E31" i="121" s="1"/>
  <c r="C30" i="121"/>
  <c r="E30" i="121" s="1"/>
  <c r="C29" i="121"/>
  <c r="E29" i="121" s="1"/>
  <c r="C28" i="121"/>
  <c r="E28" i="121" s="1"/>
  <c r="C27" i="121"/>
  <c r="E27" i="121" s="1"/>
  <c r="C26" i="121"/>
  <c r="E26" i="121" s="1"/>
  <c r="C25" i="121"/>
  <c r="E25" i="121" s="1"/>
  <c r="C24" i="121"/>
  <c r="E24" i="121" s="1"/>
  <c r="C23" i="121"/>
  <c r="E23" i="121" s="1"/>
  <c r="C22" i="121"/>
  <c r="E22" i="121" s="1"/>
  <c r="C21" i="121"/>
  <c r="E21" i="121" s="1"/>
  <c r="C20" i="121"/>
  <c r="E20" i="121" s="1"/>
  <c r="C19" i="121"/>
  <c r="E19" i="121" s="1"/>
  <c r="C18" i="121"/>
  <c r="E18" i="121" s="1"/>
  <c r="C17" i="121"/>
  <c r="E17" i="121" s="1"/>
  <c r="C16" i="121"/>
  <c r="E16" i="121" s="1"/>
  <c r="C15" i="121"/>
  <c r="E15" i="121" s="1"/>
  <c r="C14" i="121"/>
  <c r="E14" i="121" s="1"/>
  <c r="C13" i="121"/>
  <c r="E13" i="121" s="1"/>
  <c r="C12" i="121"/>
  <c r="E12" i="121" s="1"/>
  <c r="C11" i="121"/>
  <c r="E11" i="121" s="1"/>
  <c r="C10" i="121"/>
  <c r="E10" i="121" s="1"/>
  <c r="C9" i="121"/>
  <c r="C8" i="121"/>
  <c r="C7" i="121"/>
  <c r="C6" i="121"/>
  <c r="C5" i="121"/>
  <c r="C4" i="121"/>
  <c r="E4" i="121" s="1"/>
  <c r="F2" i="121"/>
  <c r="G2" i="121" s="1"/>
  <c r="H2" i="121" s="1"/>
  <c r="I2" i="121" s="1"/>
  <c r="J2" i="121" s="1"/>
  <c r="K2" i="121" s="1"/>
  <c r="L2" i="121" s="1"/>
  <c r="M2" i="121" s="1"/>
  <c r="C72" i="120"/>
  <c r="C71" i="120"/>
  <c r="E71" i="120" s="1"/>
  <c r="C70" i="120"/>
  <c r="E70" i="120" s="1"/>
  <c r="C69" i="120"/>
  <c r="E69" i="120" s="1"/>
  <c r="C68" i="120"/>
  <c r="E68" i="120" s="1"/>
  <c r="C67" i="120"/>
  <c r="E67" i="120" s="1"/>
  <c r="C66" i="120"/>
  <c r="E66" i="120" s="1"/>
  <c r="C65" i="120"/>
  <c r="E65" i="120" s="1"/>
  <c r="C64" i="120"/>
  <c r="E64" i="120" s="1"/>
  <c r="C63" i="120"/>
  <c r="E63" i="120" s="1"/>
  <c r="C62" i="120"/>
  <c r="E62" i="120" s="1"/>
  <c r="C61" i="120"/>
  <c r="E61" i="120" s="1"/>
  <c r="C60" i="120"/>
  <c r="E60" i="120" s="1"/>
  <c r="C59" i="120"/>
  <c r="E59" i="120" s="1"/>
  <c r="C58" i="120"/>
  <c r="E58" i="120" s="1"/>
  <c r="C57" i="120"/>
  <c r="E57" i="120" s="1"/>
  <c r="C56" i="120"/>
  <c r="E56" i="120" s="1"/>
  <c r="C55" i="120"/>
  <c r="E55" i="120" s="1"/>
  <c r="C54" i="120"/>
  <c r="E54" i="120" s="1"/>
  <c r="C53" i="120"/>
  <c r="E53" i="120" s="1"/>
  <c r="C52" i="120"/>
  <c r="E52" i="120" s="1"/>
  <c r="C51" i="120"/>
  <c r="E51" i="120" s="1"/>
  <c r="C50" i="120"/>
  <c r="E50" i="120" s="1"/>
  <c r="C49" i="120"/>
  <c r="E49" i="120" s="1"/>
  <c r="C48" i="120"/>
  <c r="E48" i="120" s="1"/>
  <c r="C47" i="120"/>
  <c r="E47" i="120" s="1"/>
  <c r="C46" i="120"/>
  <c r="E46" i="120" s="1"/>
  <c r="C45" i="120"/>
  <c r="E45" i="120" s="1"/>
  <c r="C44" i="120"/>
  <c r="E44" i="120" s="1"/>
  <c r="C43" i="120"/>
  <c r="E43" i="120" s="1"/>
  <c r="C42" i="120"/>
  <c r="E42" i="120" s="1"/>
  <c r="C41" i="120"/>
  <c r="E41" i="120" s="1"/>
  <c r="C40" i="120"/>
  <c r="E40" i="120" s="1"/>
  <c r="C39" i="120"/>
  <c r="E39" i="120" s="1"/>
  <c r="C38" i="120"/>
  <c r="E38" i="120" s="1"/>
  <c r="C37" i="120"/>
  <c r="E37" i="120" s="1"/>
  <c r="C36" i="120"/>
  <c r="E36" i="120" s="1"/>
  <c r="C35" i="120"/>
  <c r="E35" i="120" s="1"/>
  <c r="C34" i="120"/>
  <c r="E34" i="120" s="1"/>
  <c r="C33" i="120"/>
  <c r="E33" i="120" s="1"/>
  <c r="C32" i="120"/>
  <c r="E32" i="120" s="1"/>
  <c r="C31" i="120"/>
  <c r="E31" i="120" s="1"/>
  <c r="C30" i="120"/>
  <c r="E30" i="120" s="1"/>
  <c r="C29" i="120"/>
  <c r="E29" i="120" s="1"/>
  <c r="C28" i="120"/>
  <c r="E28" i="120" s="1"/>
  <c r="C27" i="120"/>
  <c r="E27" i="120" s="1"/>
  <c r="C26" i="120"/>
  <c r="E26" i="120" s="1"/>
  <c r="C25" i="120"/>
  <c r="E25" i="120" s="1"/>
  <c r="C24" i="120"/>
  <c r="E24" i="120" s="1"/>
  <c r="C23" i="120"/>
  <c r="E23" i="120" s="1"/>
  <c r="C22" i="120"/>
  <c r="E22" i="120" s="1"/>
  <c r="C21" i="120"/>
  <c r="E21" i="120" s="1"/>
  <c r="C20" i="120"/>
  <c r="E20" i="120" s="1"/>
  <c r="C19" i="120"/>
  <c r="E19" i="120" s="1"/>
  <c r="C18" i="120"/>
  <c r="E18" i="120" s="1"/>
  <c r="C17" i="120"/>
  <c r="E17" i="120" s="1"/>
  <c r="C16" i="120"/>
  <c r="E16" i="120" s="1"/>
  <c r="C15" i="120"/>
  <c r="E15" i="120" s="1"/>
  <c r="C14" i="120"/>
  <c r="E14" i="120" s="1"/>
  <c r="C13" i="120"/>
  <c r="E13" i="120" s="1"/>
  <c r="C12" i="120"/>
  <c r="E12" i="120" s="1"/>
  <c r="C11" i="120"/>
  <c r="E11" i="120" s="1"/>
  <c r="C10" i="120"/>
  <c r="E10" i="120" s="1"/>
  <c r="C9" i="120"/>
  <c r="E9" i="120" s="1"/>
  <c r="C8" i="120"/>
  <c r="E8" i="120" s="1"/>
  <c r="C7" i="120"/>
  <c r="E7" i="120" s="1"/>
  <c r="C6" i="120"/>
  <c r="E6" i="120" s="1"/>
  <c r="C5" i="120"/>
  <c r="E5" i="120" s="1"/>
  <c r="C4" i="120"/>
  <c r="F2" i="120"/>
  <c r="G2" i="120" s="1"/>
  <c r="H2" i="120" s="1"/>
  <c r="I2" i="120" s="1"/>
  <c r="J2" i="120" s="1"/>
  <c r="K2" i="120" s="1"/>
  <c r="L2" i="120" s="1"/>
  <c r="M2" i="120" s="1"/>
  <c r="C72" i="119"/>
  <c r="E72" i="119" s="1"/>
  <c r="C71" i="119"/>
  <c r="E71" i="119" s="1"/>
  <c r="C70" i="119"/>
  <c r="E70" i="119" s="1"/>
  <c r="C69" i="119"/>
  <c r="E69" i="119" s="1"/>
  <c r="C68" i="119"/>
  <c r="E68" i="119" s="1"/>
  <c r="C67" i="119"/>
  <c r="E67" i="119" s="1"/>
  <c r="C66" i="119"/>
  <c r="E66" i="119" s="1"/>
  <c r="C65" i="119"/>
  <c r="E65" i="119" s="1"/>
  <c r="C64" i="119"/>
  <c r="E64" i="119" s="1"/>
  <c r="C63" i="119"/>
  <c r="C62" i="119"/>
  <c r="C61" i="119"/>
  <c r="C60" i="119"/>
  <c r="C59" i="119"/>
  <c r="C58" i="119"/>
  <c r="C57" i="119"/>
  <c r="C56" i="119"/>
  <c r="C55" i="119"/>
  <c r="E55" i="119" s="1"/>
  <c r="C54" i="119"/>
  <c r="E54" i="119" s="1"/>
  <c r="C53" i="119"/>
  <c r="E53" i="119" s="1"/>
  <c r="C52" i="119"/>
  <c r="E52" i="119" s="1"/>
  <c r="C51" i="119"/>
  <c r="E51" i="119" s="1"/>
  <c r="C50" i="119"/>
  <c r="E50" i="119" s="1"/>
  <c r="C49" i="119"/>
  <c r="E49" i="119" s="1"/>
  <c r="C48" i="119"/>
  <c r="E48" i="119" s="1"/>
  <c r="C47" i="119"/>
  <c r="E47" i="119" s="1"/>
  <c r="C46" i="119"/>
  <c r="E46" i="119" s="1"/>
  <c r="C45" i="119"/>
  <c r="E45" i="119" s="1"/>
  <c r="C44" i="119"/>
  <c r="E44" i="119" s="1"/>
  <c r="C43" i="119"/>
  <c r="E43" i="119" s="1"/>
  <c r="C42" i="119"/>
  <c r="E42" i="119" s="1"/>
  <c r="C41" i="119"/>
  <c r="E41" i="119" s="1"/>
  <c r="C40" i="119"/>
  <c r="E40" i="119" s="1"/>
  <c r="C39" i="119"/>
  <c r="E39" i="119" s="1"/>
  <c r="C38" i="119"/>
  <c r="E38" i="119" s="1"/>
  <c r="C37" i="119"/>
  <c r="E37" i="119" s="1"/>
  <c r="C36" i="119"/>
  <c r="E36" i="119" s="1"/>
  <c r="C35" i="119"/>
  <c r="E35" i="119" s="1"/>
  <c r="C34" i="119"/>
  <c r="E34" i="119" s="1"/>
  <c r="C33" i="119"/>
  <c r="E33" i="119" s="1"/>
  <c r="C32" i="119"/>
  <c r="E32" i="119" s="1"/>
  <c r="C31" i="119"/>
  <c r="E31" i="119" s="1"/>
  <c r="C30" i="119"/>
  <c r="E30" i="119" s="1"/>
  <c r="C29" i="119"/>
  <c r="E29" i="119" s="1"/>
  <c r="C28" i="119"/>
  <c r="E28" i="119" s="1"/>
  <c r="C27" i="119"/>
  <c r="E27" i="119" s="1"/>
  <c r="C26" i="119"/>
  <c r="E26" i="119" s="1"/>
  <c r="C25" i="119"/>
  <c r="E25" i="119" s="1"/>
  <c r="C24" i="119"/>
  <c r="E24" i="119" s="1"/>
  <c r="C23" i="119"/>
  <c r="E23" i="119" s="1"/>
  <c r="C22" i="119"/>
  <c r="E22" i="119" s="1"/>
  <c r="C21" i="119"/>
  <c r="E21" i="119" s="1"/>
  <c r="C20" i="119"/>
  <c r="E20" i="119" s="1"/>
  <c r="C19" i="119"/>
  <c r="E19" i="119" s="1"/>
  <c r="C18" i="119"/>
  <c r="E18" i="119" s="1"/>
  <c r="C17" i="119"/>
  <c r="E17" i="119" s="1"/>
  <c r="C16" i="119"/>
  <c r="E16" i="119" s="1"/>
  <c r="C15" i="119"/>
  <c r="E15" i="119" s="1"/>
  <c r="C14" i="119"/>
  <c r="E14" i="119" s="1"/>
  <c r="C13" i="119"/>
  <c r="E13" i="119" s="1"/>
  <c r="C12" i="119"/>
  <c r="E12" i="119" s="1"/>
  <c r="C11" i="119"/>
  <c r="E11" i="119" s="1"/>
  <c r="C10" i="119"/>
  <c r="E10" i="119" s="1"/>
  <c r="C9" i="119"/>
  <c r="E9" i="119" s="1"/>
  <c r="C8" i="119"/>
  <c r="E8" i="119" s="1"/>
  <c r="C7" i="119"/>
  <c r="E7" i="119" s="1"/>
  <c r="C6" i="119"/>
  <c r="E6" i="119" s="1"/>
  <c r="C5" i="119"/>
  <c r="E5" i="119" s="1"/>
  <c r="C4" i="119"/>
  <c r="E4" i="119" s="1"/>
  <c r="F2" i="119"/>
  <c r="G2" i="119" s="1"/>
  <c r="H2" i="119" s="1"/>
  <c r="I2" i="119" s="1"/>
  <c r="J2" i="119" s="1"/>
  <c r="K2" i="119" s="1"/>
  <c r="L2" i="119" s="1"/>
  <c r="M2" i="119" s="1"/>
  <c r="C72" i="118"/>
  <c r="E72" i="118" s="1"/>
  <c r="C71" i="118"/>
  <c r="E71" i="118" s="1"/>
  <c r="C70" i="118"/>
  <c r="E70" i="118" s="1"/>
  <c r="C69" i="118"/>
  <c r="E69" i="118" s="1"/>
  <c r="C68" i="118"/>
  <c r="E68" i="118" s="1"/>
  <c r="C67" i="118"/>
  <c r="E67" i="118" s="1"/>
  <c r="C66" i="118"/>
  <c r="E66" i="118" s="1"/>
  <c r="C65" i="118"/>
  <c r="E65" i="118" s="1"/>
  <c r="C64" i="118"/>
  <c r="E64" i="118" s="1"/>
  <c r="C63" i="118"/>
  <c r="E63" i="118" s="1"/>
  <c r="C62" i="118"/>
  <c r="E62" i="118" s="1"/>
  <c r="C61" i="118"/>
  <c r="E61" i="118" s="1"/>
  <c r="C60" i="118"/>
  <c r="E60" i="118" s="1"/>
  <c r="C59" i="118"/>
  <c r="E59" i="118" s="1"/>
  <c r="C58" i="118"/>
  <c r="E58" i="118" s="1"/>
  <c r="C57" i="118"/>
  <c r="E57" i="118" s="1"/>
  <c r="C56" i="118"/>
  <c r="E56" i="118" s="1"/>
  <c r="C55" i="118"/>
  <c r="E55" i="118" s="1"/>
  <c r="C54" i="118"/>
  <c r="E54" i="118" s="1"/>
  <c r="C53" i="118"/>
  <c r="E53" i="118" s="1"/>
  <c r="C52" i="118"/>
  <c r="E52" i="118" s="1"/>
  <c r="C51" i="118"/>
  <c r="E51" i="118" s="1"/>
  <c r="C50" i="118"/>
  <c r="E50" i="118" s="1"/>
  <c r="C49" i="118"/>
  <c r="E49" i="118" s="1"/>
  <c r="C48" i="118"/>
  <c r="E48" i="118" s="1"/>
  <c r="C47" i="118"/>
  <c r="E47" i="118" s="1"/>
  <c r="C46" i="118"/>
  <c r="E46" i="118" s="1"/>
  <c r="C45" i="118"/>
  <c r="E45" i="118" s="1"/>
  <c r="C44" i="118"/>
  <c r="E44" i="118" s="1"/>
  <c r="C43" i="118"/>
  <c r="E43" i="118" s="1"/>
  <c r="C42" i="118"/>
  <c r="E42" i="118" s="1"/>
  <c r="C41" i="118"/>
  <c r="E41" i="118" s="1"/>
  <c r="C40" i="118"/>
  <c r="E40" i="118" s="1"/>
  <c r="C39" i="118"/>
  <c r="E39" i="118" s="1"/>
  <c r="C38" i="118"/>
  <c r="E38" i="118" s="1"/>
  <c r="C37" i="118"/>
  <c r="E37" i="118" s="1"/>
  <c r="C36" i="118"/>
  <c r="E36" i="118" s="1"/>
  <c r="C35" i="118"/>
  <c r="E35" i="118" s="1"/>
  <c r="C34" i="118"/>
  <c r="E34" i="118" s="1"/>
  <c r="C33" i="118"/>
  <c r="E33" i="118" s="1"/>
  <c r="C32" i="118"/>
  <c r="E32" i="118" s="1"/>
  <c r="C31" i="118"/>
  <c r="E31" i="118" s="1"/>
  <c r="C30" i="118"/>
  <c r="E30" i="118" s="1"/>
  <c r="C29" i="118"/>
  <c r="E29" i="118" s="1"/>
  <c r="C28" i="118"/>
  <c r="E28" i="118" s="1"/>
  <c r="C27" i="118"/>
  <c r="E27" i="118" s="1"/>
  <c r="C26" i="118"/>
  <c r="E26" i="118" s="1"/>
  <c r="C25" i="118"/>
  <c r="E25" i="118" s="1"/>
  <c r="C24" i="118"/>
  <c r="E24" i="118" s="1"/>
  <c r="C23" i="118"/>
  <c r="E23" i="118" s="1"/>
  <c r="C22" i="118"/>
  <c r="E22" i="118" s="1"/>
  <c r="C21" i="118"/>
  <c r="E21" i="118" s="1"/>
  <c r="C20" i="118"/>
  <c r="E20" i="118" s="1"/>
  <c r="C19" i="118"/>
  <c r="E19" i="118" s="1"/>
  <c r="C18" i="118"/>
  <c r="E18" i="118" s="1"/>
  <c r="C17" i="118"/>
  <c r="E17" i="118" s="1"/>
  <c r="C16" i="118"/>
  <c r="E16" i="118" s="1"/>
  <c r="C15" i="118"/>
  <c r="E15" i="118" s="1"/>
  <c r="C14" i="118"/>
  <c r="E14" i="118" s="1"/>
  <c r="C13" i="118"/>
  <c r="E13" i="118" s="1"/>
  <c r="C12" i="118"/>
  <c r="E12" i="118" s="1"/>
  <c r="C11" i="118"/>
  <c r="E11" i="118" s="1"/>
  <c r="C10" i="118"/>
  <c r="E10" i="118" s="1"/>
  <c r="C9" i="118"/>
  <c r="E9" i="118" s="1"/>
  <c r="C8" i="118"/>
  <c r="E8" i="118" s="1"/>
  <c r="C7" i="118"/>
  <c r="E7" i="118" s="1"/>
  <c r="C6" i="118"/>
  <c r="E6" i="118" s="1"/>
  <c r="C5" i="118"/>
  <c r="E5" i="118" s="1"/>
  <c r="C4" i="118"/>
  <c r="E4" i="118" s="1"/>
  <c r="F2" i="118"/>
  <c r="G2" i="118" s="1"/>
  <c r="H2" i="118" s="1"/>
  <c r="I2" i="118" s="1"/>
  <c r="J2" i="118" s="1"/>
  <c r="K2" i="118" s="1"/>
  <c r="L2" i="118" s="1"/>
  <c r="M2" i="118" s="1"/>
  <c r="C72" i="117"/>
  <c r="E72" i="117" s="1"/>
  <c r="C71" i="117"/>
  <c r="E71" i="117" s="1"/>
  <c r="C70" i="117"/>
  <c r="E70" i="117" s="1"/>
  <c r="C69" i="117"/>
  <c r="E69" i="117" s="1"/>
  <c r="C68" i="117"/>
  <c r="E68" i="117" s="1"/>
  <c r="C67" i="117"/>
  <c r="E67" i="117" s="1"/>
  <c r="C66" i="117"/>
  <c r="E66" i="117" s="1"/>
  <c r="C65" i="117"/>
  <c r="E65" i="117" s="1"/>
  <c r="C64" i="117"/>
  <c r="E64" i="117" s="1"/>
  <c r="C63" i="117"/>
  <c r="E63" i="117" s="1"/>
  <c r="C62" i="117"/>
  <c r="E62" i="117" s="1"/>
  <c r="C61" i="117"/>
  <c r="E61" i="117" s="1"/>
  <c r="C60" i="117"/>
  <c r="E60" i="117" s="1"/>
  <c r="C59" i="117"/>
  <c r="E59" i="117" s="1"/>
  <c r="C58" i="117"/>
  <c r="E58" i="117" s="1"/>
  <c r="C57" i="117"/>
  <c r="E57" i="117" s="1"/>
  <c r="C56" i="117"/>
  <c r="E56" i="117" s="1"/>
  <c r="C55" i="117"/>
  <c r="E55" i="117" s="1"/>
  <c r="C54" i="117"/>
  <c r="E54" i="117" s="1"/>
  <c r="C53" i="117"/>
  <c r="E53" i="117" s="1"/>
  <c r="C52" i="117"/>
  <c r="E52" i="117" s="1"/>
  <c r="C51" i="117"/>
  <c r="E51" i="117" s="1"/>
  <c r="C50" i="117"/>
  <c r="E50" i="117" s="1"/>
  <c r="C49" i="117"/>
  <c r="E49" i="117" s="1"/>
  <c r="C48" i="117"/>
  <c r="E48" i="117" s="1"/>
  <c r="C47" i="117"/>
  <c r="E47" i="117" s="1"/>
  <c r="C46" i="117"/>
  <c r="E46" i="117" s="1"/>
  <c r="C45" i="117"/>
  <c r="E45" i="117" s="1"/>
  <c r="C44" i="117"/>
  <c r="E44" i="117" s="1"/>
  <c r="C43" i="117"/>
  <c r="E43" i="117" s="1"/>
  <c r="C42" i="117"/>
  <c r="E42" i="117" s="1"/>
  <c r="C41" i="117"/>
  <c r="E41" i="117" s="1"/>
  <c r="C40" i="117"/>
  <c r="E40" i="117" s="1"/>
  <c r="C39" i="117"/>
  <c r="E39" i="117" s="1"/>
  <c r="C38" i="117"/>
  <c r="E38" i="117" s="1"/>
  <c r="C37" i="117"/>
  <c r="E37" i="117" s="1"/>
  <c r="C36" i="117"/>
  <c r="E36" i="117" s="1"/>
  <c r="C35" i="117"/>
  <c r="E35" i="117" s="1"/>
  <c r="C34" i="117"/>
  <c r="E34" i="117" s="1"/>
  <c r="C33" i="117"/>
  <c r="E33" i="117" s="1"/>
  <c r="C32" i="117"/>
  <c r="E32" i="117" s="1"/>
  <c r="C31" i="117"/>
  <c r="E31" i="117" s="1"/>
  <c r="C30" i="117"/>
  <c r="E30" i="117" s="1"/>
  <c r="C29" i="117"/>
  <c r="E29" i="117" s="1"/>
  <c r="C28" i="117"/>
  <c r="E28" i="117" s="1"/>
  <c r="C27" i="117"/>
  <c r="E27" i="117" s="1"/>
  <c r="C26" i="117"/>
  <c r="E26" i="117" s="1"/>
  <c r="C25" i="117"/>
  <c r="C24" i="117"/>
  <c r="C23" i="117"/>
  <c r="C22" i="117"/>
  <c r="C21" i="117"/>
  <c r="C20" i="117"/>
  <c r="C19" i="117"/>
  <c r="C18" i="117"/>
  <c r="C17" i="117"/>
  <c r="C16" i="117"/>
  <c r="C15" i="117"/>
  <c r="C14" i="117"/>
  <c r="C13" i="117"/>
  <c r="E13" i="117" s="1"/>
  <c r="C12" i="117"/>
  <c r="E12" i="117" s="1"/>
  <c r="C11" i="117"/>
  <c r="E11" i="117" s="1"/>
  <c r="C10" i="117"/>
  <c r="E10" i="117" s="1"/>
  <c r="C9" i="117"/>
  <c r="E9" i="117" s="1"/>
  <c r="C8" i="117"/>
  <c r="E8" i="117" s="1"/>
  <c r="C7" i="117"/>
  <c r="E7" i="117" s="1"/>
  <c r="C6" i="117"/>
  <c r="E6" i="117" s="1"/>
  <c r="C5" i="117"/>
  <c r="E5" i="117" s="1"/>
  <c r="C4" i="117"/>
  <c r="E4" i="117" s="1"/>
  <c r="F2" i="117"/>
  <c r="G2" i="117" s="1"/>
  <c r="H2" i="117" s="1"/>
  <c r="I2" i="117" s="1"/>
  <c r="J2" i="117" s="1"/>
  <c r="K2" i="117" s="1"/>
  <c r="L2" i="117" s="1"/>
  <c r="M2" i="117" s="1"/>
  <c r="C72" i="116"/>
  <c r="E72" i="116" s="1"/>
  <c r="C71" i="116"/>
  <c r="E71" i="116" s="1"/>
  <c r="C70" i="116"/>
  <c r="E70" i="116" s="1"/>
  <c r="C69" i="116"/>
  <c r="E69" i="116" s="1"/>
  <c r="C68" i="116"/>
  <c r="E68" i="116" s="1"/>
  <c r="C67" i="116"/>
  <c r="E67" i="116" s="1"/>
  <c r="C66" i="116"/>
  <c r="E66" i="116" s="1"/>
  <c r="C65" i="116"/>
  <c r="E65" i="116" s="1"/>
  <c r="C64" i="116"/>
  <c r="E64" i="116" s="1"/>
  <c r="C63" i="116"/>
  <c r="E63" i="116" s="1"/>
  <c r="C62" i="116"/>
  <c r="E62" i="116" s="1"/>
  <c r="C61" i="116"/>
  <c r="E61" i="116" s="1"/>
  <c r="C60" i="116"/>
  <c r="E60" i="116" s="1"/>
  <c r="C59" i="116"/>
  <c r="E59" i="116" s="1"/>
  <c r="C58" i="116"/>
  <c r="E58" i="116" s="1"/>
  <c r="C57" i="116"/>
  <c r="E57" i="116" s="1"/>
  <c r="C56" i="116"/>
  <c r="E56" i="116" s="1"/>
  <c r="C55" i="116"/>
  <c r="E55" i="116" s="1"/>
  <c r="C54" i="116"/>
  <c r="E54" i="116" s="1"/>
  <c r="C53" i="116"/>
  <c r="E53" i="116" s="1"/>
  <c r="C52" i="116"/>
  <c r="E52" i="116" s="1"/>
  <c r="C51" i="116"/>
  <c r="E51" i="116" s="1"/>
  <c r="C50" i="116"/>
  <c r="E50" i="116" s="1"/>
  <c r="C49" i="116"/>
  <c r="E49" i="116" s="1"/>
  <c r="C48" i="116"/>
  <c r="E48" i="116" s="1"/>
  <c r="C47" i="116"/>
  <c r="E47" i="116" s="1"/>
  <c r="C46" i="116"/>
  <c r="E46" i="116" s="1"/>
  <c r="C45" i="116"/>
  <c r="E45" i="116" s="1"/>
  <c r="C44" i="116"/>
  <c r="E44" i="116" s="1"/>
  <c r="C43" i="116"/>
  <c r="E43" i="116" s="1"/>
  <c r="C42" i="116"/>
  <c r="E42" i="116" s="1"/>
  <c r="C41" i="116"/>
  <c r="E41" i="116" s="1"/>
  <c r="C40" i="116"/>
  <c r="E40" i="116" s="1"/>
  <c r="C39" i="116"/>
  <c r="E39" i="116" s="1"/>
  <c r="C38" i="116"/>
  <c r="E38" i="116" s="1"/>
  <c r="C37" i="116"/>
  <c r="E37" i="116" s="1"/>
  <c r="C36" i="116"/>
  <c r="E36" i="116" s="1"/>
  <c r="C35" i="116"/>
  <c r="E35" i="116" s="1"/>
  <c r="C34" i="116"/>
  <c r="E34" i="116" s="1"/>
  <c r="C33" i="116"/>
  <c r="E33" i="116" s="1"/>
  <c r="C32" i="116"/>
  <c r="E32" i="116" s="1"/>
  <c r="C31" i="116"/>
  <c r="E31" i="116" s="1"/>
  <c r="C30" i="116"/>
  <c r="E30" i="116" s="1"/>
  <c r="C29" i="116"/>
  <c r="E29" i="116" s="1"/>
  <c r="C28" i="116"/>
  <c r="E28" i="116" s="1"/>
  <c r="C27" i="116"/>
  <c r="E27" i="116" s="1"/>
  <c r="C26" i="116"/>
  <c r="E26" i="116" s="1"/>
  <c r="C25" i="116"/>
  <c r="E25" i="116" s="1"/>
  <c r="C24" i="116"/>
  <c r="E24" i="116" s="1"/>
  <c r="C23" i="116"/>
  <c r="E23" i="116" s="1"/>
  <c r="C22" i="116"/>
  <c r="E22" i="116" s="1"/>
  <c r="C21" i="116"/>
  <c r="E21" i="116" s="1"/>
  <c r="C20" i="116"/>
  <c r="E20" i="116" s="1"/>
  <c r="C19" i="116"/>
  <c r="E19" i="116" s="1"/>
  <c r="C18" i="116"/>
  <c r="E18" i="116" s="1"/>
  <c r="C17" i="116"/>
  <c r="E17" i="116" s="1"/>
  <c r="C16" i="116"/>
  <c r="E16" i="116" s="1"/>
  <c r="C15" i="116"/>
  <c r="E15" i="116" s="1"/>
  <c r="C14" i="116"/>
  <c r="E14" i="116" s="1"/>
  <c r="C13" i="116"/>
  <c r="E13" i="116" s="1"/>
  <c r="C12" i="116"/>
  <c r="E12" i="116" s="1"/>
  <c r="C11" i="116"/>
  <c r="E11" i="116" s="1"/>
  <c r="C10" i="116"/>
  <c r="E10" i="116" s="1"/>
  <c r="C9" i="116"/>
  <c r="E9" i="116" s="1"/>
  <c r="C8" i="116"/>
  <c r="E8" i="116" s="1"/>
  <c r="C7" i="116"/>
  <c r="E7" i="116" s="1"/>
  <c r="C6" i="116"/>
  <c r="E6" i="116" s="1"/>
  <c r="C5" i="116"/>
  <c r="E5" i="116" s="1"/>
  <c r="C4" i="116"/>
  <c r="F2" i="116"/>
  <c r="G2" i="116" s="1"/>
  <c r="H2" i="116" s="1"/>
  <c r="I2" i="116" s="1"/>
  <c r="J2" i="116" s="1"/>
  <c r="K2" i="116" s="1"/>
  <c r="L2" i="116" s="1"/>
  <c r="M2" i="116" s="1"/>
  <c r="C72" i="115"/>
  <c r="E72" i="115" s="1"/>
  <c r="C71" i="115"/>
  <c r="E71" i="115" s="1"/>
  <c r="C70" i="115"/>
  <c r="E70" i="115" s="1"/>
  <c r="C69" i="115"/>
  <c r="E69" i="115" s="1"/>
  <c r="C68" i="115"/>
  <c r="E68" i="115" s="1"/>
  <c r="C67" i="115"/>
  <c r="E67" i="115" s="1"/>
  <c r="C66" i="115"/>
  <c r="E66" i="115" s="1"/>
  <c r="C65" i="115"/>
  <c r="E65" i="115" s="1"/>
  <c r="C64" i="115"/>
  <c r="E64" i="115" s="1"/>
  <c r="C63" i="115"/>
  <c r="E63" i="115" s="1"/>
  <c r="C62" i="115"/>
  <c r="E62" i="115" s="1"/>
  <c r="C61" i="115"/>
  <c r="E61" i="115" s="1"/>
  <c r="C60" i="115"/>
  <c r="E60" i="115" s="1"/>
  <c r="C59" i="115"/>
  <c r="E59" i="115" s="1"/>
  <c r="C58" i="115"/>
  <c r="E58" i="115" s="1"/>
  <c r="C57" i="115"/>
  <c r="E57" i="115" s="1"/>
  <c r="C56" i="115"/>
  <c r="E56" i="115" s="1"/>
  <c r="C55" i="115"/>
  <c r="E55" i="115" s="1"/>
  <c r="C54" i="115"/>
  <c r="E54" i="115" s="1"/>
  <c r="C53" i="115"/>
  <c r="E53" i="115" s="1"/>
  <c r="C52" i="115"/>
  <c r="E52" i="115" s="1"/>
  <c r="C51" i="115"/>
  <c r="E51" i="115" s="1"/>
  <c r="C50" i="115"/>
  <c r="E50" i="115" s="1"/>
  <c r="C49" i="115"/>
  <c r="E49" i="115" s="1"/>
  <c r="C48" i="115"/>
  <c r="E48" i="115" s="1"/>
  <c r="C47" i="115"/>
  <c r="E47" i="115" s="1"/>
  <c r="C46" i="115"/>
  <c r="E46" i="115" s="1"/>
  <c r="C45" i="115"/>
  <c r="C44" i="115"/>
  <c r="C43" i="115"/>
  <c r="C42" i="115"/>
  <c r="C41" i="115"/>
  <c r="C40" i="115"/>
  <c r="C39" i="115"/>
  <c r="C38" i="115"/>
  <c r="C37" i="115"/>
  <c r="C36" i="115"/>
  <c r="C35" i="115"/>
  <c r="C34" i="115"/>
  <c r="C33" i="115"/>
  <c r="C32" i="115"/>
  <c r="C31" i="115"/>
  <c r="C30" i="115"/>
  <c r="C29" i="115"/>
  <c r="C28" i="115"/>
  <c r="E28" i="115" s="1"/>
  <c r="C27" i="115"/>
  <c r="E27" i="115" s="1"/>
  <c r="C26" i="115"/>
  <c r="E26" i="115" s="1"/>
  <c r="C25" i="115"/>
  <c r="E25" i="115" s="1"/>
  <c r="C24" i="115"/>
  <c r="E24" i="115" s="1"/>
  <c r="C23" i="115"/>
  <c r="E23" i="115" s="1"/>
  <c r="C22" i="115"/>
  <c r="E22" i="115" s="1"/>
  <c r="C21" i="115"/>
  <c r="E21" i="115" s="1"/>
  <c r="C20" i="115"/>
  <c r="E20" i="115" s="1"/>
  <c r="C19" i="115"/>
  <c r="E19" i="115" s="1"/>
  <c r="C18" i="115"/>
  <c r="E18" i="115" s="1"/>
  <c r="C17" i="115"/>
  <c r="E17" i="115" s="1"/>
  <c r="C16" i="115"/>
  <c r="E16" i="115" s="1"/>
  <c r="C15" i="115"/>
  <c r="E15" i="115" s="1"/>
  <c r="C14" i="115"/>
  <c r="E14" i="115" s="1"/>
  <c r="C13" i="115"/>
  <c r="E13" i="115" s="1"/>
  <c r="C12" i="115"/>
  <c r="E12" i="115" s="1"/>
  <c r="C11" i="115"/>
  <c r="E11" i="115" s="1"/>
  <c r="C10" i="115"/>
  <c r="E10" i="115" s="1"/>
  <c r="C9" i="115"/>
  <c r="E9" i="115" s="1"/>
  <c r="C8" i="115"/>
  <c r="E8" i="115" s="1"/>
  <c r="C7" i="115"/>
  <c r="E7" i="115" s="1"/>
  <c r="C6" i="115"/>
  <c r="E6" i="115" s="1"/>
  <c r="C5" i="115"/>
  <c r="E5" i="115" s="1"/>
  <c r="C4" i="115"/>
  <c r="E4" i="115" s="1"/>
  <c r="F2" i="115"/>
  <c r="G2" i="115" s="1"/>
  <c r="H2" i="115" s="1"/>
  <c r="I2" i="115" s="1"/>
  <c r="J2" i="115" s="1"/>
  <c r="K2" i="115" s="1"/>
  <c r="L2" i="115" s="1"/>
  <c r="M2" i="115" s="1"/>
  <c r="C72" i="114"/>
  <c r="E72" i="114" s="1"/>
  <c r="C71" i="114"/>
  <c r="E71" i="114" s="1"/>
  <c r="C70" i="114"/>
  <c r="E70" i="114" s="1"/>
  <c r="C69" i="114"/>
  <c r="E69" i="114" s="1"/>
  <c r="C68" i="114"/>
  <c r="E68" i="114" s="1"/>
  <c r="C67" i="114"/>
  <c r="E67" i="114" s="1"/>
  <c r="C66" i="114"/>
  <c r="E66" i="114" s="1"/>
  <c r="C65" i="114"/>
  <c r="E65" i="114" s="1"/>
  <c r="C64" i="114"/>
  <c r="E64" i="114" s="1"/>
  <c r="C63" i="114"/>
  <c r="E63" i="114" s="1"/>
  <c r="C62" i="114"/>
  <c r="E62" i="114" s="1"/>
  <c r="C61" i="114"/>
  <c r="E61" i="114" s="1"/>
  <c r="C60" i="114"/>
  <c r="E60" i="114" s="1"/>
  <c r="C59" i="114"/>
  <c r="E59" i="114" s="1"/>
  <c r="C58" i="114"/>
  <c r="E58" i="114" s="1"/>
  <c r="C57" i="114"/>
  <c r="E57" i="114" s="1"/>
  <c r="C56" i="114"/>
  <c r="E56" i="114" s="1"/>
  <c r="C55" i="114"/>
  <c r="E55" i="114" s="1"/>
  <c r="C54" i="114"/>
  <c r="E54" i="114" s="1"/>
  <c r="C53" i="114"/>
  <c r="E53" i="114" s="1"/>
  <c r="C52" i="114"/>
  <c r="E52" i="114" s="1"/>
  <c r="C51" i="114"/>
  <c r="E51" i="114" s="1"/>
  <c r="C50" i="114"/>
  <c r="E50" i="114" s="1"/>
  <c r="C49" i="114"/>
  <c r="E49" i="114" s="1"/>
  <c r="C48" i="114"/>
  <c r="E48" i="114" s="1"/>
  <c r="C47" i="114"/>
  <c r="E47" i="114" s="1"/>
  <c r="C46" i="114"/>
  <c r="E46" i="114" s="1"/>
  <c r="C45" i="114"/>
  <c r="E45" i="114" s="1"/>
  <c r="C44" i="114"/>
  <c r="E44" i="114" s="1"/>
  <c r="C43" i="114"/>
  <c r="E43" i="114" s="1"/>
  <c r="F43" i="114" s="1"/>
  <c r="C42" i="114"/>
  <c r="E42" i="114" s="1"/>
  <c r="F42" i="114" s="1"/>
  <c r="C41" i="114"/>
  <c r="E41" i="114" s="1"/>
  <c r="F41" i="114" s="1"/>
  <c r="C40" i="114"/>
  <c r="E40" i="114" s="1"/>
  <c r="F40" i="114" s="1"/>
  <c r="C39" i="114"/>
  <c r="E39" i="114" s="1"/>
  <c r="F39" i="114" s="1"/>
  <c r="C38" i="114"/>
  <c r="E38" i="114" s="1"/>
  <c r="F38" i="114" s="1"/>
  <c r="C37" i="114"/>
  <c r="E37" i="114" s="1"/>
  <c r="F37" i="114" s="1"/>
  <c r="C36" i="114"/>
  <c r="E36" i="114" s="1"/>
  <c r="F36" i="114" s="1"/>
  <c r="C35" i="114"/>
  <c r="E35" i="114" s="1"/>
  <c r="F35" i="114" s="1"/>
  <c r="C34" i="114"/>
  <c r="E34" i="114" s="1"/>
  <c r="F34" i="114" s="1"/>
  <c r="C33" i="114"/>
  <c r="E33" i="114" s="1"/>
  <c r="F33" i="114" s="1"/>
  <c r="C32" i="114"/>
  <c r="E32" i="114" s="1"/>
  <c r="F32" i="114" s="1"/>
  <c r="C31" i="114"/>
  <c r="E31" i="114" s="1"/>
  <c r="F31" i="114" s="1"/>
  <c r="C30" i="114"/>
  <c r="E30" i="114" s="1"/>
  <c r="F30" i="114" s="1"/>
  <c r="C29" i="114"/>
  <c r="E29" i="114" s="1"/>
  <c r="F29" i="114" s="1"/>
  <c r="C28" i="114"/>
  <c r="E28" i="114" s="1"/>
  <c r="F28" i="114" s="1"/>
  <c r="C27" i="114"/>
  <c r="E27" i="114" s="1"/>
  <c r="F27" i="114" s="1"/>
  <c r="C26" i="114"/>
  <c r="E26" i="114" s="1"/>
  <c r="F26" i="114" s="1"/>
  <c r="C25" i="114"/>
  <c r="E25" i="114" s="1"/>
  <c r="F25" i="114" s="1"/>
  <c r="C24" i="114"/>
  <c r="E24" i="114" s="1"/>
  <c r="F24" i="114" s="1"/>
  <c r="C23" i="114"/>
  <c r="E23" i="114" s="1"/>
  <c r="F23" i="114" s="1"/>
  <c r="C22" i="114"/>
  <c r="E22" i="114" s="1"/>
  <c r="F22" i="114" s="1"/>
  <c r="C21" i="114"/>
  <c r="E21" i="114" s="1"/>
  <c r="F21" i="114" s="1"/>
  <c r="C20" i="114"/>
  <c r="E20" i="114" s="1"/>
  <c r="F20" i="114" s="1"/>
  <c r="C19" i="114"/>
  <c r="E19" i="114" s="1"/>
  <c r="F19" i="114" s="1"/>
  <c r="C18" i="114"/>
  <c r="E18" i="114" s="1"/>
  <c r="F18" i="114" s="1"/>
  <c r="C17" i="114"/>
  <c r="E17" i="114" s="1"/>
  <c r="F17" i="114" s="1"/>
  <c r="C16" i="114"/>
  <c r="E16" i="114" s="1"/>
  <c r="F16" i="114" s="1"/>
  <c r="C15" i="114"/>
  <c r="E15" i="114" s="1"/>
  <c r="F15" i="114" s="1"/>
  <c r="C14" i="114"/>
  <c r="E14" i="114" s="1"/>
  <c r="F14" i="114" s="1"/>
  <c r="C13" i="114"/>
  <c r="E13" i="114" s="1"/>
  <c r="F13" i="114" s="1"/>
  <c r="C12" i="114"/>
  <c r="E12" i="114" s="1"/>
  <c r="F12" i="114" s="1"/>
  <c r="C11" i="114"/>
  <c r="E11" i="114" s="1"/>
  <c r="F11" i="114" s="1"/>
  <c r="C10" i="114"/>
  <c r="E10" i="114" s="1"/>
  <c r="F10" i="114" s="1"/>
  <c r="C9" i="114"/>
  <c r="E9" i="114" s="1"/>
  <c r="F9" i="114" s="1"/>
  <c r="C8" i="114"/>
  <c r="E8" i="114" s="1"/>
  <c r="F8" i="114" s="1"/>
  <c r="C7" i="114"/>
  <c r="E7" i="114" s="1"/>
  <c r="F7" i="114" s="1"/>
  <c r="C6" i="114"/>
  <c r="E6" i="114" s="1"/>
  <c r="F6" i="114" s="1"/>
  <c r="C5" i="114"/>
  <c r="E5" i="114" s="1"/>
  <c r="F5" i="114" s="1"/>
  <c r="C4" i="114"/>
  <c r="E4" i="114" s="1"/>
  <c r="F2" i="114"/>
  <c r="G2" i="114" s="1"/>
  <c r="H2" i="114" s="1"/>
  <c r="I2" i="114" s="1"/>
  <c r="J2" i="114" s="1"/>
  <c r="K2" i="114" s="1"/>
  <c r="L2" i="114" s="1"/>
  <c r="M2" i="114" s="1"/>
  <c r="C72" i="113"/>
  <c r="E72" i="113" s="1"/>
  <c r="C71" i="113"/>
  <c r="E71" i="113" s="1"/>
  <c r="C70" i="113"/>
  <c r="E70" i="113" s="1"/>
  <c r="C69" i="113"/>
  <c r="E69" i="113" s="1"/>
  <c r="C68" i="113"/>
  <c r="E68" i="113" s="1"/>
  <c r="C67" i="113"/>
  <c r="E67" i="113" s="1"/>
  <c r="C66" i="113"/>
  <c r="E66" i="113" s="1"/>
  <c r="C65" i="113"/>
  <c r="E65" i="113" s="1"/>
  <c r="C64" i="113"/>
  <c r="E64" i="113" s="1"/>
  <c r="C63" i="113"/>
  <c r="E63" i="113" s="1"/>
  <c r="C62" i="113"/>
  <c r="E62" i="113" s="1"/>
  <c r="C61" i="113"/>
  <c r="E61" i="113" s="1"/>
  <c r="C60" i="113"/>
  <c r="E60" i="113" s="1"/>
  <c r="C59" i="113"/>
  <c r="E59" i="113" s="1"/>
  <c r="C58" i="113"/>
  <c r="E58" i="113" s="1"/>
  <c r="C57" i="113"/>
  <c r="E57" i="113" s="1"/>
  <c r="C56" i="113"/>
  <c r="E56" i="113" s="1"/>
  <c r="C55" i="113"/>
  <c r="E55" i="113" s="1"/>
  <c r="C54" i="113"/>
  <c r="E54" i="113" s="1"/>
  <c r="C53" i="113"/>
  <c r="E53" i="113" s="1"/>
  <c r="C52" i="113"/>
  <c r="E52" i="113" s="1"/>
  <c r="C51" i="113"/>
  <c r="E51" i="113" s="1"/>
  <c r="C50" i="113"/>
  <c r="E50" i="113" s="1"/>
  <c r="C49" i="113"/>
  <c r="E49" i="113" s="1"/>
  <c r="C48" i="113"/>
  <c r="E48" i="113" s="1"/>
  <c r="C47" i="113"/>
  <c r="E47" i="113" s="1"/>
  <c r="C46" i="113"/>
  <c r="E46" i="113" s="1"/>
  <c r="C45" i="113"/>
  <c r="E45" i="113" s="1"/>
  <c r="C44" i="113"/>
  <c r="E44" i="113" s="1"/>
  <c r="C43" i="113"/>
  <c r="E43" i="113" s="1"/>
  <c r="C42" i="113"/>
  <c r="E42" i="113" s="1"/>
  <c r="C41" i="113"/>
  <c r="E41" i="113" s="1"/>
  <c r="C40" i="113"/>
  <c r="E40" i="113" s="1"/>
  <c r="C39" i="113"/>
  <c r="E39" i="113" s="1"/>
  <c r="C38" i="113"/>
  <c r="E38" i="113" s="1"/>
  <c r="C37" i="113"/>
  <c r="E37" i="113" s="1"/>
  <c r="C36" i="113"/>
  <c r="E36" i="113" s="1"/>
  <c r="C35" i="113"/>
  <c r="E35" i="113" s="1"/>
  <c r="C34" i="113"/>
  <c r="E34" i="113" s="1"/>
  <c r="C33" i="113"/>
  <c r="E33" i="113" s="1"/>
  <c r="C32" i="113"/>
  <c r="E32" i="113" s="1"/>
  <c r="C31" i="113"/>
  <c r="E31" i="113" s="1"/>
  <c r="C30" i="113"/>
  <c r="E30" i="113" s="1"/>
  <c r="C29" i="113"/>
  <c r="E29" i="113" s="1"/>
  <c r="C28" i="113"/>
  <c r="E28" i="113" s="1"/>
  <c r="C27" i="113"/>
  <c r="E27" i="113" s="1"/>
  <c r="C26" i="113"/>
  <c r="E26" i="113" s="1"/>
  <c r="C25" i="113"/>
  <c r="E25" i="113" s="1"/>
  <c r="C24" i="113"/>
  <c r="E24" i="113" s="1"/>
  <c r="C23" i="113"/>
  <c r="E23" i="113" s="1"/>
  <c r="C22" i="113"/>
  <c r="E22" i="113" s="1"/>
  <c r="C21" i="113"/>
  <c r="E21" i="113" s="1"/>
  <c r="C20" i="113"/>
  <c r="E20" i="113" s="1"/>
  <c r="C19" i="113"/>
  <c r="E19" i="113" s="1"/>
  <c r="C18" i="113"/>
  <c r="E18" i="113" s="1"/>
  <c r="C17" i="113"/>
  <c r="E17" i="113" s="1"/>
  <c r="C16" i="113"/>
  <c r="E16" i="113" s="1"/>
  <c r="C15" i="113"/>
  <c r="E15" i="113" s="1"/>
  <c r="C14" i="113"/>
  <c r="E14" i="113" s="1"/>
  <c r="C13" i="113"/>
  <c r="E13" i="113" s="1"/>
  <c r="C12" i="113"/>
  <c r="E12" i="113" s="1"/>
  <c r="C11" i="113"/>
  <c r="E11" i="113" s="1"/>
  <c r="C10" i="113"/>
  <c r="E10" i="113" s="1"/>
  <c r="C9" i="113"/>
  <c r="E9" i="113" s="1"/>
  <c r="C8" i="113"/>
  <c r="E8" i="113" s="1"/>
  <c r="C7" i="113"/>
  <c r="E7" i="113" s="1"/>
  <c r="C6" i="113"/>
  <c r="E6" i="113" s="1"/>
  <c r="C5" i="113"/>
  <c r="E5" i="113" s="1"/>
  <c r="C4" i="113"/>
  <c r="E4" i="113" s="1"/>
  <c r="F2" i="113"/>
  <c r="G2" i="113" s="1"/>
  <c r="H2" i="113" s="1"/>
  <c r="I2" i="113" s="1"/>
  <c r="J2" i="113" s="1"/>
  <c r="K2" i="113" s="1"/>
  <c r="L2" i="113" s="1"/>
  <c r="M2" i="113" s="1"/>
  <c r="C72" i="112"/>
  <c r="E72" i="112" s="1"/>
  <c r="C71" i="112"/>
  <c r="E71" i="112" s="1"/>
  <c r="C70" i="112"/>
  <c r="E70" i="112" s="1"/>
  <c r="F70" i="112" s="1"/>
  <c r="C69" i="112"/>
  <c r="E69" i="112" s="1"/>
  <c r="C68" i="112"/>
  <c r="E68" i="112" s="1"/>
  <c r="C67" i="112"/>
  <c r="E67" i="112" s="1"/>
  <c r="C66" i="112"/>
  <c r="C65" i="112"/>
  <c r="E65" i="112" s="1"/>
  <c r="C64" i="112"/>
  <c r="E64" i="112" s="1"/>
  <c r="C63" i="112"/>
  <c r="E63" i="112" s="1"/>
  <c r="C62" i="112"/>
  <c r="E62" i="112" s="1"/>
  <c r="F62" i="112" s="1"/>
  <c r="C61" i="112"/>
  <c r="E61" i="112" s="1"/>
  <c r="C60" i="112"/>
  <c r="E60" i="112" s="1"/>
  <c r="C59" i="112"/>
  <c r="E59" i="112" s="1"/>
  <c r="C58" i="112"/>
  <c r="C57" i="112"/>
  <c r="E57" i="112" s="1"/>
  <c r="C56" i="112"/>
  <c r="E56" i="112" s="1"/>
  <c r="C55" i="112"/>
  <c r="E55" i="112" s="1"/>
  <c r="C54" i="112"/>
  <c r="E54" i="112" s="1"/>
  <c r="F54" i="112" s="1"/>
  <c r="C53" i="112"/>
  <c r="E53" i="112" s="1"/>
  <c r="C52" i="112"/>
  <c r="E52" i="112" s="1"/>
  <c r="C51" i="112"/>
  <c r="E51" i="112" s="1"/>
  <c r="C50" i="112"/>
  <c r="C49" i="112"/>
  <c r="E49" i="112" s="1"/>
  <c r="C48" i="112"/>
  <c r="E48" i="112" s="1"/>
  <c r="C47" i="112"/>
  <c r="E47" i="112" s="1"/>
  <c r="C46" i="112"/>
  <c r="E46" i="112" s="1"/>
  <c r="F46" i="112" s="1"/>
  <c r="C45" i="112"/>
  <c r="E45" i="112" s="1"/>
  <c r="C44" i="112"/>
  <c r="E44" i="112" s="1"/>
  <c r="C43" i="112"/>
  <c r="E43" i="112" s="1"/>
  <c r="C42" i="112"/>
  <c r="C41" i="112"/>
  <c r="E41" i="112" s="1"/>
  <c r="C40" i="112"/>
  <c r="E40" i="112" s="1"/>
  <c r="C39" i="112"/>
  <c r="E39" i="112" s="1"/>
  <c r="C38" i="112"/>
  <c r="E38" i="112" s="1"/>
  <c r="F38" i="112" s="1"/>
  <c r="C37" i="112"/>
  <c r="E37" i="112" s="1"/>
  <c r="C36" i="112"/>
  <c r="E36" i="112" s="1"/>
  <c r="C35" i="112"/>
  <c r="E35" i="112" s="1"/>
  <c r="C34" i="112"/>
  <c r="C33" i="112"/>
  <c r="E33" i="112" s="1"/>
  <c r="C32" i="112"/>
  <c r="E32" i="112" s="1"/>
  <c r="C31" i="112"/>
  <c r="E31" i="112" s="1"/>
  <c r="C30" i="112"/>
  <c r="E30" i="112" s="1"/>
  <c r="F30" i="112" s="1"/>
  <c r="C29" i="112"/>
  <c r="E29" i="112" s="1"/>
  <c r="C28" i="112"/>
  <c r="E28" i="112" s="1"/>
  <c r="C27" i="112"/>
  <c r="E27" i="112" s="1"/>
  <c r="C26" i="112"/>
  <c r="C25" i="112"/>
  <c r="E25" i="112" s="1"/>
  <c r="C24" i="112"/>
  <c r="E24" i="112" s="1"/>
  <c r="C23" i="112"/>
  <c r="E23" i="112" s="1"/>
  <c r="C22" i="112"/>
  <c r="E22" i="112" s="1"/>
  <c r="F22" i="112" s="1"/>
  <c r="C21" i="112"/>
  <c r="E21" i="112" s="1"/>
  <c r="C20" i="112"/>
  <c r="E20" i="112" s="1"/>
  <c r="C19" i="112"/>
  <c r="E19" i="112" s="1"/>
  <c r="C17" i="112"/>
  <c r="E17" i="112" s="1"/>
  <c r="C15" i="112"/>
  <c r="E15" i="112" s="1"/>
  <c r="C14" i="112"/>
  <c r="E14" i="112" s="1"/>
  <c r="F14" i="112" s="1"/>
  <c r="C13" i="112"/>
  <c r="E13" i="112" s="1"/>
  <c r="C12" i="112"/>
  <c r="E12" i="112" s="1"/>
  <c r="C11" i="112"/>
  <c r="E11" i="112" s="1"/>
  <c r="C10" i="112"/>
  <c r="C9" i="112"/>
  <c r="E9" i="112" s="1"/>
  <c r="C8" i="112"/>
  <c r="E8" i="112" s="1"/>
  <c r="C7" i="112"/>
  <c r="E7" i="112" s="1"/>
  <c r="C6" i="112"/>
  <c r="E6" i="112" s="1"/>
  <c r="F6" i="112" s="1"/>
  <c r="C5" i="112"/>
  <c r="E5" i="112" s="1"/>
  <c r="C4" i="112"/>
  <c r="E4" i="112" s="1"/>
  <c r="C72" i="111"/>
  <c r="E72" i="111" s="1"/>
  <c r="C71" i="111"/>
  <c r="E71" i="111" s="1"/>
  <c r="C70" i="111"/>
  <c r="C69" i="111"/>
  <c r="E69" i="111" s="1"/>
  <c r="C68" i="111"/>
  <c r="E68" i="111" s="1"/>
  <c r="C67" i="111"/>
  <c r="E67" i="111" s="1"/>
  <c r="C66" i="111"/>
  <c r="E66" i="111" s="1"/>
  <c r="F66" i="111" s="1"/>
  <c r="C65" i="111"/>
  <c r="E65" i="111" s="1"/>
  <c r="C64" i="111"/>
  <c r="E64" i="111" s="1"/>
  <c r="C63" i="111"/>
  <c r="E63" i="111" s="1"/>
  <c r="C62" i="111"/>
  <c r="C61" i="111"/>
  <c r="E61" i="111" s="1"/>
  <c r="C60" i="111"/>
  <c r="E60" i="111" s="1"/>
  <c r="C59" i="111"/>
  <c r="E59" i="111" s="1"/>
  <c r="C58" i="111"/>
  <c r="E58" i="111" s="1"/>
  <c r="F58" i="111" s="1"/>
  <c r="C57" i="111"/>
  <c r="E57" i="111" s="1"/>
  <c r="C56" i="111"/>
  <c r="E56" i="111" s="1"/>
  <c r="C55" i="111"/>
  <c r="E55" i="111" s="1"/>
  <c r="C54" i="111"/>
  <c r="C53" i="111"/>
  <c r="E53" i="111" s="1"/>
  <c r="C52" i="111"/>
  <c r="E52" i="111" s="1"/>
  <c r="C51" i="111"/>
  <c r="E51" i="111" s="1"/>
  <c r="C50" i="111"/>
  <c r="E50" i="111" s="1"/>
  <c r="F50" i="111" s="1"/>
  <c r="C49" i="111"/>
  <c r="E49" i="111" s="1"/>
  <c r="C48" i="111"/>
  <c r="E48" i="111" s="1"/>
  <c r="C47" i="111"/>
  <c r="E47" i="111" s="1"/>
  <c r="C46" i="111"/>
  <c r="C45" i="111"/>
  <c r="E45" i="111" s="1"/>
  <c r="C44" i="111"/>
  <c r="E44" i="111" s="1"/>
  <c r="C43" i="111"/>
  <c r="E43" i="111" s="1"/>
  <c r="C42" i="111"/>
  <c r="E42" i="111" s="1"/>
  <c r="F42" i="111" s="1"/>
  <c r="C41" i="111"/>
  <c r="E41" i="111" s="1"/>
  <c r="C40" i="111"/>
  <c r="E40" i="111" s="1"/>
  <c r="C39" i="111"/>
  <c r="E39" i="111" s="1"/>
  <c r="C38" i="111"/>
  <c r="C37" i="111"/>
  <c r="E37" i="111" s="1"/>
  <c r="C36" i="111"/>
  <c r="E36" i="111" s="1"/>
  <c r="C35" i="111"/>
  <c r="E35" i="111" s="1"/>
  <c r="C34" i="111"/>
  <c r="E34" i="111" s="1"/>
  <c r="F34" i="111" s="1"/>
  <c r="C33" i="111"/>
  <c r="E33" i="111" s="1"/>
  <c r="C32" i="111"/>
  <c r="E32" i="111" s="1"/>
  <c r="C31" i="111"/>
  <c r="E31" i="111" s="1"/>
  <c r="C30" i="111"/>
  <c r="C29" i="111"/>
  <c r="E29" i="111" s="1"/>
  <c r="C28" i="111"/>
  <c r="E28" i="111" s="1"/>
  <c r="C27" i="111"/>
  <c r="E27" i="111" s="1"/>
  <c r="C26" i="111"/>
  <c r="E26" i="111" s="1"/>
  <c r="F26" i="111" s="1"/>
  <c r="C25" i="111"/>
  <c r="E25" i="111" s="1"/>
  <c r="C24" i="111"/>
  <c r="E24" i="111" s="1"/>
  <c r="C23" i="111"/>
  <c r="E23" i="111" s="1"/>
  <c r="C22" i="111"/>
  <c r="C21" i="111"/>
  <c r="E21" i="111" s="1"/>
  <c r="C20" i="111"/>
  <c r="E20" i="111" s="1"/>
  <c r="C19" i="111"/>
  <c r="E19" i="111" s="1"/>
  <c r="C18" i="111"/>
  <c r="E18" i="111" s="1"/>
  <c r="F18" i="111" s="1"/>
  <c r="C17" i="111"/>
  <c r="E17" i="111" s="1"/>
  <c r="C16" i="111"/>
  <c r="E16" i="111" s="1"/>
  <c r="C15" i="111"/>
  <c r="E15" i="111" s="1"/>
  <c r="C14" i="111"/>
  <c r="C13" i="111"/>
  <c r="E13" i="111" s="1"/>
  <c r="C12" i="111"/>
  <c r="E12" i="111" s="1"/>
  <c r="C11" i="111"/>
  <c r="E11" i="111" s="1"/>
  <c r="C10" i="111"/>
  <c r="E10" i="111" s="1"/>
  <c r="F10" i="111" s="1"/>
  <c r="C9" i="111"/>
  <c r="E9" i="111" s="1"/>
  <c r="C8" i="111"/>
  <c r="E8" i="111" s="1"/>
  <c r="C7" i="111"/>
  <c r="E7" i="111" s="1"/>
  <c r="C6" i="111"/>
  <c r="C5" i="111"/>
  <c r="E5" i="111" s="1"/>
  <c r="C4" i="111"/>
  <c r="E4" i="111" s="1"/>
  <c r="F2" i="111"/>
  <c r="G2" i="111" s="1"/>
  <c r="H2" i="111" s="1"/>
  <c r="I2" i="111" s="1"/>
  <c r="J2" i="111" s="1"/>
  <c r="K2" i="111" s="1"/>
  <c r="L2" i="111" s="1"/>
  <c r="M2" i="111" s="1"/>
  <c r="C72" i="110"/>
  <c r="E72" i="110" s="1"/>
  <c r="C71" i="110"/>
  <c r="C70" i="110"/>
  <c r="E70" i="110" s="1"/>
  <c r="C69" i="110"/>
  <c r="E69" i="110" s="1"/>
  <c r="C68" i="110"/>
  <c r="E68" i="110" s="1"/>
  <c r="C67" i="110"/>
  <c r="E67" i="110" s="1"/>
  <c r="F67" i="110" s="1"/>
  <c r="C66" i="110"/>
  <c r="E66" i="110" s="1"/>
  <c r="C65" i="110"/>
  <c r="E65" i="110" s="1"/>
  <c r="C64" i="110"/>
  <c r="E64" i="110" s="1"/>
  <c r="C63" i="110"/>
  <c r="C62" i="110"/>
  <c r="E62" i="110" s="1"/>
  <c r="C61" i="110"/>
  <c r="E61" i="110" s="1"/>
  <c r="C60" i="110"/>
  <c r="E60" i="110" s="1"/>
  <c r="C59" i="110"/>
  <c r="E59" i="110" s="1"/>
  <c r="F59" i="110" s="1"/>
  <c r="C58" i="110"/>
  <c r="E58" i="110" s="1"/>
  <c r="C57" i="110"/>
  <c r="E57" i="110" s="1"/>
  <c r="C56" i="110"/>
  <c r="E56" i="110" s="1"/>
  <c r="C55" i="110"/>
  <c r="C54" i="110"/>
  <c r="E54" i="110" s="1"/>
  <c r="C53" i="110"/>
  <c r="E53" i="110" s="1"/>
  <c r="C52" i="110"/>
  <c r="E52" i="110" s="1"/>
  <c r="C51" i="110"/>
  <c r="E51" i="110" s="1"/>
  <c r="F51" i="110" s="1"/>
  <c r="C50" i="110"/>
  <c r="E50" i="110" s="1"/>
  <c r="C49" i="110"/>
  <c r="E49" i="110" s="1"/>
  <c r="C48" i="110"/>
  <c r="E48" i="110" s="1"/>
  <c r="C47" i="110"/>
  <c r="C46" i="110"/>
  <c r="E46" i="110" s="1"/>
  <c r="C45" i="110"/>
  <c r="E45" i="110" s="1"/>
  <c r="C44" i="110"/>
  <c r="E44" i="110" s="1"/>
  <c r="C43" i="110"/>
  <c r="E43" i="110" s="1"/>
  <c r="F43" i="110" s="1"/>
  <c r="C42" i="110"/>
  <c r="E42" i="110" s="1"/>
  <c r="C41" i="110"/>
  <c r="E41" i="110" s="1"/>
  <c r="C40" i="110"/>
  <c r="E40" i="110" s="1"/>
  <c r="C39" i="110"/>
  <c r="C38" i="110"/>
  <c r="E38" i="110" s="1"/>
  <c r="C37" i="110"/>
  <c r="E37" i="110" s="1"/>
  <c r="C36" i="110"/>
  <c r="E36" i="110" s="1"/>
  <c r="C35" i="110"/>
  <c r="E35" i="110" s="1"/>
  <c r="F35" i="110" s="1"/>
  <c r="C34" i="110"/>
  <c r="E34" i="110" s="1"/>
  <c r="C33" i="110"/>
  <c r="E33" i="110" s="1"/>
  <c r="C32" i="110"/>
  <c r="E32" i="110" s="1"/>
  <c r="C31" i="110"/>
  <c r="C30" i="110"/>
  <c r="E30" i="110" s="1"/>
  <c r="C29" i="110"/>
  <c r="E29" i="110" s="1"/>
  <c r="C28" i="110"/>
  <c r="E28" i="110" s="1"/>
  <c r="C27" i="110"/>
  <c r="E27" i="110" s="1"/>
  <c r="F27" i="110" s="1"/>
  <c r="C26" i="110"/>
  <c r="E26" i="110" s="1"/>
  <c r="C25" i="110"/>
  <c r="E25" i="110" s="1"/>
  <c r="C24" i="110"/>
  <c r="E24" i="110" s="1"/>
  <c r="F24" i="110" s="1"/>
  <c r="C23" i="110"/>
  <c r="E23" i="110" s="1"/>
  <c r="C22" i="110"/>
  <c r="E22" i="110" s="1"/>
  <c r="C21" i="110"/>
  <c r="E21" i="110" s="1"/>
  <c r="C20" i="110"/>
  <c r="C19" i="110"/>
  <c r="E19" i="110" s="1"/>
  <c r="C18" i="110"/>
  <c r="E18" i="110" s="1"/>
  <c r="C17" i="110"/>
  <c r="E17" i="110" s="1"/>
  <c r="C16" i="110"/>
  <c r="E16" i="110" s="1"/>
  <c r="F16" i="110" s="1"/>
  <c r="C15" i="110"/>
  <c r="E15" i="110" s="1"/>
  <c r="C14" i="110"/>
  <c r="E14" i="110" s="1"/>
  <c r="C13" i="110"/>
  <c r="E13" i="110" s="1"/>
  <c r="C12" i="110"/>
  <c r="C11" i="110"/>
  <c r="E11" i="110" s="1"/>
  <c r="C10" i="110"/>
  <c r="E10" i="110" s="1"/>
  <c r="C9" i="110"/>
  <c r="E9" i="110" s="1"/>
  <c r="C8" i="110"/>
  <c r="E8" i="110" s="1"/>
  <c r="F8" i="110" s="1"/>
  <c r="C7" i="110"/>
  <c r="E7" i="110" s="1"/>
  <c r="C6" i="110"/>
  <c r="E6" i="110" s="1"/>
  <c r="C5" i="110"/>
  <c r="E5" i="110" s="1"/>
  <c r="C4" i="110"/>
  <c r="E4" i="110" s="1"/>
  <c r="F2" i="110"/>
  <c r="G2" i="110" s="1"/>
  <c r="H2" i="110" s="1"/>
  <c r="I2" i="110" s="1"/>
  <c r="J2" i="110" s="1"/>
  <c r="K2" i="110" s="1"/>
  <c r="L2" i="110" s="1"/>
  <c r="M2" i="110" s="1"/>
  <c r="C72" i="109"/>
  <c r="E72" i="109" s="1"/>
  <c r="C71" i="109"/>
  <c r="E71" i="109" s="1"/>
  <c r="C70" i="109"/>
  <c r="E70" i="109" s="1"/>
  <c r="C69" i="109"/>
  <c r="C68" i="109"/>
  <c r="E68" i="109" s="1"/>
  <c r="C67" i="109"/>
  <c r="E67" i="109" s="1"/>
  <c r="C66" i="109"/>
  <c r="E66" i="109" s="1"/>
  <c r="C65" i="109"/>
  <c r="C64" i="109"/>
  <c r="E64" i="109" s="1"/>
  <c r="C63" i="109"/>
  <c r="E63" i="109" s="1"/>
  <c r="C62" i="109"/>
  <c r="E62" i="109" s="1"/>
  <c r="C61" i="109"/>
  <c r="E61" i="109" s="1"/>
  <c r="F61" i="109" s="1"/>
  <c r="C60" i="109"/>
  <c r="E60" i="109" s="1"/>
  <c r="C59" i="109"/>
  <c r="E59" i="109" s="1"/>
  <c r="C58" i="109"/>
  <c r="E58" i="109" s="1"/>
  <c r="C57" i="109"/>
  <c r="C56" i="109"/>
  <c r="E56" i="109" s="1"/>
  <c r="C55" i="109"/>
  <c r="E55" i="109" s="1"/>
  <c r="C54" i="109"/>
  <c r="E54" i="109" s="1"/>
  <c r="C53" i="109"/>
  <c r="E53" i="109" s="1"/>
  <c r="F53" i="109" s="1"/>
  <c r="C52" i="109"/>
  <c r="E52" i="109" s="1"/>
  <c r="C51" i="109"/>
  <c r="E51" i="109" s="1"/>
  <c r="C50" i="109"/>
  <c r="E50" i="109" s="1"/>
  <c r="C49" i="109"/>
  <c r="C48" i="109"/>
  <c r="E48" i="109" s="1"/>
  <c r="C47" i="109"/>
  <c r="E47" i="109" s="1"/>
  <c r="C46" i="109"/>
  <c r="E46" i="109" s="1"/>
  <c r="C45" i="109"/>
  <c r="E45" i="109" s="1"/>
  <c r="F45" i="109" s="1"/>
  <c r="C44" i="109"/>
  <c r="E44" i="109" s="1"/>
  <c r="C43" i="109"/>
  <c r="E43" i="109" s="1"/>
  <c r="C42" i="109"/>
  <c r="E42" i="109" s="1"/>
  <c r="C41" i="109"/>
  <c r="C40" i="109"/>
  <c r="E40" i="109" s="1"/>
  <c r="C39" i="109"/>
  <c r="E39" i="109" s="1"/>
  <c r="C38" i="109"/>
  <c r="E38" i="109" s="1"/>
  <c r="C37" i="109"/>
  <c r="E37" i="109" s="1"/>
  <c r="F37" i="109" s="1"/>
  <c r="C36" i="109"/>
  <c r="E36" i="109" s="1"/>
  <c r="C35" i="109"/>
  <c r="E35" i="109" s="1"/>
  <c r="C34" i="109"/>
  <c r="E34" i="109" s="1"/>
  <c r="C33" i="109"/>
  <c r="C32" i="109"/>
  <c r="E32" i="109" s="1"/>
  <c r="C31" i="109"/>
  <c r="E31" i="109" s="1"/>
  <c r="C30" i="109"/>
  <c r="E30" i="109" s="1"/>
  <c r="C29" i="109"/>
  <c r="E29" i="109" s="1"/>
  <c r="F29" i="109" s="1"/>
  <c r="C28" i="109"/>
  <c r="E28" i="109" s="1"/>
  <c r="C27" i="109"/>
  <c r="E27" i="109" s="1"/>
  <c r="C26" i="109"/>
  <c r="E26" i="109" s="1"/>
  <c r="C25" i="109"/>
  <c r="C24" i="109"/>
  <c r="E24" i="109" s="1"/>
  <c r="C23" i="109"/>
  <c r="E23" i="109" s="1"/>
  <c r="C22" i="109"/>
  <c r="E22" i="109" s="1"/>
  <c r="C21" i="109"/>
  <c r="E21" i="109" s="1"/>
  <c r="F21" i="109" s="1"/>
  <c r="C20" i="109"/>
  <c r="E20" i="109" s="1"/>
  <c r="C19" i="109"/>
  <c r="E19" i="109" s="1"/>
  <c r="C18" i="109"/>
  <c r="E18" i="109" s="1"/>
  <c r="C17" i="109"/>
  <c r="C16" i="109"/>
  <c r="E16" i="109" s="1"/>
  <c r="C15" i="109"/>
  <c r="E15" i="109" s="1"/>
  <c r="C14" i="109"/>
  <c r="E14" i="109" s="1"/>
  <c r="C13" i="109"/>
  <c r="E13" i="109" s="1"/>
  <c r="F13" i="109" s="1"/>
  <c r="C12" i="109"/>
  <c r="E12" i="109" s="1"/>
  <c r="C11" i="109"/>
  <c r="E11" i="109" s="1"/>
  <c r="C10" i="109"/>
  <c r="E10" i="109" s="1"/>
  <c r="C9" i="109"/>
  <c r="C8" i="109"/>
  <c r="E8" i="109" s="1"/>
  <c r="C7" i="109"/>
  <c r="E7" i="109" s="1"/>
  <c r="C6" i="109"/>
  <c r="E6" i="109" s="1"/>
  <c r="C5" i="109"/>
  <c r="E5" i="109" s="1"/>
  <c r="F5" i="109" s="1"/>
  <c r="C4" i="109"/>
  <c r="E4" i="109" s="1"/>
  <c r="F2" i="109"/>
  <c r="G2" i="109" s="1"/>
  <c r="H2" i="109" s="1"/>
  <c r="I2" i="109" s="1"/>
  <c r="J2" i="109" s="1"/>
  <c r="K2" i="109" s="1"/>
  <c r="L2" i="109" s="1"/>
  <c r="M2" i="109" s="1"/>
  <c r="C72" i="108"/>
  <c r="E72" i="108" s="1"/>
  <c r="F72" i="108" s="1"/>
  <c r="C71" i="108"/>
  <c r="E71" i="108" s="1"/>
  <c r="C70" i="108"/>
  <c r="E70" i="108" s="1"/>
  <c r="C69" i="108"/>
  <c r="E69" i="108" s="1"/>
  <c r="C68" i="108"/>
  <c r="C67" i="108"/>
  <c r="E67" i="108" s="1"/>
  <c r="C66" i="108"/>
  <c r="E66" i="108" s="1"/>
  <c r="C65" i="108"/>
  <c r="E65" i="108" s="1"/>
  <c r="C64" i="108"/>
  <c r="E64" i="108" s="1"/>
  <c r="F64" i="108" s="1"/>
  <c r="C63" i="108"/>
  <c r="E63" i="108" s="1"/>
  <c r="C62" i="108"/>
  <c r="E62" i="108" s="1"/>
  <c r="C61" i="108"/>
  <c r="E61" i="108" s="1"/>
  <c r="C60" i="108"/>
  <c r="C59" i="108"/>
  <c r="E59" i="108" s="1"/>
  <c r="C58" i="108"/>
  <c r="E58" i="108" s="1"/>
  <c r="C57" i="108"/>
  <c r="E57" i="108" s="1"/>
  <c r="C56" i="108"/>
  <c r="E56" i="108" s="1"/>
  <c r="F56" i="108" s="1"/>
  <c r="C55" i="108"/>
  <c r="E55" i="108" s="1"/>
  <c r="C54" i="108"/>
  <c r="E54" i="108" s="1"/>
  <c r="C53" i="108"/>
  <c r="E53" i="108" s="1"/>
  <c r="C52" i="108"/>
  <c r="C51" i="108"/>
  <c r="E51" i="108" s="1"/>
  <c r="C50" i="108"/>
  <c r="E50" i="108" s="1"/>
  <c r="C49" i="108"/>
  <c r="E49" i="108" s="1"/>
  <c r="C48" i="108"/>
  <c r="E48" i="108" s="1"/>
  <c r="F48" i="108" s="1"/>
  <c r="C47" i="108"/>
  <c r="E47" i="108" s="1"/>
  <c r="C46" i="108"/>
  <c r="E46" i="108" s="1"/>
  <c r="C45" i="108"/>
  <c r="E45" i="108" s="1"/>
  <c r="C44" i="108"/>
  <c r="C43" i="108"/>
  <c r="E43" i="108" s="1"/>
  <c r="C42" i="108"/>
  <c r="E42" i="108" s="1"/>
  <c r="C41" i="108"/>
  <c r="E41" i="108" s="1"/>
  <c r="C40" i="108"/>
  <c r="E40" i="108" s="1"/>
  <c r="F40" i="108" s="1"/>
  <c r="C39" i="108"/>
  <c r="E39" i="108" s="1"/>
  <c r="C38" i="108"/>
  <c r="E38" i="108" s="1"/>
  <c r="C37" i="108"/>
  <c r="E37" i="108" s="1"/>
  <c r="C36" i="108"/>
  <c r="C35" i="108"/>
  <c r="E35" i="108" s="1"/>
  <c r="C34" i="108"/>
  <c r="E34" i="108" s="1"/>
  <c r="C33" i="108"/>
  <c r="E33" i="108" s="1"/>
  <c r="C32" i="108"/>
  <c r="E32" i="108" s="1"/>
  <c r="F32" i="108" s="1"/>
  <c r="C31" i="108"/>
  <c r="E31" i="108" s="1"/>
  <c r="C30" i="108"/>
  <c r="E30" i="108" s="1"/>
  <c r="C29" i="108"/>
  <c r="E29" i="108" s="1"/>
  <c r="C28" i="108"/>
  <c r="C27" i="108"/>
  <c r="E27" i="108" s="1"/>
  <c r="C26" i="108"/>
  <c r="E26" i="108" s="1"/>
  <c r="C25" i="108"/>
  <c r="E25" i="108" s="1"/>
  <c r="C24" i="108"/>
  <c r="E24" i="108" s="1"/>
  <c r="F24" i="108" s="1"/>
  <c r="C23" i="108"/>
  <c r="E23" i="108" s="1"/>
  <c r="C22" i="108"/>
  <c r="E22" i="108" s="1"/>
  <c r="C21" i="108"/>
  <c r="E21" i="108" s="1"/>
  <c r="C20" i="108"/>
  <c r="C19" i="108"/>
  <c r="E19" i="108" s="1"/>
  <c r="C18" i="108"/>
  <c r="E18" i="108" s="1"/>
  <c r="C17" i="108"/>
  <c r="E17" i="108" s="1"/>
  <c r="C16" i="108"/>
  <c r="E16" i="108" s="1"/>
  <c r="F16" i="108" s="1"/>
  <c r="C15" i="108"/>
  <c r="E15" i="108" s="1"/>
  <c r="C14" i="108"/>
  <c r="E14" i="108" s="1"/>
  <c r="C13" i="108"/>
  <c r="E13" i="108" s="1"/>
  <c r="C12" i="108"/>
  <c r="C11" i="108"/>
  <c r="E11" i="108" s="1"/>
  <c r="C10" i="108"/>
  <c r="E10" i="108" s="1"/>
  <c r="C9" i="108"/>
  <c r="E9" i="108" s="1"/>
  <c r="C8" i="108"/>
  <c r="E8" i="108" s="1"/>
  <c r="F8" i="108" s="1"/>
  <c r="C7" i="108"/>
  <c r="E7" i="108" s="1"/>
  <c r="C6" i="108"/>
  <c r="E6" i="108" s="1"/>
  <c r="C5" i="108"/>
  <c r="E5" i="108" s="1"/>
  <c r="C4" i="108"/>
  <c r="E4" i="108" s="1"/>
  <c r="F2" i="108"/>
  <c r="G2" i="108" s="1"/>
  <c r="H2" i="108" s="1"/>
  <c r="I2" i="108" s="1"/>
  <c r="J2" i="108" s="1"/>
  <c r="K2" i="108" s="1"/>
  <c r="L2" i="108" s="1"/>
  <c r="M2" i="108" s="1"/>
  <c r="C72" i="107"/>
  <c r="E72" i="107" s="1"/>
  <c r="C71" i="107"/>
  <c r="E71" i="107" s="1"/>
  <c r="C70" i="107"/>
  <c r="E70" i="107" s="1"/>
  <c r="C69" i="107"/>
  <c r="E69" i="107" s="1"/>
  <c r="F69" i="107" s="1"/>
  <c r="C68" i="107"/>
  <c r="E68" i="107" s="1"/>
  <c r="C67" i="107"/>
  <c r="E67" i="107" s="1"/>
  <c r="C66" i="107"/>
  <c r="E66" i="107" s="1"/>
  <c r="C65" i="107"/>
  <c r="C64" i="107"/>
  <c r="E64" i="107" s="1"/>
  <c r="C63" i="107"/>
  <c r="E63" i="107" s="1"/>
  <c r="C62" i="107"/>
  <c r="E62" i="107" s="1"/>
  <c r="C61" i="107"/>
  <c r="E61" i="107" s="1"/>
  <c r="F61" i="107" s="1"/>
  <c r="C60" i="107"/>
  <c r="E60" i="107" s="1"/>
  <c r="C59" i="107"/>
  <c r="E59" i="107" s="1"/>
  <c r="C58" i="107"/>
  <c r="E58" i="107" s="1"/>
  <c r="C57" i="107"/>
  <c r="C56" i="107"/>
  <c r="E56" i="107" s="1"/>
  <c r="C55" i="107"/>
  <c r="E55" i="107" s="1"/>
  <c r="C54" i="107"/>
  <c r="E54" i="107" s="1"/>
  <c r="C53" i="107"/>
  <c r="E53" i="107" s="1"/>
  <c r="F53" i="107" s="1"/>
  <c r="C52" i="107"/>
  <c r="E52" i="107" s="1"/>
  <c r="C51" i="107"/>
  <c r="E51" i="107" s="1"/>
  <c r="C50" i="107"/>
  <c r="E50" i="107" s="1"/>
  <c r="C49" i="107"/>
  <c r="C48" i="107"/>
  <c r="E48" i="107" s="1"/>
  <c r="C47" i="107"/>
  <c r="E47" i="107" s="1"/>
  <c r="C46" i="107"/>
  <c r="E46" i="107" s="1"/>
  <c r="C45" i="107"/>
  <c r="E45" i="107" s="1"/>
  <c r="F45" i="107" s="1"/>
  <c r="C44" i="107"/>
  <c r="E44" i="107" s="1"/>
  <c r="C43" i="107"/>
  <c r="E43" i="107" s="1"/>
  <c r="C42" i="107"/>
  <c r="E42" i="107" s="1"/>
  <c r="C41" i="107"/>
  <c r="C40" i="107"/>
  <c r="E40" i="107" s="1"/>
  <c r="C39" i="107"/>
  <c r="E39" i="107" s="1"/>
  <c r="C38" i="107"/>
  <c r="E38" i="107" s="1"/>
  <c r="C37" i="107"/>
  <c r="E37" i="107" s="1"/>
  <c r="F37" i="107" s="1"/>
  <c r="C36" i="107"/>
  <c r="E36" i="107" s="1"/>
  <c r="C35" i="107"/>
  <c r="E35" i="107" s="1"/>
  <c r="C34" i="107"/>
  <c r="E34" i="107" s="1"/>
  <c r="C33" i="107"/>
  <c r="C32" i="107"/>
  <c r="E32" i="107" s="1"/>
  <c r="C31" i="107"/>
  <c r="E31" i="107" s="1"/>
  <c r="C30" i="107"/>
  <c r="E30" i="107" s="1"/>
  <c r="C29" i="107"/>
  <c r="E29" i="107" s="1"/>
  <c r="F29" i="107" s="1"/>
  <c r="C28" i="107"/>
  <c r="E28" i="107" s="1"/>
  <c r="C27" i="107"/>
  <c r="E27" i="107" s="1"/>
  <c r="C26" i="107"/>
  <c r="E26" i="107" s="1"/>
  <c r="C25" i="107"/>
  <c r="C24" i="107"/>
  <c r="E24" i="107" s="1"/>
  <c r="C23" i="107"/>
  <c r="E23" i="107" s="1"/>
  <c r="C22" i="107"/>
  <c r="E22" i="107" s="1"/>
  <c r="C21" i="107"/>
  <c r="E21" i="107" s="1"/>
  <c r="F21" i="107" s="1"/>
  <c r="C20" i="107"/>
  <c r="E20" i="107" s="1"/>
  <c r="C19" i="107"/>
  <c r="E19" i="107" s="1"/>
  <c r="C18" i="107"/>
  <c r="E18" i="107" s="1"/>
  <c r="C17" i="107"/>
  <c r="C16" i="107"/>
  <c r="E16" i="107" s="1"/>
  <c r="C15" i="107"/>
  <c r="E15" i="107" s="1"/>
  <c r="C14" i="107"/>
  <c r="E14" i="107" s="1"/>
  <c r="C13" i="107"/>
  <c r="E13" i="107" s="1"/>
  <c r="C12" i="107"/>
  <c r="E12" i="107" s="1"/>
  <c r="C11" i="107"/>
  <c r="C10" i="107"/>
  <c r="E10" i="107" s="1"/>
  <c r="C9" i="107"/>
  <c r="E9" i="107" s="1"/>
  <c r="C8" i="107"/>
  <c r="E8" i="107" s="1"/>
  <c r="C7" i="107"/>
  <c r="E7" i="107" s="1"/>
  <c r="F7" i="107" s="1"/>
  <c r="C6" i="107"/>
  <c r="E6" i="107" s="1"/>
  <c r="C5" i="107"/>
  <c r="E5" i="107" s="1"/>
  <c r="C4" i="107"/>
  <c r="E4" i="107" s="1"/>
  <c r="F2" i="107"/>
  <c r="G2" i="107" s="1"/>
  <c r="H2" i="107" s="1"/>
  <c r="I2" i="107" s="1"/>
  <c r="J2" i="107" s="1"/>
  <c r="K2" i="107" s="1"/>
  <c r="L2" i="107" s="1"/>
  <c r="M2" i="107" s="1"/>
  <c r="C72" i="106"/>
  <c r="E72" i="106" s="1"/>
  <c r="C71" i="106"/>
  <c r="E71" i="106" s="1"/>
  <c r="C70" i="106"/>
  <c r="E70" i="106" s="1"/>
  <c r="F70" i="106" s="1"/>
  <c r="C69" i="106"/>
  <c r="E69" i="106" s="1"/>
  <c r="C68" i="106"/>
  <c r="E68" i="106" s="1"/>
  <c r="C67" i="106"/>
  <c r="E67" i="106" s="1"/>
  <c r="C66" i="106"/>
  <c r="C65" i="106"/>
  <c r="E65" i="106" s="1"/>
  <c r="C64" i="106"/>
  <c r="E64" i="106" s="1"/>
  <c r="C63" i="106"/>
  <c r="E63" i="106" s="1"/>
  <c r="C62" i="106"/>
  <c r="E62" i="106" s="1"/>
  <c r="F62" i="106" s="1"/>
  <c r="C61" i="106"/>
  <c r="E61" i="106" s="1"/>
  <c r="C60" i="106"/>
  <c r="E60" i="106" s="1"/>
  <c r="C59" i="106"/>
  <c r="E59" i="106" s="1"/>
  <c r="C58" i="106"/>
  <c r="C57" i="106"/>
  <c r="E57" i="106" s="1"/>
  <c r="C56" i="106"/>
  <c r="E56" i="106" s="1"/>
  <c r="C55" i="106"/>
  <c r="E55" i="106" s="1"/>
  <c r="C54" i="106"/>
  <c r="E54" i="106" s="1"/>
  <c r="F54" i="106" s="1"/>
  <c r="C53" i="106"/>
  <c r="E53" i="106" s="1"/>
  <c r="C52" i="106"/>
  <c r="E52" i="106" s="1"/>
  <c r="C51" i="106"/>
  <c r="E51" i="106" s="1"/>
  <c r="C50" i="106"/>
  <c r="C49" i="106"/>
  <c r="E49" i="106" s="1"/>
  <c r="C48" i="106"/>
  <c r="E48" i="106" s="1"/>
  <c r="C47" i="106"/>
  <c r="E47" i="106" s="1"/>
  <c r="C46" i="106"/>
  <c r="E46" i="106" s="1"/>
  <c r="F46" i="106" s="1"/>
  <c r="C45" i="106"/>
  <c r="E45" i="106" s="1"/>
  <c r="C44" i="106"/>
  <c r="E44" i="106" s="1"/>
  <c r="C43" i="106"/>
  <c r="E43" i="106" s="1"/>
  <c r="C42" i="106"/>
  <c r="C41" i="106"/>
  <c r="E41" i="106" s="1"/>
  <c r="C40" i="106"/>
  <c r="E40" i="106" s="1"/>
  <c r="C39" i="106"/>
  <c r="E39" i="106" s="1"/>
  <c r="C38" i="106"/>
  <c r="E38" i="106" s="1"/>
  <c r="F38" i="106" s="1"/>
  <c r="C37" i="106"/>
  <c r="E37" i="106" s="1"/>
  <c r="C36" i="106"/>
  <c r="E36" i="106" s="1"/>
  <c r="C35" i="106"/>
  <c r="E35" i="106" s="1"/>
  <c r="C34" i="106"/>
  <c r="C33" i="106"/>
  <c r="E33" i="106" s="1"/>
  <c r="C32" i="106"/>
  <c r="E32" i="106" s="1"/>
  <c r="C31" i="106"/>
  <c r="E31" i="106" s="1"/>
  <c r="C30" i="106"/>
  <c r="E30" i="106" s="1"/>
  <c r="F30" i="106" s="1"/>
  <c r="C29" i="106"/>
  <c r="E29" i="106" s="1"/>
  <c r="C28" i="106"/>
  <c r="E28" i="106" s="1"/>
  <c r="C27" i="106"/>
  <c r="E27" i="106" s="1"/>
  <c r="C26" i="106"/>
  <c r="C25" i="106"/>
  <c r="E25" i="106" s="1"/>
  <c r="C24" i="106"/>
  <c r="E24" i="106" s="1"/>
  <c r="C23" i="106"/>
  <c r="E23" i="106" s="1"/>
  <c r="C22" i="106"/>
  <c r="E22" i="106" s="1"/>
  <c r="F22" i="106" s="1"/>
  <c r="C21" i="106"/>
  <c r="E21" i="106" s="1"/>
  <c r="C20" i="106"/>
  <c r="E20" i="106" s="1"/>
  <c r="C19" i="106"/>
  <c r="E19" i="106" s="1"/>
  <c r="C18" i="106"/>
  <c r="C17" i="106"/>
  <c r="E17" i="106" s="1"/>
  <c r="C16" i="106"/>
  <c r="E16" i="106" s="1"/>
  <c r="C15" i="106"/>
  <c r="E15" i="106" s="1"/>
  <c r="C14" i="106"/>
  <c r="E14" i="106" s="1"/>
  <c r="F14" i="106" s="1"/>
  <c r="C13" i="106"/>
  <c r="E13" i="106" s="1"/>
  <c r="C12" i="106"/>
  <c r="E12" i="106" s="1"/>
  <c r="C11" i="106"/>
  <c r="E11" i="106" s="1"/>
  <c r="C10" i="106"/>
  <c r="C9" i="106"/>
  <c r="E9" i="106" s="1"/>
  <c r="C8" i="106"/>
  <c r="E8" i="106" s="1"/>
  <c r="C7" i="106"/>
  <c r="E7" i="106" s="1"/>
  <c r="C6" i="106"/>
  <c r="E6" i="106" s="1"/>
  <c r="F6" i="106" s="1"/>
  <c r="C5" i="106"/>
  <c r="E5" i="106" s="1"/>
  <c r="C4" i="106"/>
  <c r="E4" i="106" s="1"/>
  <c r="F2" i="106"/>
  <c r="G2" i="106" s="1"/>
  <c r="H2" i="106" s="1"/>
  <c r="I2" i="106" s="1"/>
  <c r="J2" i="106" s="1"/>
  <c r="K2" i="106" s="1"/>
  <c r="L2" i="106" s="1"/>
  <c r="M2" i="106" s="1"/>
  <c r="C72" i="105"/>
  <c r="E72" i="105" s="1"/>
  <c r="C71" i="105"/>
  <c r="C70" i="105"/>
  <c r="E70" i="105" s="1"/>
  <c r="C69" i="105"/>
  <c r="E69" i="105" s="1"/>
  <c r="C68" i="105"/>
  <c r="E68" i="105" s="1"/>
  <c r="C67" i="105"/>
  <c r="E67" i="105" s="1"/>
  <c r="F67" i="105" s="1"/>
  <c r="C66" i="105"/>
  <c r="E66" i="105" s="1"/>
  <c r="C65" i="105"/>
  <c r="E65" i="105" s="1"/>
  <c r="C64" i="105"/>
  <c r="E64" i="105" s="1"/>
  <c r="C63" i="105"/>
  <c r="C62" i="105"/>
  <c r="E62" i="105" s="1"/>
  <c r="C61" i="105"/>
  <c r="E61" i="105" s="1"/>
  <c r="C60" i="105"/>
  <c r="E60" i="105" s="1"/>
  <c r="C59" i="105"/>
  <c r="E59" i="105" s="1"/>
  <c r="F59" i="105" s="1"/>
  <c r="C58" i="105"/>
  <c r="E58" i="105" s="1"/>
  <c r="C57" i="105"/>
  <c r="E57" i="105" s="1"/>
  <c r="C56" i="105"/>
  <c r="E56" i="105" s="1"/>
  <c r="C55" i="105"/>
  <c r="C54" i="105"/>
  <c r="E54" i="105" s="1"/>
  <c r="C53" i="105"/>
  <c r="E53" i="105" s="1"/>
  <c r="C52" i="105"/>
  <c r="E52" i="105" s="1"/>
  <c r="C51" i="105"/>
  <c r="E51" i="105" s="1"/>
  <c r="F51" i="105" s="1"/>
  <c r="C50" i="105"/>
  <c r="E50" i="105" s="1"/>
  <c r="C49" i="105"/>
  <c r="E49" i="105" s="1"/>
  <c r="C48" i="105"/>
  <c r="E48" i="105" s="1"/>
  <c r="C47" i="105"/>
  <c r="C46" i="105"/>
  <c r="E46" i="105" s="1"/>
  <c r="C45" i="105"/>
  <c r="E45" i="105" s="1"/>
  <c r="C44" i="105"/>
  <c r="E44" i="105" s="1"/>
  <c r="C43" i="105"/>
  <c r="E43" i="105" s="1"/>
  <c r="F43" i="105" s="1"/>
  <c r="C42" i="105"/>
  <c r="E42" i="105" s="1"/>
  <c r="C41" i="105"/>
  <c r="E41" i="105" s="1"/>
  <c r="C40" i="105"/>
  <c r="E40" i="105" s="1"/>
  <c r="C39" i="105"/>
  <c r="C38" i="105"/>
  <c r="E38" i="105" s="1"/>
  <c r="C37" i="105"/>
  <c r="E37" i="105" s="1"/>
  <c r="C36" i="105"/>
  <c r="E36" i="105" s="1"/>
  <c r="C35" i="105"/>
  <c r="E35" i="105" s="1"/>
  <c r="F35" i="105" s="1"/>
  <c r="C34" i="105"/>
  <c r="E34" i="105" s="1"/>
  <c r="C33" i="105"/>
  <c r="E33" i="105" s="1"/>
  <c r="C32" i="105"/>
  <c r="E32" i="105" s="1"/>
  <c r="C31" i="105"/>
  <c r="C30" i="105"/>
  <c r="E30" i="105" s="1"/>
  <c r="C29" i="105"/>
  <c r="E29" i="105" s="1"/>
  <c r="C28" i="105"/>
  <c r="E28" i="105" s="1"/>
  <c r="C27" i="105"/>
  <c r="E27" i="105" s="1"/>
  <c r="F27" i="105" s="1"/>
  <c r="C26" i="105"/>
  <c r="E26" i="105" s="1"/>
  <c r="C25" i="105"/>
  <c r="E25" i="105" s="1"/>
  <c r="C24" i="105"/>
  <c r="E24" i="105" s="1"/>
  <c r="C23" i="105"/>
  <c r="C22" i="105"/>
  <c r="E22" i="105" s="1"/>
  <c r="C21" i="105"/>
  <c r="E21" i="105" s="1"/>
  <c r="C20" i="105"/>
  <c r="E20" i="105" s="1"/>
  <c r="C19" i="105"/>
  <c r="E19" i="105" s="1"/>
  <c r="F19" i="105" s="1"/>
  <c r="C18" i="105"/>
  <c r="E18" i="105" s="1"/>
  <c r="C17" i="105"/>
  <c r="E17" i="105" s="1"/>
  <c r="C16" i="105"/>
  <c r="E16" i="105" s="1"/>
  <c r="C15" i="105"/>
  <c r="C14" i="105"/>
  <c r="E14" i="105" s="1"/>
  <c r="C13" i="105"/>
  <c r="E13" i="105" s="1"/>
  <c r="C12" i="105"/>
  <c r="E12" i="105" s="1"/>
  <c r="C11" i="105"/>
  <c r="E11" i="105" s="1"/>
  <c r="F11" i="105" s="1"/>
  <c r="C10" i="105"/>
  <c r="E10" i="105" s="1"/>
  <c r="C9" i="105"/>
  <c r="E9" i="105" s="1"/>
  <c r="C8" i="105"/>
  <c r="E8" i="105" s="1"/>
  <c r="C7" i="105"/>
  <c r="C6" i="105"/>
  <c r="E6" i="105" s="1"/>
  <c r="C5" i="105"/>
  <c r="E5" i="105" s="1"/>
  <c r="C4" i="105"/>
  <c r="E4" i="105" s="1"/>
  <c r="F2" i="105"/>
  <c r="G2" i="105" s="1"/>
  <c r="H2" i="105" s="1"/>
  <c r="I2" i="105" s="1"/>
  <c r="J2" i="105" s="1"/>
  <c r="K2" i="105" s="1"/>
  <c r="L2" i="105" s="1"/>
  <c r="M2" i="105" s="1"/>
  <c r="C72" i="104"/>
  <c r="E72" i="104" s="1"/>
  <c r="C71" i="104"/>
  <c r="E71" i="104" s="1"/>
  <c r="C70" i="104"/>
  <c r="C69" i="104"/>
  <c r="E69" i="104" s="1"/>
  <c r="C68" i="104"/>
  <c r="E68" i="104" s="1"/>
  <c r="C67" i="104"/>
  <c r="E67" i="104" s="1"/>
  <c r="C66" i="104"/>
  <c r="E66" i="104" s="1"/>
  <c r="F66" i="104" s="1"/>
  <c r="C65" i="104"/>
  <c r="E65" i="104" s="1"/>
  <c r="C64" i="104"/>
  <c r="E64" i="104" s="1"/>
  <c r="C63" i="104"/>
  <c r="E63" i="104" s="1"/>
  <c r="C62" i="104"/>
  <c r="C61" i="104"/>
  <c r="E61" i="104" s="1"/>
  <c r="C60" i="104"/>
  <c r="E60" i="104" s="1"/>
  <c r="C59" i="104"/>
  <c r="E59" i="104" s="1"/>
  <c r="C58" i="104"/>
  <c r="E58" i="104" s="1"/>
  <c r="F58" i="104" s="1"/>
  <c r="C57" i="104"/>
  <c r="E57" i="104" s="1"/>
  <c r="C56" i="104"/>
  <c r="E56" i="104" s="1"/>
  <c r="C55" i="104"/>
  <c r="E55" i="104" s="1"/>
  <c r="C54" i="104"/>
  <c r="C53" i="104"/>
  <c r="E53" i="104" s="1"/>
  <c r="C52" i="104"/>
  <c r="E52" i="104" s="1"/>
  <c r="C51" i="104"/>
  <c r="E51" i="104" s="1"/>
  <c r="C50" i="104"/>
  <c r="E50" i="104" s="1"/>
  <c r="F50" i="104" s="1"/>
  <c r="C49" i="104"/>
  <c r="E49" i="104" s="1"/>
  <c r="C48" i="104"/>
  <c r="E48" i="104" s="1"/>
  <c r="C47" i="104"/>
  <c r="E47" i="104" s="1"/>
  <c r="C46" i="104"/>
  <c r="C45" i="104"/>
  <c r="E45" i="104" s="1"/>
  <c r="C44" i="104"/>
  <c r="E44" i="104" s="1"/>
  <c r="C43" i="104"/>
  <c r="E43" i="104" s="1"/>
  <c r="C42" i="104"/>
  <c r="E42" i="104" s="1"/>
  <c r="F42" i="104" s="1"/>
  <c r="C41" i="104"/>
  <c r="E41" i="104" s="1"/>
  <c r="C40" i="104"/>
  <c r="E40" i="104" s="1"/>
  <c r="C39" i="104"/>
  <c r="E39" i="104" s="1"/>
  <c r="C38" i="104"/>
  <c r="C37" i="104"/>
  <c r="E37" i="104" s="1"/>
  <c r="C36" i="104"/>
  <c r="E36" i="104" s="1"/>
  <c r="C35" i="104"/>
  <c r="E35" i="104" s="1"/>
  <c r="C34" i="104"/>
  <c r="E34" i="104" s="1"/>
  <c r="F34" i="104" s="1"/>
  <c r="C33" i="104"/>
  <c r="E33" i="104" s="1"/>
  <c r="C32" i="104"/>
  <c r="E32" i="104" s="1"/>
  <c r="C31" i="104"/>
  <c r="E31" i="104" s="1"/>
  <c r="C30" i="104"/>
  <c r="C29" i="104"/>
  <c r="E29" i="104" s="1"/>
  <c r="C28" i="104"/>
  <c r="E28" i="104" s="1"/>
  <c r="C27" i="104"/>
  <c r="E27" i="104" s="1"/>
  <c r="C26" i="104"/>
  <c r="E26" i="104" s="1"/>
  <c r="F26" i="104" s="1"/>
  <c r="C25" i="104"/>
  <c r="E25" i="104" s="1"/>
  <c r="C24" i="104"/>
  <c r="E24" i="104" s="1"/>
  <c r="C23" i="104"/>
  <c r="E23" i="104" s="1"/>
  <c r="C22" i="104"/>
  <c r="C21" i="104"/>
  <c r="E21" i="104" s="1"/>
  <c r="C20" i="104"/>
  <c r="E20" i="104" s="1"/>
  <c r="C19" i="104"/>
  <c r="E19" i="104" s="1"/>
  <c r="C18" i="104"/>
  <c r="E18" i="104" s="1"/>
  <c r="F18" i="104" s="1"/>
  <c r="C17" i="104"/>
  <c r="E17" i="104" s="1"/>
  <c r="C16" i="104"/>
  <c r="E16" i="104" s="1"/>
  <c r="C15" i="104"/>
  <c r="E15" i="104" s="1"/>
  <c r="C14" i="104"/>
  <c r="C13" i="104"/>
  <c r="E13" i="104" s="1"/>
  <c r="C12" i="104"/>
  <c r="E12" i="104" s="1"/>
  <c r="C11" i="104"/>
  <c r="E11" i="104" s="1"/>
  <c r="C10" i="104"/>
  <c r="E10" i="104" s="1"/>
  <c r="F10" i="104" s="1"/>
  <c r="C9" i="104"/>
  <c r="E9" i="104" s="1"/>
  <c r="C8" i="104"/>
  <c r="E8" i="104" s="1"/>
  <c r="C7" i="104"/>
  <c r="E7" i="104" s="1"/>
  <c r="C6" i="104"/>
  <c r="C5" i="104"/>
  <c r="E5" i="104" s="1"/>
  <c r="C4" i="104"/>
  <c r="E4" i="104" s="1"/>
  <c r="F2" i="104"/>
  <c r="G2" i="104" s="1"/>
  <c r="H2" i="104" s="1"/>
  <c r="I2" i="104" s="1"/>
  <c r="J2" i="104" s="1"/>
  <c r="K2" i="104" s="1"/>
  <c r="L2" i="104" s="1"/>
  <c r="M2" i="104" s="1"/>
  <c r="C72" i="103"/>
  <c r="E72" i="103" s="1"/>
  <c r="C71" i="103"/>
  <c r="E71" i="103" s="1"/>
  <c r="F71" i="103" s="1"/>
  <c r="C70" i="103"/>
  <c r="E70" i="103" s="1"/>
  <c r="C69" i="103"/>
  <c r="E69" i="103" s="1"/>
  <c r="C68" i="103"/>
  <c r="E68" i="103" s="1"/>
  <c r="C67" i="103"/>
  <c r="C66" i="103"/>
  <c r="E66" i="103" s="1"/>
  <c r="C65" i="103"/>
  <c r="E65" i="103" s="1"/>
  <c r="C64" i="103"/>
  <c r="E64" i="103" s="1"/>
  <c r="C63" i="103"/>
  <c r="E63" i="103" s="1"/>
  <c r="F63" i="103" s="1"/>
  <c r="C62" i="103"/>
  <c r="E62" i="103" s="1"/>
  <c r="C61" i="103"/>
  <c r="E61" i="103" s="1"/>
  <c r="C60" i="103"/>
  <c r="E60" i="103" s="1"/>
  <c r="C59" i="103"/>
  <c r="C58" i="103"/>
  <c r="E58" i="103" s="1"/>
  <c r="C57" i="103"/>
  <c r="E57" i="103" s="1"/>
  <c r="C56" i="103"/>
  <c r="E56" i="103" s="1"/>
  <c r="C55" i="103"/>
  <c r="E55" i="103" s="1"/>
  <c r="F55" i="103" s="1"/>
  <c r="C54" i="103"/>
  <c r="E54" i="103" s="1"/>
  <c r="C53" i="103"/>
  <c r="E53" i="103" s="1"/>
  <c r="C52" i="103"/>
  <c r="E52" i="103" s="1"/>
  <c r="C51" i="103"/>
  <c r="C50" i="103"/>
  <c r="E50" i="103" s="1"/>
  <c r="C49" i="103"/>
  <c r="E49" i="103" s="1"/>
  <c r="C48" i="103"/>
  <c r="E48" i="103" s="1"/>
  <c r="C47" i="103"/>
  <c r="E47" i="103" s="1"/>
  <c r="F47" i="103" s="1"/>
  <c r="C46" i="103"/>
  <c r="E46" i="103" s="1"/>
  <c r="C45" i="103"/>
  <c r="E45" i="103" s="1"/>
  <c r="C44" i="103"/>
  <c r="E44" i="103" s="1"/>
  <c r="C43" i="103"/>
  <c r="C42" i="103"/>
  <c r="E42" i="103" s="1"/>
  <c r="C41" i="103"/>
  <c r="E41" i="103" s="1"/>
  <c r="C40" i="103"/>
  <c r="E40" i="103" s="1"/>
  <c r="C39" i="103"/>
  <c r="E39" i="103" s="1"/>
  <c r="F39" i="103" s="1"/>
  <c r="C38" i="103"/>
  <c r="E38" i="103" s="1"/>
  <c r="C37" i="103"/>
  <c r="E37" i="103" s="1"/>
  <c r="C36" i="103"/>
  <c r="E36" i="103" s="1"/>
  <c r="C35" i="103"/>
  <c r="C34" i="103"/>
  <c r="E34" i="103" s="1"/>
  <c r="C33" i="103"/>
  <c r="E33" i="103" s="1"/>
  <c r="C32" i="103"/>
  <c r="E32" i="103" s="1"/>
  <c r="C31" i="103"/>
  <c r="E31" i="103" s="1"/>
  <c r="F31" i="103" s="1"/>
  <c r="C30" i="103"/>
  <c r="E30" i="103" s="1"/>
  <c r="C29" i="103"/>
  <c r="E29" i="103" s="1"/>
  <c r="C28" i="103"/>
  <c r="E28" i="103" s="1"/>
  <c r="C27" i="103"/>
  <c r="C26" i="103"/>
  <c r="E26" i="103" s="1"/>
  <c r="C25" i="103"/>
  <c r="E25" i="103" s="1"/>
  <c r="C24" i="103"/>
  <c r="E24" i="103" s="1"/>
  <c r="C23" i="103"/>
  <c r="E23" i="103" s="1"/>
  <c r="F23" i="103" s="1"/>
  <c r="C22" i="103"/>
  <c r="E22" i="103" s="1"/>
  <c r="C21" i="103"/>
  <c r="E21" i="103" s="1"/>
  <c r="C20" i="103"/>
  <c r="E20" i="103" s="1"/>
  <c r="C19" i="103"/>
  <c r="C18" i="103"/>
  <c r="E18" i="103" s="1"/>
  <c r="C17" i="103"/>
  <c r="E17" i="103" s="1"/>
  <c r="C16" i="103"/>
  <c r="E16" i="103" s="1"/>
  <c r="C15" i="103"/>
  <c r="E15" i="103" s="1"/>
  <c r="F15" i="103" s="1"/>
  <c r="C14" i="103"/>
  <c r="E14" i="103" s="1"/>
  <c r="C13" i="103"/>
  <c r="E13" i="103" s="1"/>
  <c r="C12" i="103"/>
  <c r="E12" i="103" s="1"/>
  <c r="C11" i="103"/>
  <c r="C10" i="103"/>
  <c r="E10" i="103" s="1"/>
  <c r="C9" i="103"/>
  <c r="E9" i="103" s="1"/>
  <c r="C8" i="103"/>
  <c r="E8" i="103" s="1"/>
  <c r="C7" i="103"/>
  <c r="E7" i="103" s="1"/>
  <c r="F7" i="103" s="1"/>
  <c r="C6" i="103"/>
  <c r="E6" i="103" s="1"/>
  <c r="C5" i="103"/>
  <c r="E5" i="103" s="1"/>
  <c r="C4" i="103"/>
  <c r="E4" i="103" s="1"/>
  <c r="F2" i="103"/>
  <c r="G2" i="103" s="1"/>
  <c r="H2" i="103" s="1"/>
  <c r="I2" i="103" s="1"/>
  <c r="J2" i="103" s="1"/>
  <c r="K2" i="103" s="1"/>
  <c r="L2" i="103" s="1"/>
  <c r="M2" i="103" s="1"/>
  <c r="C72" i="102"/>
  <c r="E72" i="102" s="1"/>
  <c r="C71" i="102"/>
  <c r="E71" i="102" s="1"/>
  <c r="C70" i="102"/>
  <c r="E70" i="102" s="1"/>
  <c r="F70" i="102" s="1"/>
  <c r="C69" i="102"/>
  <c r="E69" i="102" s="1"/>
  <c r="C68" i="102"/>
  <c r="E68" i="102" s="1"/>
  <c r="C67" i="102"/>
  <c r="E67" i="102" s="1"/>
  <c r="C66" i="102"/>
  <c r="C65" i="102"/>
  <c r="E65" i="102" s="1"/>
  <c r="C64" i="102"/>
  <c r="E64" i="102" s="1"/>
  <c r="C63" i="102"/>
  <c r="E63" i="102" s="1"/>
  <c r="C62" i="102"/>
  <c r="E62" i="102" s="1"/>
  <c r="F62" i="102" s="1"/>
  <c r="C61" i="102"/>
  <c r="E61" i="102" s="1"/>
  <c r="C60" i="102"/>
  <c r="E60" i="102" s="1"/>
  <c r="C59" i="102"/>
  <c r="E59" i="102" s="1"/>
  <c r="C58" i="102"/>
  <c r="C57" i="102"/>
  <c r="E57" i="102" s="1"/>
  <c r="C56" i="102"/>
  <c r="E56" i="102" s="1"/>
  <c r="C55" i="102"/>
  <c r="E55" i="102" s="1"/>
  <c r="C54" i="102"/>
  <c r="E54" i="102" s="1"/>
  <c r="F54" i="102" s="1"/>
  <c r="C53" i="102"/>
  <c r="E53" i="102" s="1"/>
  <c r="C52" i="102"/>
  <c r="E52" i="102" s="1"/>
  <c r="C51" i="102"/>
  <c r="E51" i="102" s="1"/>
  <c r="C50" i="102"/>
  <c r="C49" i="102"/>
  <c r="E49" i="102" s="1"/>
  <c r="C48" i="102"/>
  <c r="E48" i="102" s="1"/>
  <c r="C47" i="102"/>
  <c r="E47" i="102" s="1"/>
  <c r="C46" i="102"/>
  <c r="E46" i="102" s="1"/>
  <c r="F46" i="102" s="1"/>
  <c r="C45" i="102"/>
  <c r="E45" i="102" s="1"/>
  <c r="C44" i="102"/>
  <c r="E44" i="102" s="1"/>
  <c r="C43" i="102"/>
  <c r="E43" i="102" s="1"/>
  <c r="C42" i="102"/>
  <c r="C41" i="102"/>
  <c r="E41" i="102" s="1"/>
  <c r="C40" i="102"/>
  <c r="E40" i="102" s="1"/>
  <c r="C39" i="102"/>
  <c r="E39" i="102" s="1"/>
  <c r="C38" i="102"/>
  <c r="E38" i="102" s="1"/>
  <c r="F38" i="102" s="1"/>
  <c r="C37" i="102"/>
  <c r="E37" i="102" s="1"/>
  <c r="C36" i="102"/>
  <c r="E36" i="102" s="1"/>
  <c r="C35" i="102"/>
  <c r="E35" i="102" s="1"/>
  <c r="C34" i="102"/>
  <c r="C33" i="102"/>
  <c r="E33" i="102" s="1"/>
  <c r="C32" i="102"/>
  <c r="E32" i="102" s="1"/>
  <c r="C31" i="102"/>
  <c r="E31" i="102" s="1"/>
  <c r="C30" i="102"/>
  <c r="E30" i="102" s="1"/>
  <c r="F30" i="102" s="1"/>
  <c r="C29" i="102"/>
  <c r="E29" i="102" s="1"/>
  <c r="C28" i="102"/>
  <c r="E28" i="102" s="1"/>
  <c r="C27" i="102"/>
  <c r="E27" i="102" s="1"/>
  <c r="C26" i="102"/>
  <c r="C25" i="102"/>
  <c r="E25" i="102" s="1"/>
  <c r="C24" i="102"/>
  <c r="E24" i="102" s="1"/>
  <c r="C23" i="102"/>
  <c r="E23" i="102" s="1"/>
  <c r="C22" i="102"/>
  <c r="E22" i="102" s="1"/>
  <c r="F22" i="102" s="1"/>
  <c r="C21" i="102"/>
  <c r="E21" i="102" s="1"/>
  <c r="C20" i="102"/>
  <c r="E20" i="102" s="1"/>
  <c r="C19" i="102"/>
  <c r="E19" i="102" s="1"/>
  <c r="C18" i="102"/>
  <c r="C17" i="102"/>
  <c r="E17" i="102" s="1"/>
  <c r="C16" i="102"/>
  <c r="E16" i="102" s="1"/>
  <c r="C15" i="102"/>
  <c r="E15" i="102" s="1"/>
  <c r="C14" i="102"/>
  <c r="E14" i="102" s="1"/>
  <c r="F14" i="102" s="1"/>
  <c r="C13" i="102"/>
  <c r="E13" i="102" s="1"/>
  <c r="C12" i="102"/>
  <c r="E12" i="102" s="1"/>
  <c r="C11" i="102"/>
  <c r="E11" i="102" s="1"/>
  <c r="C10" i="102"/>
  <c r="C9" i="102"/>
  <c r="E9" i="102" s="1"/>
  <c r="C8" i="102"/>
  <c r="E8" i="102" s="1"/>
  <c r="C7" i="102"/>
  <c r="E7" i="102" s="1"/>
  <c r="C6" i="102"/>
  <c r="E6" i="102" s="1"/>
  <c r="F6" i="102" s="1"/>
  <c r="C5" i="102"/>
  <c r="E5" i="102" s="1"/>
  <c r="C4" i="102"/>
  <c r="E4" i="102" s="1"/>
  <c r="F2" i="102"/>
  <c r="G2" i="102" s="1"/>
  <c r="H2" i="102" s="1"/>
  <c r="I2" i="102" s="1"/>
  <c r="J2" i="102" s="1"/>
  <c r="K2" i="102" s="1"/>
  <c r="L2" i="102" s="1"/>
  <c r="M2" i="102" s="1"/>
  <c r="C72" i="101"/>
  <c r="E72" i="101" s="1"/>
  <c r="C71" i="101"/>
  <c r="C70" i="101"/>
  <c r="E70" i="101" s="1"/>
  <c r="C69" i="101"/>
  <c r="E69" i="101" s="1"/>
  <c r="C68" i="101"/>
  <c r="E68" i="101" s="1"/>
  <c r="C67" i="101"/>
  <c r="E67" i="101" s="1"/>
  <c r="F67" i="101" s="1"/>
  <c r="C66" i="101"/>
  <c r="E66" i="101" s="1"/>
  <c r="C65" i="101"/>
  <c r="E65" i="101" s="1"/>
  <c r="C64" i="101"/>
  <c r="E64" i="101" s="1"/>
  <c r="C63" i="101"/>
  <c r="C62" i="101"/>
  <c r="E62" i="101" s="1"/>
  <c r="C61" i="101"/>
  <c r="E61" i="101" s="1"/>
  <c r="C60" i="101"/>
  <c r="E60" i="101" s="1"/>
  <c r="C59" i="101"/>
  <c r="E59" i="101" s="1"/>
  <c r="F59" i="101" s="1"/>
  <c r="C58" i="101"/>
  <c r="E58" i="101" s="1"/>
  <c r="C57" i="101"/>
  <c r="E57" i="101" s="1"/>
  <c r="C56" i="101"/>
  <c r="E56" i="101" s="1"/>
  <c r="C55" i="101"/>
  <c r="C54" i="101"/>
  <c r="E54" i="101" s="1"/>
  <c r="C53" i="101"/>
  <c r="E53" i="101" s="1"/>
  <c r="C52" i="101"/>
  <c r="E52" i="101" s="1"/>
  <c r="C51" i="101"/>
  <c r="E51" i="101" s="1"/>
  <c r="F51" i="101" s="1"/>
  <c r="C50" i="101"/>
  <c r="E50" i="101" s="1"/>
  <c r="C49" i="101"/>
  <c r="E49" i="101" s="1"/>
  <c r="C48" i="101"/>
  <c r="E48" i="101" s="1"/>
  <c r="C47" i="101"/>
  <c r="C46" i="101"/>
  <c r="E46" i="101" s="1"/>
  <c r="C45" i="101"/>
  <c r="E45" i="101" s="1"/>
  <c r="C44" i="101"/>
  <c r="E44" i="101" s="1"/>
  <c r="C43" i="101"/>
  <c r="E43" i="101" s="1"/>
  <c r="F43" i="101" s="1"/>
  <c r="C42" i="101"/>
  <c r="E42" i="101" s="1"/>
  <c r="C41" i="101"/>
  <c r="E41" i="101" s="1"/>
  <c r="C40" i="101"/>
  <c r="E40" i="101" s="1"/>
  <c r="C39" i="101"/>
  <c r="C38" i="101"/>
  <c r="E38" i="101" s="1"/>
  <c r="C37" i="101"/>
  <c r="E37" i="101" s="1"/>
  <c r="C36" i="101"/>
  <c r="E36" i="101" s="1"/>
  <c r="C35" i="101"/>
  <c r="E35" i="101" s="1"/>
  <c r="F35" i="101" s="1"/>
  <c r="C34" i="101"/>
  <c r="E34" i="101" s="1"/>
  <c r="C33" i="101"/>
  <c r="E33" i="101" s="1"/>
  <c r="C32" i="101"/>
  <c r="E32" i="101" s="1"/>
  <c r="C31" i="101"/>
  <c r="C30" i="101"/>
  <c r="E30" i="101" s="1"/>
  <c r="C29" i="101"/>
  <c r="E29" i="101" s="1"/>
  <c r="C28" i="101"/>
  <c r="E28" i="101" s="1"/>
  <c r="C27" i="101"/>
  <c r="E27" i="101" s="1"/>
  <c r="F27" i="101" s="1"/>
  <c r="C26" i="101"/>
  <c r="E26" i="101" s="1"/>
  <c r="C25" i="101"/>
  <c r="E25" i="101" s="1"/>
  <c r="C24" i="101"/>
  <c r="E24" i="101" s="1"/>
  <c r="C23" i="101"/>
  <c r="C22" i="101"/>
  <c r="E22" i="101" s="1"/>
  <c r="C21" i="101"/>
  <c r="E21" i="101" s="1"/>
  <c r="C20" i="101"/>
  <c r="E20" i="101" s="1"/>
  <c r="C19" i="101"/>
  <c r="E19" i="101" s="1"/>
  <c r="F19" i="101" s="1"/>
  <c r="C18" i="101"/>
  <c r="E18" i="101" s="1"/>
  <c r="C17" i="101"/>
  <c r="E17" i="101" s="1"/>
  <c r="C16" i="101"/>
  <c r="E16" i="101" s="1"/>
  <c r="C15" i="101"/>
  <c r="C14" i="101"/>
  <c r="E14" i="101" s="1"/>
  <c r="C13" i="101"/>
  <c r="E13" i="101" s="1"/>
  <c r="C12" i="101"/>
  <c r="E12" i="101" s="1"/>
  <c r="C11" i="101"/>
  <c r="E11" i="101" s="1"/>
  <c r="F11" i="101" s="1"/>
  <c r="C10" i="101"/>
  <c r="E10" i="101" s="1"/>
  <c r="C9" i="101"/>
  <c r="E9" i="101" s="1"/>
  <c r="C8" i="101"/>
  <c r="E8" i="101" s="1"/>
  <c r="C7" i="101"/>
  <c r="C6" i="101"/>
  <c r="E6" i="101" s="1"/>
  <c r="C5" i="101"/>
  <c r="E5" i="101" s="1"/>
  <c r="C4" i="101"/>
  <c r="E4" i="101" s="1"/>
  <c r="F2" i="101"/>
  <c r="G2" i="101" s="1"/>
  <c r="H2" i="101" s="1"/>
  <c r="I2" i="101" s="1"/>
  <c r="J2" i="101" s="1"/>
  <c r="K2" i="101" s="1"/>
  <c r="L2" i="101" s="1"/>
  <c r="M2" i="101" s="1"/>
  <c r="C73" i="100"/>
  <c r="E73" i="100" s="1"/>
  <c r="F73" i="100" s="1"/>
  <c r="C72" i="100"/>
  <c r="E72" i="100" s="1"/>
  <c r="C71" i="100"/>
  <c r="E71" i="100" s="1"/>
  <c r="C70" i="100"/>
  <c r="E70" i="100" s="1"/>
  <c r="C69" i="100"/>
  <c r="C68" i="100"/>
  <c r="E68" i="100" s="1"/>
  <c r="C67" i="100"/>
  <c r="E67" i="100" s="1"/>
  <c r="C66" i="100"/>
  <c r="E66" i="100" s="1"/>
  <c r="C65" i="100"/>
  <c r="E65" i="100" s="1"/>
  <c r="F65" i="100" s="1"/>
  <c r="C64" i="100"/>
  <c r="E64" i="100" s="1"/>
  <c r="C63" i="100"/>
  <c r="E63" i="100" s="1"/>
  <c r="C62" i="100"/>
  <c r="E62" i="100" s="1"/>
  <c r="C61" i="100"/>
  <c r="C60" i="100"/>
  <c r="E60" i="100" s="1"/>
  <c r="C59" i="100"/>
  <c r="E59" i="100" s="1"/>
  <c r="C58" i="100"/>
  <c r="E58" i="100" s="1"/>
  <c r="C57" i="100"/>
  <c r="E57" i="100" s="1"/>
  <c r="F57" i="100" s="1"/>
  <c r="C56" i="100"/>
  <c r="E56" i="100" s="1"/>
  <c r="C55" i="100"/>
  <c r="E55" i="100" s="1"/>
  <c r="C54" i="100"/>
  <c r="E54" i="100" s="1"/>
  <c r="C53" i="100"/>
  <c r="C52" i="100"/>
  <c r="E52" i="100" s="1"/>
  <c r="C51" i="100"/>
  <c r="E51" i="100" s="1"/>
  <c r="C50" i="100"/>
  <c r="E50" i="100" s="1"/>
  <c r="C49" i="100"/>
  <c r="E49" i="100" s="1"/>
  <c r="F49" i="100" s="1"/>
  <c r="C48" i="100"/>
  <c r="E48" i="100" s="1"/>
  <c r="C47" i="100"/>
  <c r="E47" i="100" s="1"/>
  <c r="C46" i="100"/>
  <c r="E46" i="100" s="1"/>
  <c r="C45" i="100"/>
  <c r="C44" i="100"/>
  <c r="E44" i="100" s="1"/>
  <c r="C43" i="100"/>
  <c r="E43" i="100" s="1"/>
  <c r="C42" i="100"/>
  <c r="E42" i="100" s="1"/>
  <c r="C41" i="100"/>
  <c r="E41" i="100" s="1"/>
  <c r="F41" i="100" s="1"/>
  <c r="C40" i="100"/>
  <c r="E40" i="100" s="1"/>
  <c r="C39" i="100"/>
  <c r="E39" i="100" s="1"/>
  <c r="C38" i="100"/>
  <c r="E38" i="100" s="1"/>
  <c r="C37" i="100"/>
  <c r="C36" i="100"/>
  <c r="E36" i="100" s="1"/>
  <c r="C35" i="100"/>
  <c r="E35" i="100" s="1"/>
  <c r="C34" i="100"/>
  <c r="E34" i="100" s="1"/>
  <c r="C33" i="100"/>
  <c r="E33" i="100" s="1"/>
  <c r="F33" i="100" s="1"/>
  <c r="C32" i="100"/>
  <c r="E32" i="100" s="1"/>
  <c r="C31" i="100"/>
  <c r="E31" i="100" s="1"/>
  <c r="C30" i="100"/>
  <c r="E30" i="100" s="1"/>
  <c r="C29" i="100"/>
  <c r="C28" i="100"/>
  <c r="E28" i="100" s="1"/>
  <c r="C27" i="100"/>
  <c r="E27" i="100" s="1"/>
  <c r="C26" i="100"/>
  <c r="E26" i="100" s="1"/>
  <c r="C25" i="100"/>
  <c r="E25" i="100" s="1"/>
  <c r="F25" i="100" s="1"/>
  <c r="C24" i="100"/>
  <c r="E24" i="100" s="1"/>
  <c r="C23" i="100"/>
  <c r="E23" i="100" s="1"/>
  <c r="C22" i="100"/>
  <c r="E22" i="100" s="1"/>
  <c r="C21" i="100"/>
  <c r="C20" i="100"/>
  <c r="E20" i="100" s="1"/>
  <c r="C19" i="100"/>
  <c r="E19" i="100" s="1"/>
  <c r="C18" i="100"/>
  <c r="E18" i="100" s="1"/>
  <c r="C17" i="100"/>
  <c r="E17" i="100" s="1"/>
  <c r="F17" i="100" s="1"/>
  <c r="C16" i="100"/>
  <c r="E16" i="100" s="1"/>
  <c r="C15" i="100"/>
  <c r="E15" i="100" s="1"/>
  <c r="C14" i="100"/>
  <c r="E14" i="100" s="1"/>
  <c r="C13" i="100"/>
  <c r="C12" i="100"/>
  <c r="E12" i="100" s="1"/>
  <c r="C11" i="100"/>
  <c r="E11" i="100" s="1"/>
  <c r="C10" i="100"/>
  <c r="E10" i="100" s="1"/>
  <c r="C9" i="100"/>
  <c r="C8" i="100"/>
  <c r="E8" i="100" s="1"/>
  <c r="C7" i="100"/>
  <c r="E7" i="100" s="1"/>
  <c r="C6" i="100"/>
  <c r="E6" i="100" s="1"/>
  <c r="C5" i="100"/>
  <c r="E5" i="100" s="1"/>
  <c r="F5" i="100" s="1"/>
  <c r="C4" i="100"/>
  <c r="E4" i="100" s="1"/>
  <c r="F2" i="100"/>
  <c r="G2" i="100" s="1"/>
  <c r="H2" i="100" s="1"/>
  <c r="I2" i="100" s="1"/>
  <c r="J2" i="100" s="1"/>
  <c r="K2" i="100" s="1"/>
  <c r="L2" i="100" s="1"/>
  <c r="M2" i="100" s="1"/>
  <c r="I72" i="99"/>
  <c r="H72" i="99"/>
  <c r="J72" i="99" s="1"/>
  <c r="C72" i="99"/>
  <c r="E72" i="99" s="1"/>
  <c r="I71" i="99"/>
  <c r="H71" i="99"/>
  <c r="C71" i="99"/>
  <c r="E71" i="99" s="1"/>
  <c r="I70" i="99"/>
  <c r="H70" i="99"/>
  <c r="J70" i="99" s="1"/>
  <c r="C70" i="99"/>
  <c r="E70" i="99" s="1"/>
  <c r="I69" i="99"/>
  <c r="H69" i="99"/>
  <c r="C69" i="99"/>
  <c r="E69" i="99" s="1"/>
  <c r="I68" i="99"/>
  <c r="H68" i="99"/>
  <c r="J68" i="99" s="1"/>
  <c r="C68" i="99"/>
  <c r="E68" i="99" s="1"/>
  <c r="I67" i="99"/>
  <c r="H67" i="99"/>
  <c r="C67" i="99"/>
  <c r="E67" i="99" s="1"/>
  <c r="I66" i="99"/>
  <c r="H66" i="99"/>
  <c r="J66" i="99" s="1"/>
  <c r="C66" i="99"/>
  <c r="E66" i="99" s="1"/>
  <c r="I65" i="99"/>
  <c r="H65" i="99"/>
  <c r="C65" i="99"/>
  <c r="E65" i="99" s="1"/>
  <c r="I64" i="99"/>
  <c r="H64" i="99"/>
  <c r="J64" i="99" s="1"/>
  <c r="C64" i="99"/>
  <c r="E64" i="99" s="1"/>
  <c r="I63" i="99"/>
  <c r="H63" i="99"/>
  <c r="C63" i="99"/>
  <c r="E63" i="99" s="1"/>
  <c r="I62" i="99"/>
  <c r="H62" i="99"/>
  <c r="J62" i="99" s="1"/>
  <c r="C62" i="99"/>
  <c r="E62" i="99" s="1"/>
  <c r="I61" i="99"/>
  <c r="H61" i="99"/>
  <c r="C61" i="99"/>
  <c r="E61" i="99" s="1"/>
  <c r="I60" i="99"/>
  <c r="H60" i="99"/>
  <c r="J60" i="99" s="1"/>
  <c r="C60" i="99"/>
  <c r="E60" i="99" s="1"/>
  <c r="I59" i="99"/>
  <c r="H59" i="99"/>
  <c r="C59" i="99"/>
  <c r="E59" i="99" s="1"/>
  <c r="I58" i="99"/>
  <c r="H58" i="99"/>
  <c r="J58" i="99" s="1"/>
  <c r="C58" i="99"/>
  <c r="E58" i="99" s="1"/>
  <c r="I57" i="99"/>
  <c r="H57" i="99"/>
  <c r="C57" i="99"/>
  <c r="E57" i="99" s="1"/>
  <c r="I56" i="99"/>
  <c r="H56" i="99"/>
  <c r="J56" i="99" s="1"/>
  <c r="C56" i="99"/>
  <c r="E56" i="99" s="1"/>
  <c r="I55" i="99"/>
  <c r="H55" i="99"/>
  <c r="C55" i="99"/>
  <c r="E55" i="99" s="1"/>
  <c r="I54" i="99"/>
  <c r="H54" i="99"/>
  <c r="C54" i="99"/>
  <c r="E54" i="99" s="1"/>
  <c r="I53" i="99"/>
  <c r="H53" i="99"/>
  <c r="C53" i="99"/>
  <c r="E53" i="99" s="1"/>
  <c r="I52" i="99"/>
  <c r="H52" i="99"/>
  <c r="C52" i="99"/>
  <c r="E52" i="99" s="1"/>
  <c r="I51" i="99"/>
  <c r="H51" i="99"/>
  <c r="C51" i="99"/>
  <c r="E51" i="99" s="1"/>
  <c r="I50" i="99"/>
  <c r="H50" i="99"/>
  <c r="C50" i="99"/>
  <c r="E50" i="99" s="1"/>
  <c r="I49" i="99"/>
  <c r="H49" i="99"/>
  <c r="C49" i="99"/>
  <c r="E49" i="99" s="1"/>
  <c r="I48" i="99"/>
  <c r="H48" i="99"/>
  <c r="C48" i="99"/>
  <c r="E48" i="99" s="1"/>
  <c r="I47" i="99"/>
  <c r="H47" i="99"/>
  <c r="J47" i="99" s="1"/>
  <c r="C47" i="99"/>
  <c r="E47" i="99" s="1"/>
  <c r="I46" i="99"/>
  <c r="H46" i="99"/>
  <c r="C46" i="99"/>
  <c r="E46" i="99" s="1"/>
  <c r="I45" i="99"/>
  <c r="H45" i="99"/>
  <c r="J45" i="99" s="1"/>
  <c r="C45" i="99"/>
  <c r="E45" i="99" s="1"/>
  <c r="I44" i="99"/>
  <c r="H44" i="99"/>
  <c r="C44" i="99"/>
  <c r="E44" i="99" s="1"/>
  <c r="I43" i="99"/>
  <c r="H43" i="99"/>
  <c r="J43" i="99" s="1"/>
  <c r="C43" i="99"/>
  <c r="E43" i="99" s="1"/>
  <c r="I42" i="99"/>
  <c r="H42" i="99"/>
  <c r="C42" i="99"/>
  <c r="E42" i="99" s="1"/>
  <c r="I41" i="99"/>
  <c r="H41" i="99"/>
  <c r="J41" i="99" s="1"/>
  <c r="C41" i="99"/>
  <c r="E41" i="99" s="1"/>
  <c r="I40" i="99"/>
  <c r="H40" i="99"/>
  <c r="C40" i="99"/>
  <c r="E40" i="99" s="1"/>
  <c r="I39" i="99"/>
  <c r="H39" i="99"/>
  <c r="J39" i="99" s="1"/>
  <c r="C39" i="99"/>
  <c r="E39" i="99" s="1"/>
  <c r="I38" i="99"/>
  <c r="H38" i="99"/>
  <c r="C38" i="99"/>
  <c r="E38" i="99" s="1"/>
  <c r="I37" i="99"/>
  <c r="H37" i="99"/>
  <c r="J37" i="99" s="1"/>
  <c r="C37" i="99"/>
  <c r="I36" i="99"/>
  <c r="H36" i="99"/>
  <c r="C36" i="99"/>
  <c r="E36" i="99" s="1"/>
  <c r="I35" i="99"/>
  <c r="H35" i="99"/>
  <c r="C35" i="99"/>
  <c r="I34" i="99"/>
  <c r="H34" i="99"/>
  <c r="C34" i="99"/>
  <c r="E34" i="99" s="1"/>
  <c r="I33" i="99"/>
  <c r="H33" i="99"/>
  <c r="C33" i="99"/>
  <c r="I32" i="99"/>
  <c r="H32" i="99"/>
  <c r="C32" i="99"/>
  <c r="E32" i="99" s="1"/>
  <c r="I31" i="99"/>
  <c r="H31" i="99"/>
  <c r="C31" i="99"/>
  <c r="E31" i="99" s="1"/>
  <c r="F31" i="99" s="1"/>
  <c r="I30" i="99"/>
  <c r="H30" i="99"/>
  <c r="J30" i="99" s="1"/>
  <c r="C30" i="99"/>
  <c r="E30" i="99" s="1"/>
  <c r="I29" i="99"/>
  <c r="H29" i="99"/>
  <c r="C29" i="99"/>
  <c r="I28" i="99"/>
  <c r="H28" i="99"/>
  <c r="C28" i="99"/>
  <c r="E28" i="99" s="1"/>
  <c r="I27" i="99"/>
  <c r="H27" i="99"/>
  <c r="C27" i="99"/>
  <c r="E27" i="99" s="1"/>
  <c r="I26" i="99"/>
  <c r="H26" i="99"/>
  <c r="C26" i="99"/>
  <c r="E26" i="99" s="1"/>
  <c r="I25" i="99"/>
  <c r="H25" i="99"/>
  <c r="C25" i="99"/>
  <c r="E25" i="99" s="1"/>
  <c r="I24" i="99"/>
  <c r="H24" i="99"/>
  <c r="C24" i="99"/>
  <c r="E24" i="99" s="1"/>
  <c r="I23" i="99"/>
  <c r="H23" i="99"/>
  <c r="C23" i="99"/>
  <c r="E23" i="99" s="1"/>
  <c r="I22" i="99"/>
  <c r="H22" i="99"/>
  <c r="C22" i="99"/>
  <c r="E22" i="99" s="1"/>
  <c r="I21" i="99"/>
  <c r="H21" i="99"/>
  <c r="C21" i="99"/>
  <c r="E21" i="99" s="1"/>
  <c r="I20" i="99"/>
  <c r="H20" i="99"/>
  <c r="C20" i="99"/>
  <c r="E20" i="99" s="1"/>
  <c r="I19" i="99"/>
  <c r="H19" i="99"/>
  <c r="C19" i="99"/>
  <c r="E19" i="99" s="1"/>
  <c r="I18" i="99"/>
  <c r="H18" i="99"/>
  <c r="C18" i="99"/>
  <c r="E18" i="99" s="1"/>
  <c r="I17" i="99"/>
  <c r="H17" i="99"/>
  <c r="J17" i="99" s="1"/>
  <c r="C17" i="99"/>
  <c r="E17" i="99" s="1"/>
  <c r="I16" i="99"/>
  <c r="H16" i="99"/>
  <c r="C16" i="99"/>
  <c r="E16" i="99" s="1"/>
  <c r="I15" i="99"/>
  <c r="H15" i="99"/>
  <c r="J15" i="99" s="1"/>
  <c r="C15" i="99"/>
  <c r="E15" i="99" s="1"/>
  <c r="I14" i="99"/>
  <c r="H14" i="99"/>
  <c r="C14" i="99"/>
  <c r="E14" i="99" s="1"/>
  <c r="I13" i="99"/>
  <c r="H13" i="99"/>
  <c r="J13" i="99" s="1"/>
  <c r="C13" i="99"/>
  <c r="E13" i="99" s="1"/>
  <c r="I12" i="99"/>
  <c r="H12" i="99"/>
  <c r="C12" i="99"/>
  <c r="E12" i="99" s="1"/>
  <c r="I11" i="99"/>
  <c r="H11" i="99"/>
  <c r="J11" i="99" s="1"/>
  <c r="C11" i="99"/>
  <c r="E11" i="99" s="1"/>
  <c r="I10" i="99"/>
  <c r="H10" i="99"/>
  <c r="C10" i="99"/>
  <c r="E10" i="99" s="1"/>
  <c r="I9" i="99"/>
  <c r="H9" i="99"/>
  <c r="J9" i="99" s="1"/>
  <c r="C9" i="99"/>
  <c r="E9" i="99" s="1"/>
  <c r="I8" i="99"/>
  <c r="H8" i="99"/>
  <c r="C8" i="99"/>
  <c r="E8" i="99" s="1"/>
  <c r="I7" i="99"/>
  <c r="H7" i="99"/>
  <c r="J7" i="99" s="1"/>
  <c r="C7" i="99"/>
  <c r="E7" i="99" s="1"/>
  <c r="I6" i="99"/>
  <c r="H6" i="99"/>
  <c r="C6" i="99"/>
  <c r="E6" i="99" s="1"/>
  <c r="I5" i="99"/>
  <c r="H5" i="99"/>
  <c r="J5" i="99" s="1"/>
  <c r="C5" i="99"/>
  <c r="E5" i="99" s="1"/>
  <c r="I4" i="99"/>
  <c r="H4" i="99"/>
  <c r="C4" i="99"/>
  <c r="E4" i="99" s="1"/>
  <c r="F2" i="99"/>
  <c r="G2" i="99" s="1"/>
  <c r="H2" i="99" s="1"/>
  <c r="I2" i="99" s="1"/>
  <c r="J2" i="99" s="1"/>
  <c r="K2" i="99" s="1"/>
  <c r="L2" i="99" s="1"/>
  <c r="M2" i="99" s="1"/>
  <c r="I72" i="98"/>
  <c r="H72" i="98"/>
  <c r="J72" i="98" s="1"/>
  <c r="C72" i="98"/>
  <c r="E72" i="98" s="1"/>
  <c r="I71" i="98"/>
  <c r="H71" i="98"/>
  <c r="C71" i="98"/>
  <c r="E71" i="98" s="1"/>
  <c r="I70" i="98"/>
  <c r="H70" i="98"/>
  <c r="C70" i="98"/>
  <c r="E70" i="98" s="1"/>
  <c r="I69" i="98"/>
  <c r="H69" i="98"/>
  <c r="C69" i="98"/>
  <c r="E69" i="98" s="1"/>
  <c r="I68" i="98"/>
  <c r="H68" i="98"/>
  <c r="C68" i="98"/>
  <c r="E68" i="98" s="1"/>
  <c r="I67" i="98"/>
  <c r="H67" i="98"/>
  <c r="C67" i="98"/>
  <c r="E67" i="98" s="1"/>
  <c r="I66" i="98"/>
  <c r="H66" i="98"/>
  <c r="J66" i="98" s="1"/>
  <c r="C66" i="98"/>
  <c r="E66" i="98" s="1"/>
  <c r="I65" i="98"/>
  <c r="H65" i="98"/>
  <c r="C65" i="98"/>
  <c r="E65" i="98" s="1"/>
  <c r="I64" i="98"/>
  <c r="H64" i="98"/>
  <c r="J64" i="98" s="1"/>
  <c r="C64" i="98"/>
  <c r="E64" i="98" s="1"/>
  <c r="I63" i="98"/>
  <c r="H63" i="98"/>
  <c r="C63" i="98"/>
  <c r="E63" i="98" s="1"/>
  <c r="I62" i="98"/>
  <c r="H62" i="98"/>
  <c r="C62" i="98"/>
  <c r="E62" i="98" s="1"/>
  <c r="F62" i="98" s="1"/>
  <c r="I61" i="98"/>
  <c r="H61" i="98"/>
  <c r="C61" i="98"/>
  <c r="E61" i="98" s="1"/>
  <c r="I60" i="98"/>
  <c r="H60" i="98"/>
  <c r="C60" i="98"/>
  <c r="I59" i="98"/>
  <c r="H59" i="98"/>
  <c r="C59" i="98"/>
  <c r="E59" i="98" s="1"/>
  <c r="I58" i="98"/>
  <c r="H58" i="98"/>
  <c r="C58" i="98"/>
  <c r="E58" i="98" s="1"/>
  <c r="I57" i="98"/>
  <c r="H57" i="98"/>
  <c r="C57" i="98"/>
  <c r="E57" i="98" s="1"/>
  <c r="I56" i="98"/>
  <c r="H56" i="98"/>
  <c r="C56" i="98"/>
  <c r="E56" i="98" s="1"/>
  <c r="I55" i="98"/>
  <c r="H55" i="98"/>
  <c r="C55" i="98"/>
  <c r="E55" i="98" s="1"/>
  <c r="I54" i="98"/>
  <c r="H54" i="98"/>
  <c r="C54" i="98"/>
  <c r="E54" i="98" s="1"/>
  <c r="I53" i="98"/>
  <c r="H53" i="98"/>
  <c r="C53" i="98"/>
  <c r="E53" i="98" s="1"/>
  <c r="I52" i="98"/>
  <c r="H52" i="98"/>
  <c r="C52" i="98"/>
  <c r="E52" i="98" s="1"/>
  <c r="I51" i="98"/>
  <c r="H51" i="98"/>
  <c r="C51" i="98"/>
  <c r="E51" i="98" s="1"/>
  <c r="I50" i="98"/>
  <c r="H50" i="98"/>
  <c r="C50" i="98"/>
  <c r="E50" i="98" s="1"/>
  <c r="I49" i="98"/>
  <c r="H49" i="98"/>
  <c r="C49" i="98"/>
  <c r="E49" i="98" s="1"/>
  <c r="I48" i="98"/>
  <c r="H48" i="98"/>
  <c r="C48" i="98"/>
  <c r="E48" i="98" s="1"/>
  <c r="I47" i="98"/>
  <c r="H47" i="98"/>
  <c r="C47" i="98"/>
  <c r="E47" i="98" s="1"/>
  <c r="I46" i="98"/>
  <c r="H46" i="98"/>
  <c r="C46" i="98"/>
  <c r="E46" i="98" s="1"/>
  <c r="I45" i="98"/>
  <c r="H45" i="98"/>
  <c r="C45" i="98"/>
  <c r="E45" i="98" s="1"/>
  <c r="I44" i="98"/>
  <c r="H44" i="98"/>
  <c r="C44" i="98"/>
  <c r="E44" i="98" s="1"/>
  <c r="I43" i="98"/>
  <c r="H43" i="98"/>
  <c r="C43" i="98"/>
  <c r="E43" i="98" s="1"/>
  <c r="I42" i="98"/>
  <c r="H42" i="98"/>
  <c r="C42" i="98"/>
  <c r="E42" i="98" s="1"/>
  <c r="I41" i="98"/>
  <c r="H41" i="98"/>
  <c r="C41" i="98"/>
  <c r="E41" i="98" s="1"/>
  <c r="I40" i="98"/>
  <c r="H40" i="98"/>
  <c r="C40" i="98"/>
  <c r="E40" i="98" s="1"/>
  <c r="I39" i="98"/>
  <c r="H39" i="98"/>
  <c r="C39" i="98"/>
  <c r="E39" i="98" s="1"/>
  <c r="I38" i="98"/>
  <c r="H38" i="98"/>
  <c r="C38" i="98"/>
  <c r="E38" i="98" s="1"/>
  <c r="I37" i="98"/>
  <c r="H37" i="98"/>
  <c r="C37" i="98"/>
  <c r="E37" i="98" s="1"/>
  <c r="I36" i="98"/>
  <c r="H36" i="98"/>
  <c r="C36" i="98"/>
  <c r="E36" i="98" s="1"/>
  <c r="I35" i="98"/>
  <c r="H35" i="98"/>
  <c r="C35" i="98"/>
  <c r="E35" i="98" s="1"/>
  <c r="I34" i="98"/>
  <c r="H34" i="98"/>
  <c r="C34" i="98"/>
  <c r="E34" i="98" s="1"/>
  <c r="I33" i="98"/>
  <c r="H33" i="98"/>
  <c r="C33" i="98"/>
  <c r="E33" i="98" s="1"/>
  <c r="I32" i="98"/>
  <c r="H32" i="98"/>
  <c r="C32" i="98"/>
  <c r="E32" i="98" s="1"/>
  <c r="I31" i="98"/>
  <c r="H31" i="98"/>
  <c r="C31" i="98"/>
  <c r="E31" i="98" s="1"/>
  <c r="I30" i="98"/>
  <c r="H30" i="98"/>
  <c r="C30" i="98"/>
  <c r="E30" i="98" s="1"/>
  <c r="I29" i="98"/>
  <c r="H29" i="98"/>
  <c r="C29" i="98"/>
  <c r="E29" i="98" s="1"/>
  <c r="I28" i="98"/>
  <c r="H28" i="98"/>
  <c r="C28" i="98"/>
  <c r="E28" i="98" s="1"/>
  <c r="I27" i="98"/>
  <c r="H27" i="98"/>
  <c r="C27" i="98"/>
  <c r="E27" i="98" s="1"/>
  <c r="I26" i="98"/>
  <c r="H26" i="98"/>
  <c r="C26" i="98"/>
  <c r="E26" i="98" s="1"/>
  <c r="I25" i="98"/>
  <c r="H25" i="98"/>
  <c r="C25" i="98"/>
  <c r="E25" i="98" s="1"/>
  <c r="I24" i="98"/>
  <c r="H24" i="98"/>
  <c r="C24" i="98"/>
  <c r="E24" i="98" s="1"/>
  <c r="I23" i="98"/>
  <c r="H23" i="98"/>
  <c r="C23" i="98"/>
  <c r="E23" i="98" s="1"/>
  <c r="I22" i="98"/>
  <c r="H22" i="98"/>
  <c r="C22" i="98"/>
  <c r="E22" i="98" s="1"/>
  <c r="I21" i="98"/>
  <c r="H21" i="98"/>
  <c r="C21" i="98"/>
  <c r="E21" i="98" s="1"/>
  <c r="I20" i="98"/>
  <c r="H20" i="98"/>
  <c r="C20" i="98"/>
  <c r="E20" i="98" s="1"/>
  <c r="I19" i="98"/>
  <c r="H19" i="98"/>
  <c r="C19" i="98"/>
  <c r="E19" i="98" s="1"/>
  <c r="I18" i="98"/>
  <c r="H18" i="98"/>
  <c r="C18" i="98"/>
  <c r="E18" i="98" s="1"/>
  <c r="I17" i="98"/>
  <c r="H17" i="98"/>
  <c r="C17" i="98"/>
  <c r="E17" i="98" s="1"/>
  <c r="I16" i="98"/>
  <c r="H16" i="98"/>
  <c r="C16" i="98"/>
  <c r="E16" i="98" s="1"/>
  <c r="I15" i="98"/>
  <c r="H15" i="98"/>
  <c r="C15" i="98"/>
  <c r="E15" i="98" s="1"/>
  <c r="I14" i="98"/>
  <c r="H14" i="98"/>
  <c r="C14" i="98"/>
  <c r="E14" i="98" s="1"/>
  <c r="I13" i="98"/>
  <c r="H13" i="98"/>
  <c r="C13" i="98"/>
  <c r="I12" i="98"/>
  <c r="H12" i="98"/>
  <c r="C12" i="98"/>
  <c r="E12" i="98" s="1"/>
  <c r="I11" i="98"/>
  <c r="H11" i="98"/>
  <c r="C11" i="98"/>
  <c r="E11" i="98" s="1"/>
  <c r="I10" i="98"/>
  <c r="H10" i="98"/>
  <c r="C10" i="98"/>
  <c r="E10" i="98" s="1"/>
  <c r="I9" i="98"/>
  <c r="H9" i="98"/>
  <c r="C9" i="98"/>
  <c r="E9" i="98" s="1"/>
  <c r="I8" i="98"/>
  <c r="H8" i="98"/>
  <c r="C8" i="98"/>
  <c r="E8" i="98" s="1"/>
  <c r="I7" i="98"/>
  <c r="H7" i="98"/>
  <c r="C7" i="98"/>
  <c r="E7" i="98" s="1"/>
  <c r="I6" i="98"/>
  <c r="H6" i="98"/>
  <c r="C6" i="98"/>
  <c r="E6" i="98" s="1"/>
  <c r="I5" i="98"/>
  <c r="H5" i="98"/>
  <c r="C5" i="98"/>
  <c r="E5" i="98" s="1"/>
  <c r="I4" i="98"/>
  <c r="H4" i="98"/>
  <c r="C4" i="98"/>
  <c r="E4" i="98" s="1"/>
  <c r="F2" i="98"/>
  <c r="G2" i="98" s="1"/>
  <c r="H2" i="98" s="1"/>
  <c r="I2" i="98" s="1"/>
  <c r="J2" i="98" s="1"/>
  <c r="K2" i="98" s="1"/>
  <c r="L2" i="98" s="1"/>
  <c r="M2" i="98" s="1"/>
  <c r="I72" i="97"/>
  <c r="H72" i="97"/>
  <c r="C72" i="97"/>
  <c r="E72" i="97" s="1"/>
  <c r="I71" i="97"/>
  <c r="H71" i="97"/>
  <c r="C71" i="97"/>
  <c r="E71" i="97" s="1"/>
  <c r="I70" i="97"/>
  <c r="H70" i="97"/>
  <c r="C70" i="97"/>
  <c r="E70" i="97" s="1"/>
  <c r="I69" i="97"/>
  <c r="H69" i="97"/>
  <c r="C69" i="97"/>
  <c r="E69" i="97" s="1"/>
  <c r="I68" i="97"/>
  <c r="H68" i="97"/>
  <c r="C68" i="97"/>
  <c r="E68" i="97" s="1"/>
  <c r="I67" i="97"/>
  <c r="H67" i="97"/>
  <c r="C67" i="97"/>
  <c r="E67" i="97" s="1"/>
  <c r="I66" i="97"/>
  <c r="H66" i="97"/>
  <c r="C66" i="97"/>
  <c r="E66" i="97" s="1"/>
  <c r="I65" i="97"/>
  <c r="H65" i="97"/>
  <c r="C65" i="97"/>
  <c r="E65" i="97" s="1"/>
  <c r="I64" i="97"/>
  <c r="H64" i="97"/>
  <c r="C64" i="97"/>
  <c r="E64" i="97" s="1"/>
  <c r="I63" i="97"/>
  <c r="H63" i="97"/>
  <c r="C63" i="97"/>
  <c r="E63" i="97" s="1"/>
  <c r="I62" i="97"/>
  <c r="H62" i="97"/>
  <c r="C62" i="97"/>
  <c r="E62" i="97" s="1"/>
  <c r="I61" i="97"/>
  <c r="H61" i="97"/>
  <c r="C61" i="97"/>
  <c r="E61" i="97" s="1"/>
  <c r="I60" i="97"/>
  <c r="H60" i="97"/>
  <c r="C60" i="97"/>
  <c r="E60" i="97" s="1"/>
  <c r="I59" i="97"/>
  <c r="H59" i="97"/>
  <c r="C59" i="97"/>
  <c r="E59" i="97" s="1"/>
  <c r="I58" i="97"/>
  <c r="H58" i="97"/>
  <c r="C58" i="97"/>
  <c r="E58" i="97" s="1"/>
  <c r="I57" i="97"/>
  <c r="H57" i="97"/>
  <c r="C57" i="97"/>
  <c r="E57" i="97" s="1"/>
  <c r="I56" i="97"/>
  <c r="H56" i="97"/>
  <c r="C56" i="97"/>
  <c r="E56" i="97" s="1"/>
  <c r="I55" i="97"/>
  <c r="H55" i="97"/>
  <c r="C55" i="97"/>
  <c r="E55" i="97" s="1"/>
  <c r="I54" i="97"/>
  <c r="H54" i="97"/>
  <c r="C54" i="97"/>
  <c r="E54" i="97" s="1"/>
  <c r="I53" i="97"/>
  <c r="H53" i="97"/>
  <c r="C53" i="97"/>
  <c r="E53" i="97" s="1"/>
  <c r="I52" i="97"/>
  <c r="H52" i="97"/>
  <c r="C52" i="97"/>
  <c r="E52" i="97" s="1"/>
  <c r="I51" i="97"/>
  <c r="H51" i="97"/>
  <c r="C51" i="97"/>
  <c r="E51" i="97" s="1"/>
  <c r="I50" i="97"/>
  <c r="H50" i="97"/>
  <c r="C50" i="97"/>
  <c r="E50" i="97" s="1"/>
  <c r="I49" i="97"/>
  <c r="H49" i="97"/>
  <c r="C49" i="97"/>
  <c r="E49" i="97" s="1"/>
  <c r="I48" i="97"/>
  <c r="H48" i="97"/>
  <c r="C48" i="97"/>
  <c r="E48" i="97" s="1"/>
  <c r="I47" i="97"/>
  <c r="H47" i="97"/>
  <c r="C47" i="97"/>
  <c r="E47" i="97" s="1"/>
  <c r="I46" i="97"/>
  <c r="H46" i="97"/>
  <c r="C46" i="97"/>
  <c r="E46" i="97" s="1"/>
  <c r="I45" i="97"/>
  <c r="H45" i="97"/>
  <c r="C45" i="97"/>
  <c r="E45" i="97" s="1"/>
  <c r="I44" i="97"/>
  <c r="H44" i="97"/>
  <c r="C44" i="97"/>
  <c r="E44" i="97" s="1"/>
  <c r="I43" i="97"/>
  <c r="H43" i="97"/>
  <c r="C43" i="97"/>
  <c r="E43" i="97" s="1"/>
  <c r="I42" i="97"/>
  <c r="H42" i="97"/>
  <c r="C42" i="97"/>
  <c r="E42" i="97" s="1"/>
  <c r="I41" i="97"/>
  <c r="H41" i="97"/>
  <c r="C41" i="97"/>
  <c r="E41" i="97" s="1"/>
  <c r="I40" i="97"/>
  <c r="H40" i="97"/>
  <c r="C40" i="97"/>
  <c r="E40" i="97" s="1"/>
  <c r="I39" i="97"/>
  <c r="H39" i="97"/>
  <c r="C39" i="97"/>
  <c r="E39" i="97" s="1"/>
  <c r="I38" i="97"/>
  <c r="H38" i="97"/>
  <c r="C38" i="97"/>
  <c r="E38" i="97" s="1"/>
  <c r="I37" i="97"/>
  <c r="H37" i="97"/>
  <c r="C37" i="97"/>
  <c r="E37" i="97" s="1"/>
  <c r="I36" i="97"/>
  <c r="H36" i="97"/>
  <c r="J36" i="97" s="1"/>
  <c r="C36" i="97"/>
  <c r="E36" i="97" s="1"/>
  <c r="I35" i="97"/>
  <c r="H35" i="97"/>
  <c r="C35" i="97"/>
  <c r="E35" i="97" s="1"/>
  <c r="I34" i="97"/>
  <c r="H34" i="97"/>
  <c r="J34" i="97" s="1"/>
  <c r="C34" i="97"/>
  <c r="E34" i="97" s="1"/>
  <c r="I33" i="97"/>
  <c r="H33" i="97"/>
  <c r="C33" i="97"/>
  <c r="E33" i="97" s="1"/>
  <c r="I32" i="97"/>
  <c r="H32" i="97"/>
  <c r="J32" i="97" s="1"/>
  <c r="C32" i="97"/>
  <c r="E32" i="97" s="1"/>
  <c r="I31" i="97"/>
  <c r="H31" i="97"/>
  <c r="C31" i="97"/>
  <c r="E31" i="97" s="1"/>
  <c r="I30" i="97"/>
  <c r="H30" i="97"/>
  <c r="J30" i="97" s="1"/>
  <c r="C30" i="97"/>
  <c r="E30" i="97" s="1"/>
  <c r="I29" i="97"/>
  <c r="H29" i="97"/>
  <c r="C29" i="97"/>
  <c r="E29" i="97" s="1"/>
  <c r="I28" i="97"/>
  <c r="H28" i="97"/>
  <c r="J28" i="97" s="1"/>
  <c r="C28" i="97"/>
  <c r="E28" i="97" s="1"/>
  <c r="I27" i="97"/>
  <c r="H27" i="97"/>
  <c r="C27" i="97"/>
  <c r="E27" i="97" s="1"/>
  <c r="I26" i="97"/>
  <c r="H26" i="97"/>
  <c r="C26" i="97"/>
  <c r="E26" i="97" s="1"/>
  <c r="I25" i="97"/>
  <c r="H25" i="97"/>
  <c r="C25" i="97"/>
  <c r="E25" i="97" s="1"/>
  <c r="I24" i="97"/>
  <c r="H24" i="97"/>
  <c r="C24" i="97"/>
  <c r="E24" i="97" s="1"/>
  <c r="I23" i="97"/>
  <c r="H23" i="97"/>
  <c r="C23" i="97"/>
  <c r="E23" i="97" s="1"/>
  <c r="I22" i="97"/>
  <c r="H22" i="97"/>
  <c r="C22" i="97"/>
  <c r="E22" i="97" s="1"/>
  <c r="I21" i="97"/>
  <c r="H21" i="97"/>
  <c r="C21" i="97"/>
  <c r="E21" i="97" s="1"/>
  <c r="I20" i="97"/>
  <c r="H20" i="97"/>
  <c r="C20" i="97"/>
  <c r="E20" i="97" s="1"/>
  <c r="I19" i="97"/>
  <c r="H19" i="97"/>
  <c r="C19" i="97"/>
  <c r="E19" i="97" s="1"/>
  <c r="I18" i="97"/>
  <c r="H18" i="97"/>
  <c r="C18" i="97"/>
  <c r="E18" i="97" s="1"/>
  <c r="I17" i="97"/>
  <c r="H17" i="97"/>
  <c r="C17" i="97"/>
  <c r="E17" i="97" s="1"/>
  <c r="I16" i="97"/>
  <c r="H16" i="97"/>
  <c r="C16" i="97"/>
  <c r="E16" i="97" s="1"/>
  <c r="I15" i="97"/>
  <c r="H15" i="97"/>
  <c r="C15" i="97"/>
  <c r="E15" i="97" s="1"/>
  <c r="I14" i="97"/>
  <c r="H14" i="97"/>
  <c r="C14" i="97"/>
  <c r="E14" i="97" s="1"/>
  <c r="I13" i="97"/>
  <c r="H13" i="97"/>
  <c r="C13" i="97"/>
  <c r="E13" i="97" s="1"/>
  <c r="I12" i="97"/>
  <c r="H12" i="97"/>
  <c r="C12" i="97"/>
  <c r="E12" i="97" s="1"/>
  <c r="I11" i="97"/>
  <c r="H11" i="97"/>
  <c r="C11" i="97"/>
  <c r="E11" i="97" s="1"/>
  <c r="I10" i="97"/>
  <c r="H10" i="97"/>
  <c r="C10" i="97"/>
  <c r="E10" i="97" s="1"/>
  <c r="I9" i="97"/>
  <c r="H9" i="97"/>
  <c r="C9" i="97"/>
  <c r="E9" i="97" s="1"/>
  <c r="I8" i="97"/>
  <c r="H8" i="97"/>
  <c r="C8" i="97"/>
  <c r="E8" i="97" s="1"/>
  <c r="I7" i="97"/>
  <c r="H7" i="97"/>
  <c r="C7" i="97"/>
  <c r="E7" i="97" s="1"/>
  <c r="I6" i="97"/>
  <c r="H6" i="97"/>
  <c r="C6" i="97"/>
  <c r="E6" i="97" s="1"/>
  <c r="I5" i="97"/>
  <c r="H5" i="97"/>
  <c r="C5" i="97"/>
  <c r="E5" i="97" s="1"/>
  <c r="I4" i="97"/>
  <c r="H4" i="97"/>
  <c r="C4" i="97"/>
  <c r="E4" i="97" s="1"/>
  <c r="F2" i="97"/>
  <c r="G2" i="97" s="1"/>
  <c r="H2" i="97" s="1"/>
  <c r="I2" i="97" s="1"/>
  <c r="J2" i="97" s="1"/>
  <c r="K2" i="97" s="1"/>
  <c r="L2" i="97" s="1"/>
  <c r="M2" i="97" s="1"/>
  <c r="I191" i="96"/>
  <c r="H191" i="96"/>
  <c r="C191" i="96"/>
  <c r="E191" i="96" s="1"/>
  <c r="I190" i="96"/>
  <c r="H190" i="96"/>
  <c r="C190" i="96"/>
  <c r="E190" i="96" s="1"/>
  <c r="I189" i="96"/>
  <c r="H189" i="96"/>
  <c r="C189" i="96"/>
  <c r="E189" i="96" s="1"/>
  <c r="I188" i="96"/>
  <c r="H188" i="96"/>
  <c r="C188" i="96"/>
  <c r="E188" i="96" s="1"/>
  <c r="I187" i="96"/>
  <c r="J187" i="96" s="1"/>
  <c r="H187" i="96"/>
  <c r="C187" i="96"/>
  <c r="E187" i="96" s="1"/>
  <c r="I186" i="96"/>
  <c r="H186" i="96"/>
  <c r="C186" i="96"/>
  <c r="E186" i="96" s="1"/>
  <c r="I185" i="96"/>
  <c r="J185" i="96" s="1"/>
  <c r="H185" i="96"/>
  <c r="C185" i="96"/>
  <c r="C192" i="96" s="1"/>
  <c r="I182" i="96"/>
  <c r="H182" i="96"/>
  <c r="I181" i="96"/>
  <c r="H181" i="96"/>
  <c r="I178" i="96"/>
  <c r="H178" i="96"/>
  <c r="C178" i="96"/>
  <c r="E178" i="96" s="1"/>
  <c r="I177" i="96"/>
  <c r="H177" i="96"/>
  <c r="C177" i="96"/>
  <c r="E177" i="96" s="1"/>
  <c r="I176" i="96"/>
  <c r="H176" i="96"/>
  <c r="C176" i="96"/>
  <c r="E176" i="96" s="1"/>
  <c r="I175" i="96"/>
  <c r="H175" i="96"/>
  <c r="C175" i="96"/>
  <c r="E175" i="96" s="1"/>
  <c r="I174" i="96"/>
  <c r="H174" i="96"/>
  <c r="C174" i="96"/>
  <c r="E174" i="96" s="1"/>
  <c r="I173" i="96"/>
  <c r="H173" i="96"/>
  <c r="C173" i="96"/>
  <c r="E173" i="96" s="1"/>
  <c r="I172" i="96"/>
  <c r="H172" i="96"/>
  <c r="C172" i="96"/>
  <c r="E172" i="96" s="1"/>
  <c r="I171" i="96"/>
  <c r="H171" i="96"/>
  <c r="C171" i="96"/>
  <c r="E171" i="96" s="1"/>
  <c r="I170" i="96"/>
  <c r="H170" i="96"/>
  <c r="C170" i="96"/>
  <c r="E170" i="96" s="1"/>
  <c r="I169" i="96"/>
  <c r="H169" i="96"/>
  <c r="C169" i="96"/>
  <c r="E169" i="96" s="1"/>
  <c r="I168" i="96"/>
  <c r="H168" i="96"/>
  <c r="C168" i="96"/>
  <c r="E168" i="96" s="1"/>
  <c r="I167" i="96"/>
  <c r="H167" i="96"/>
  <c r="C167" i="96"/>
  <c r="E167" i="96" s="1"/>
  <c r="I166" i="96"/>
  <c r="H166" i="96"/>
  <c r="C166" i="96"/>
  <c r="E166" i="96" s="1"/>
  <c r="I165" i="96"/>
  <c r="H165" i="96"/>
  <c r="C165" i="96"/>
  <c r="E165" i="96" s="1"/>
  <c r="I164" i="96"/>
  <c r="H164" i="96"/>
  <c r="C164" i="96"/>
  <c r="E164" i="96" s="1"/>
  <c r="I163" i="96"/>
  <c r="H163" i="96"/>
  <c r="C163" i="96"/>
  <c r="E163" i="96" s="1"/>
  <c r="I162" i="96"/>
  <c r="H162" i="96"/>
  <c r="C162" i="96"/>
  <c r="E162" i="96" s="1"/>
  <c r="I161" i="96"/>
  <c r="H161" i="96"/>
  <c r="C161" i="96"/>
  <c r="E161" i="96" s="1"/>
  <c r="I160" i="96"/>
  <c r="H160" i="96"/>
  <c r="C160" i="96"/>
  <c r="E160" i="96" s="1"/>
  <c r="I159" i="96"/>
  <c r="H159" i="96"/>
  <c r="C159" i="96"/>
  <c r="E159" i="96" s="1"/>
  <c r="I158" i="96"/>
  <c r="H158" i="96"/>
  <c r="C158" i="96"/>
  <c r="E158" i="96" s="1"/>
  <c r="I157" i="96"/>
  <c r="H157" i="96"/>
  <c r="C157" i="96"/>
  <c r="E157" i="96" s="1"/>
  <c r="I156" i="96"/>
  <c r="H156" i="96"/>
  <c r="C156" i="96"/>
  <c r="E156" i="96" s="1"/>
  <c r="I155" i="96"/>
  <c r="H155" i="96"/>
  <c r="C155" i="96"/>
  <c r="E155" i="96" s="1"/>
  <c r="I154" i="96"/>
  <c r="H154" i="96"/>
  <c r="C154" i="96"/>
  <c r="E154" i="96" s="1"/>
  <c r="I153" i="96"/>
  <c r="H153" i="96"/>
  <c r="C153" i="96"/>
  <c r="E153" i="96" s="1"/>
  <c r="I152" i="96"/>
  <c r="H152" i="96"/>
  <c r="C152" i="96"/>
  <c r="E152" i="96" s="1"/>
  <c r="I151" i="96"/>
  <c r="H151" i="96"/>
  <c r="C151" i="96"/>
  <c r="E151" i="96" s="1"/>
  <c r="I150" i="96"/>
  <c r="H150" i="96"/>
  <c r="C150" i="96"/>
  <c r="E150" i="96" s="1"/>
  <c r="I149" i="96"/>
  <c r="H149" i="96"/>
  <c r="C149" i="96"/>
  <c r="E149" i="96" s="1"/>
  <c r="I148" i="96"/>
  <c r="H148" i="96"/>
  <c r="C148" i="96"/>
  <c r="E148" i="96" s="1"/>
  <c r="I147" i="96"/>
  <c r="H147" i="96"/>
  <c r="C147" i="96"/>
  <c r="E147" i="96" s="1"/>
  <c r="I146" i="96"/>
  <c r="H146" i="96"/>
  <c r="C146" i="96"/>
  <c r="E146" i="96" s="1"/>
  <c r="I145" i="96"/>
  <c r="H145" i="96"/>
  <c r="C145" i="96"/>
  <c r="E145" i="96" s="1"/>
  <c r="I144" i="96"/>
  <c r="H144" i="96"/>
  <c r="C144" i="96"/>
  <c r="E144" i="96" s="1"/>
  <c r="I143" i="96"/>
  <c r="H143" i="96"/>
  <c r="C143" i="96"/>
  <c r="E143" i="96" s="1"/>
  <c r="I142" i="96"/>
  <c r="H142" i="96"/>
  <c r="C142" i="96"/>
  <c r="E142" i="96" s="1"/>
  <c r="I141" i="96"/>
  <c r="H141" i="96"/>
  <c r="C141" i="96"/>
  <c r="E141" i="96" s="1"/>
  <c r="I140" i="96"/>
  <c r="H140" i="96"/>
  <c r="C140" i="96"/>
  <c r="E140" i="96" s="1"/>
  <c r="I139" i="96"/>
  <c r="H139" i="96"/>
  <c r="C139" i="96"/>
  <c r="E139" i="96" s="1"/>
  <c r="I138" i="96"/>
  <c r="H138" i="96"/>
  <c r="C138" i="96"/>
  <c r="E138" i="96" s="1"/>
  <c r="I137" i="96"/>
  <c r="H137" i="96"/>
  <c r="C137" i="96"/>
  <c r="E137" i="96" s="1"/>
  <c r="I136" i="96"/>
  <c r="H136" i="96"/>
  <c r="C136" i="96"/>
  <c r="E136" i="96" s="1"/>
  <c r="I135" i="96"/>
  <c r="H135" i="96"/>
  <c r="C135" i="96"/>
  <c r="E135" i="96" s="1"/>
  <c r="I134" i="96"/>
  <c r="H134" i="96"/>
  <c r="C134" i="96"/>
  <c r="E134" i="96" s="1"/>
  <c r="I133" i="96"/>
  <c r="H133" i="96"/>
  <c r="C133" i="96"/>
  <c r="E133" i="96" s="1"/>
  <c r="I132" i="96"/>
  <c r="H132" i="96"/>
  <c r="C132" i="96"/>
  <c r="E132" i="96" s="1"/>
  <c r="I131" i="96"/>
  <c r="H131" i="96"/>
  <c r="C131" i="96"/>
  <c r="E131" i="96" s="1"/>
  <c r="I130" i="96"/>
  <c r="H130" i="96"/>
  <c r="C130" i="96"/>
  <c r="E130" i="96" s="1"/>
  <c r="I129" i="96"/>
  <c r="H129" i="96"/>
  <c r="C129" i="96"/>
  <c r="E129" i="96" s="1"/>
  <c r="I128" i="96"/>
  <c r="H128" i="96"/>
  <c r="C128" i="96"/>
  <c r="E128" i="96" s="1"/>
  <c r="I127" i="96"/>
  <c r="H127" i="96"/>
  <c r="C127" i="96"/>
  <c r="E127" i="96" s="1"/>
  <c r="I126" i="96"/>
  <c r="H126" i="96"/>
  <c r="C126" i="96"/>
  <c r="E126" i="96" s="1"/>
  <c r="I125" i="96"/>
  <c r="H125" i="96"/>
  <c r="C125" i="96"/>
  <c r="E125" i="96" s="1"/>
  <c r="I124" i="96"/>
  <c r="H124" i="96"/>
  <c r="C124" i="96"/>
  <c r="E124" i="96" s="1"/>
  <c r="I123" i="96"/>
  <c r="H123" i="96"/>
  <c r="C123" i="96"/>
  <c r="E123" i="96" s="1"/>
  <c r="I122" i="96"/>
  <c r="H122" i="96"/>
  <c r="C122" i="96"/>
  <c r="E122" i="96" s="1"/>
  <c r="I92" i="96"/>
  <c r="I91" i="96"/>
  <c r="I90" i="96"/>
  <c r="I89" i="96"/>
  <c r="I88" i="96"/>
  <c r="I86" i="96"/>
  <c r="C86" i="96"/>
  <c r="E86" i="96" s="1"/>
  <c r="I85" i="96"/>
  <c r="C85" i="96"/>
  <c r="C87" i="96" s="1"/>
  <c r="I84" i="96"/>
  <c r="I83" i="96"/>
  <c r="I76" i="96"/>
  <c r="H76" i="96"/>
  <c r="I75" i="96"/>
  <c r="H75" i="96"/>
  <c r="I72" i="96"/>
  <c r="H72" i="96"/>
  <c r="C72" i="96"/>
  <c r="E72" i="96" s="1"/>
  <c r="I71" i="96"/>
  <c r="H71" i="96"/>
  <c r="C71" i="96"/>
  <c r="E71" i="96" s="1"/>
  <c r="I70" i="96"/>
  <c r="H70" i="96"/>
  <c r="C70" i="96"/>
  <c r="E70" i="96" s="1"/>
  <c r="I69" i="96"/>
  <c r="H69" i="96"/>
  <c r="C69" i="96"/>
  <c r="E69" i="96" s="1"/>
  <c r="I68" i="96"/>
  <c r="H68" i="96"/>
  <c r="C68" i="96"/>
  <c r="E68" i="96" s="1"/>
  <c r="I67" i="96"/>
  <c r="H67" i="96"/>
  <c r="C67" i="96"/>
  <c r="E67" i="96" s="1"/>
  <c r="I66" i="96"/>
  <c r="H66" i="96"/>
  <c r="C66" i="96"/>
  <c r="E66" i="96" s="1"/>
  <c r="I65" i="96"/>
  <c r="H65" i="96"/>
  <c r="C65" i="96"/>
  <c r="E65" i="96" s="1"/>
  <c r="I64" i="96"/>
  <c r="H64" i="96"/>
  <c r="C64" i="96"/>
  <c r="E64" i="96" s="1"/>
  <c r="I63" i="96"/>
  <c r="H63" i="96"/>
  <c r="C63" i="96"/>
  <c r="E63" i="96" s="1"/>
  <c r="I62" i="96"/>
  <c r="H62" i="96"/>
  <c r="C62" i="96"/>
  <c r="E62" i="96" s="1"/>
  <c r="I61" i="96"/>
  <c r="H61" i="96"/>
  <c r="C61" i="96"/>
  <c r="E61" i="96" s="1"/>
  <c r="I60" i="96"/>
  <c r="H60" i="96"/>
  <c r="C60" i="96"/>
  <c r="E60" i="96" s="1"/>
  <c r="I59" i="96"/>
  <c r="H59" i="96"/>
  <c r="C59" i="96"/>
  <c r="E59" i="96" s="1"/>
  <c r="I58" i="96"/>
  <c r="H58" i="96"/>
  <c r="C58" i="96"/>
  <c r="E58" i="96" s="1"/>
  <c r="I57" i="96"/>
  <c r="H57" i="96"/>
  <c r="C57" i="96"/>
  <c r="E57" i="96" s="1"/>
  <c r="I56" i="96"/>
  <c r="H56" i="96"/>
  <c r="C56" i="96"/>
  <c r="E56" i="96" s="1"/>
  <c r="I55" i="96"/>
  <c r="H55" i="96"/>
  <c r="C55" i="96"/>
  <c r="E55" i="96" s="1"/>
  <c r="I54" i="96"/>
  <c r="H54" i="96"/>
  <c r="C54" i="96"/>
  <c r="E54" i="96" s="1"/>
  <c r="I53" i="96"/>
  <c r="H53" i="96"/>
  <c r="C53" i="96"/>
  <c r="E53" i="96" s="1"/>
  <c r="I52" i="96"/>
  <c r="H52" i="96"/>
  <c r="C52" i="96"/>
  <c r="E52" i="96" s="1"/>
  <c r="I51" i="96"/>
  <c r="H51" i="96"/>
  <c r="C51" i="96"/>
  <c r="E51" i="96" s="1"/>
  <c r="I50" i="96"/>
  <c r="H50" i="96"/>
  <c r="C50" i="96"/>
  <c r="E50" i="96" s="1"/>
  <c r="I49" i="96"/>
  <c r="H49" i="96"/>
  <c r="C49" i="96"/>
  <c r="E49" i="96" s="1"/>
  <c r="I48" i="96"/>
  <c r="H48" i="96"/>
  <c r="C48" i="96"/>
  <c r="E48" i="96" s="1"/>
  <c r="I47" i="96"/>
  <c r="H47" i="96"/>
  <c r="C47" i="96"/>
  <c r="E47" i="96" s="1"/>
  <c r="I46" i="96"/>
  <c r="H46" i="96"/>
  <c r="C46" i="96"/>
  <c r="E46" i="96" s="1"/>
  <c r="I45" i="96"/>
  <c r="H45" i="96"/>
  <c r="C45" i="96"/>
  <c r="E45" i="96" s="1"/>
  <c r="I44" i="96"/>
  <c r="H44" i="96"/>
  <c r="C44" i="96"/>
  <c r="E44" i="96" s="1"/>
  <c r="I43" i="96"/>
  <c r="H43" i="96"/>
  <c r="C43" i="96"/>
  <c r="E43" i="96" s="1"/>
  <c r="I42" i="96"/>
  <c r="H42" i="96"/>
  <c r="C42" i="96"/>
  <c r="E42" i="96" s="1"/>
  <c r="I41" i="96"/>
  <c r="H41" i="96"/>
  <c r="C41" i="96"/>
  <c r="E41" i="96" s="1"/>
  <c r="I40" i="96"/>
  <c r="H40" i="96"/>
  <c r="C40" i="96"/>
  <c r="E40" i="96" s="1"/>
  <c r="I39" i="96"/>
  <c r="H39" i="96"/>
  <c r="C39" i="96"/>
  <c r="E39" i="96" s="1"/>
  <c r="I38" i="96"/>
  <c r="H38" i="96"/>
  <c r="C38" i="96"/>
  <c r="E38" i="96" s="1"/>
  <c r="I37" i="96"/>
  <c r="H37" i="96"/>
  <c r="C37" i="96"/>
  <c r="E37" i="96" s="1"/>
  <c r="I36" i="96"/>
  <c r="H36" i="96"/>
  <c r="C36" i="96"/>
  <c r="E36" i="96" s="1"/>
  <c r="I35" i="96"/>
  <c r="H35" i="96"/>
  <c r="C35" i="96"/>
  <c r="E35" i="96" s="1"/>
  <c r="I34" i="96"/>
  <c r="H34" i="96"/>
  <c r="C34" i="96"/>
  <c r="E34" i="96" s="1"/>
  <c r="I33" i="96"/>
  <c r="H33" i="96"/>
  <c r="C33" i="96"/>
  <c r="E33" i="96" s="1"/>
  <c r="I32" i="96"/>
  <c r="H32" i="96"/>
  <c r="C32" i="96"/>
  <c r="E32" i="96" s="1"/>
  <c r="I31" i="96"/>
  <c r="H31" i="96"/>
  <c r="C31" i="96"/>
  <c r="E31" i="96" s="1"/>
  <c r="I30" i="96"/>
  <c r="H30" i="96"/>
  <c r="C30" i="96"/>
  <c r="E30" i="96" s="1"/>
  <c r="I29" i="96"/>
  <c r="H29" i="96"/>
  <c r="C29" i="96"/>
  <c r="E29" i="96" s="1"/>
  <c r="I28" i="96"/>
  <c r="H28" i="96"/>
  <c r="C28" i="96"/>
  <c r="E28" i="96" s="1"/>
  <c r="I27" i="96"/>
  <c r="H27" i="96"/>
  <c r="C27" i="96"/>
  <c r="E27" i="96" s="1"/>
  <c r="I26" i="96"/>
  <c r="H26" i="96"/>
  <c r="C26" i="96"/>
  <c r="E26" i="96" s="1"/>
  <c r="I25" i="96"/>
  <c r="H25" i="96"/>
  <c r="C25" i="96"/>
  <c r="E25" i="96" s="1"/>
  <c r="I24" i="96"/>
  <c r="H24" i="96"/>
  <c r="C24" i="96"/>
  <c r="E24" i="96" s="1"/>
  <c r="I23" i="96"/>
  <c r="H23" i="96"/>
  <c r="C23" i="96"/>
  <c r="E23" i="96" s="1"/>
  <c r="I22" i="96"/>
  <c r="H22" i="96"/>
  <c r="C22" i="96"/>
  <c r="E22" i="96" s="1"/>
  <c r="I21" i="96"/>
  <c r="H21" i="96"/>
  <c r="C21" i="96"/>
  <c r="E21" i="96" s="1"/>
  <c r="I20" i="96"/>
  <c r="H20" i="96"/>
  <c r="C20" i="96"/>
  <c r="E20" i="96" s="1"/>
  <c r="I19" i="96"/>
  <c r="H19" i="96"/>
  <c r="C19" i="96"/>
  <c r="E19" i="96" s="1"/>
  <c r="I18" i="96"/>
  <c r="H18" i="96"/>
  <c r="C18" i="96"/>
  <c r="E18" i="96" s="1"/>
  <c r="I17" i="96"/>
  <c r="H17" i="96"/>
  <c r="C17" i="96"/>
  <c r="E17" i="96" s="1"/>
  <c r="I16" i="96"/>
  <c r="H16" i="96"/>
  <c r="C16" i="96"/>
  <c r="E16" i="96" s="1"/>
  <c r="I15" i="96"/>
  <c r="H15" i="96"/>
  <c r="C15" i="96"/>
  <c r="E15" i="96" s="1"/>
  <c r="I14" i="96"/>
  <c r="H14" i="96"/>
  <c r="C14" i="96"/>
  <c r="E14" i="96" s="1"/>
  <c r="I13" i="96"/>
  <c r="H13" i="96"/>
  <c r="C13" i="96"/>
  <c r="E13" i="96" s="1"/>
  <c r="I12" i="96"/>
  <c r="H12" i="96"/>
  <c r="C12" i="96"/>
  <c r="E12" i="96" s="1"/>
  <c r="I11" i="96"/>
  <c r="H11" i="96"/>
  <c r="C11" i="96"/>
  <c r="E11" i="96" s="1"/>
  <c r="I10" i="96"/>
  <c r="H10" i="96"/>
  <c r="C10" i="96"/>
  <c r="E10" i="96" s="1"/>
  <c r="I9" i="96"/>
  <c r="H9" i="96"/>
  <c r="C9" i="96"/>
  <c r="E9" i="96" s="1"/>
  <c r="I8" i="96"/>
  <c r="H8" i="96"/>
  <c r="C8" i="96"/>
  <c r="E8" i="96" s="1"/>
  <c r="I7" i="96"/>
  <c r="H7" i="96"/>
  <c r="C7" i="96"/>
  <c r="E7" i="96" s="1"/>
  <c r="I6" i="96"/>
  <c r="H6" i="96"/>
  <c r="C6" i="96"/>
  <c r="E6" i="96" s="1"/>
  <c r="I5" i="96"/>
  <c r="H5" i="96"/>
  <c r="C5" i="96"/>
  <c r="E5" i="96" s="1"/>
  <c r="I4" i="96"/>
  <c r="H4" i="96"/>
  <c r="C4" i="96"/>
  <c r="E4" i="96" s="1"/>
  <c r="C73" i="116" l="1"/>
  <c r="J32" i="99"/>
  <c r="D79" i="96"/>
  <c r="D119" i="96"/>
  <c r="D117" i="96"/>
  <c r="D109" i="96"/>
  <c r="D114" i="96"/>
  <c r="D111" i="96"/>
  <c r="D106" i="96"/>
  <c r="D95" i="96"/>
  <c r="D120" i="96" s="1"/>
  <c r="D102" i="96"/>
  <c r="D104" i="96"/>
  <c r="D97" i="96"/>
  <c r="D80" i="96"/>
  <c r="D81" i="96" s="1"/>
  <c r="D99" i="96"/>
  <c r="D116" i="96"/>
  <c r="D118" i="96"/>
  <c r="D96" i="96"/>
  <c r="D115" i="96"/>
  <c r="D113" i="96"/>
  <c r="D108" i="96"/>
  <c r="D107" i="96"/>
  <c r="D112" i="96"/>
  <c r="D105" i="96"/>
  <c r="D103" i="96"/>
  <c r="D100" i="96"/>
  <c r="D98" i="96"/>
  <c r="D101" i="96"/>
  <c r="J38" i="97"/>
  <c r="J40" i="97"/>
  <c r="J42" i="97"/>
  <c r="J44" i="97"/>
  <c r="J46" i="97"/>
  <c r="J48" i="97"/>
  <c r="J50" i="97"/>
  <c r="J52" i="97"/>
  <c r="J54" i="97"/>
  <c r="J56" i="97"/>
  <c r="J58" i="97"/>
  <c r="J60" i="97"/>
  <c r="J62" i="97"/>
  <c r="J64" i="97"/>
  <c r="J66" i="97"/>
  <c r="J68" i="97"/>
  <c r="J39" i="98"/>
  <c r="J41" i="98"/>
  <c r="J43" i="98"/>
  <c r="J45" i="98"/>
  <c r="J47" i="98"/>
  <c r="J51" i="98"/>
  <c r="J53" i="98"/>
  <c r="J55" i="98"/>
  <c r="J57" i="98"/>
  <c r="J24" i="99"/>
  <c r="J28" i="99"/>
  <c r="D110" i="96"/>
  <c r="J189" i="96"/>
  <c r="J191" i="96"/>
  <c r="J49" i="98"/>
  <c r="J4" i="96"/>
  <c r="J6" i="96"/>
  <c r="J8" i="96"/>
  <c r="J10" i="96"/>
  <c r="J12" i="96"/>
  <c r="J14" i="96"/>
  <c r="J16" i="96"/>
  <c r="J20" i="96"/>
  <c r="J22" i="96"/>
  <c r="J24" i="96"/>
  <c r="J32" i="96"/>
  <c r="J34" i="96"/>
  <c r="J36" i="96"/>
  <c r="J38" i="96"/>
  <c r="J40" i="96"/>
  <c r="J44" i="96"/>
  <c r="J48" i="96"/>
  <c r="J50" i="96"/>
  <c r="J54" i="96"/>
  <c r="J56" i="96"/>
  <c r="J58" i="96"/>
  <c r="J64" i="96"/>
  <c r="J66" i="96"/>
  <c r="J68" i="96"/>
  <c r="J70" i="96"/>
  <c r="J178" i="96"/>
  <c r="J5" i="97"/>
  <c r="J7" i="97"/>
  <c r="J9" i="97"/>
  <c r="J11" i="97"/>
  <c r="J13" i="97"/>
  <c r="J15" i="97"/>
  <c r="J17" i="97"/>
  <c r="J19" i="97"/>
  <c r="J21" i="97"/>
  <c r="J23" i="97"/>
  <c r="J4" i="98"/>
  <c r="J6" i="98"/>
  <c r="J8" i="98"/>
  <c r="J10" i="98"/>
  <c r="J12" i="98"/>
  <c r="J14" i="98"/>
  <c r="J16" i="98"/>
  <c r="J18" i="98"/>
  <c r="J20" i="98"/>
  <c r="J22" i="98"/>
  <c r="J24" i="98"/>
  <c r="J26" i="98"/>
  <c r="J28" i="98"/>
  <c r="J30" i="98"/>
  <c r="J32" i="98"/>
  <c r="J34" i="98"/>
  <c r="J62" i="98"/>
  <c r="J19" i="99"/>
  <c r="J21" i="99"/>
  <c r="J23" i="99"/>
  <c r="J49" i="99"/>
  <c r="J34" i="99"/>
  <c r="J18" i="96"/>
  <c r="J68" i="98"/>
  <c r="J69" i="98"/>
  <c r="J70" i="97"/>
  <c r="J72" i="97"/>
  <c r="J59" i="98"/>
  <c r="J36" i="99"/>
  <c r="J72" i="96"/>
  <c r="J25" i="97"/>
  <c r="J36" i="98"/>
  <c r="J25" i="99"/>
  <c r="J51" i="99"/>
  <c r="J53" i="99"/>
  <c r="J61" i="98"/>
  <c r="J71" i="98"/>
  <c r="J52" i="96"/>
  <c r="J27" i="97"/>
  <c r="J53" i="97"/>
  <c r="J38" i="98"/>
  <c r="J27" i="99"/>
  <c r="J31" i="99"/>
  <c r="J35" i="99"/>
  <c r="J55" i="99"/>
  <c r="J123" i="96"/>
  <c r="J125" i="96"/>
  <c r="J127" i="96"/>
  <c r="J129" i="96"/>
  <c r="J131" i="96"/>
  <c r="J133" i="96"/>
  <c r="J135" i="96"/>
  <c r="J137" i="96"/>
  <c r="J139" i="96"/>
  <c r="J141" i="96"/>
  <c r="J143" i="96"/>
  <c r="J145" i="96"/>
  <c r="J147" i="96"/>
  <c r="J149" i="96"/>
  <c r="J151" i="96"/>
  <c r="J153" i="96"/>
  <c r="J155" i="96"/>
  <c r="J157" i="96"/>
  <c r="J159" i="96"/>
  <c r="J161" i="96"/>
  <c r="J163" i="96"/>
  <c r="J165" i="96"/>
  <c r="J167" i="96"/>
  <c r="J169" i="96"/>
  <c r="J171" i="96"/>
  <c r="J173" i="96"/>
  <c r="J175" i="96"/>
  <c r="J177" i="96"/>
  <c r="J26" i="96"/>
  <c r="J28" i="96"/>
  <c r="J30" i="96"/>
  <c r="J42" i="96"/>
  <c r="J46" i="96"/>
  <c r="J60" i="96"/>
  <c r="J62" i="96"/>
  <c r="J76" i="96"/>
  <c r="J182" i="96"/>
  <c r="E85" i="96"/>
  <c r="E185" i="96"/>
  <c r="E60" i="98"/>
  <c r="F60" i="98" s="1"/>
  <c r="E33" i="99"/>
  <c r="F33" i="99" s="1"/>
  <c r="E35" i="99"/>
  <c r="F35" i="99" s="1"/>
  <c r="E37" i="99"/>
  <c r="F37" i="99" s="1"/>
  <c r="E9" i="100"/>
  <c r="F9" i="100" s="1"/>
  <c r="E13" i="100"/>
  <c r="F13" i="100" s="1"/>
  <c r="E29" i="100"/>
  <c r="F29" i="100" s="1"/>
  <c r="E45" i="100"/>
  <c r="F45" i="100" s="1"/>
  <c r="E61" i="100"/>
  <c r="F61" i="100" s="1"/>
  <c r="E15" i="101"/>
  <c r="F15" i="101" s="1"/>
  <c r="E31" i="101"/>
  <c r="F31" i="101" s="1"/>
  <c r="E47" i="101"/>
  <c r="F47" i="101" s="1"/>
  <c r="E63" i="101"/>
  <c r="F63" i="101" s="1"/>
  <c r="E10" i="102"/>
  <c r="F10" i="102" s="1"/>
  <c r="E26" i="102"/>
  <c r="F26" i="102" s="1"/>
  <c r="E42" i="102"/>
  <c r="F42" i="102" s="1"/>
  <c r="E58" i="102"/>
  <c r="F58" i="102" s="1"/>
  <c r="E19" i="103"/>
  <c r="F19" i="103" s="1"/>
  <c r="E35" i="103"/>
  <c r="F35" i="103" s="1"/>
  <c r="E51" i="103"/>
  <c r="F51" i="103" s="1"/>
  <c r="E67" i="103"/>
  <c r="F67" i="103" s="1"/>
  <c r="E6" i="104"/>
  <c r="F6" i="104" s="1"/>
  <c r="E22" i="104"/>
  <c r="F22" i="104" s="1"/>
  <c r="E38" i="104"/>
  <c r="F38" i="104" s="1"/>
  <c r="E54" i="104"/>
  <c r="F54" i="104" s="1"/>
  <c r="E70" i="104"/>
  <c r="F70" i="104" s="1"/>
  <c r="E7" i="105"/>
  <c r="F7" i="105" s="1"/>
  <c r="E23" i="105"/>
  <c r="F23" i="105" s="1"/>
  <c r="E39" i="105"/>
  <c r="F39" i="105" s="1"/>
  <c r="E55" i="105"/>
  <c r="F55" i="105" s="1"/>
  <c r="E71" i="105"/>
  <c r="F71" i="105" s="1"/>
  <c r="E18" i="106"/>
  <c r="F18" i="106" s="1"/>
  <c r="E34" i="106"/>
  <c r="F34" i="106" s="1"/>
  <c r="E50" i="106"/>
  <c r="F50" i="106" s="1"/>
  <c r="E66" i="106"/>
  <c r="F66" i="106" s="1"/>
  <c r="E11" i="107"/>
  <c r="F11" i="107" s="1"/>
  <c r="E17" i="107"/>
  <c r="F17" i="107" s="1"/>
  <c r="E33" i="107"/>
  <c r="F33" i="107" s="1"/>
  <c r="E49" i="107"/>
  <c r="F49" i="107" s="1"/>
  <c r="E65" i="107"/>
  <c r="F65" i="107" s="1"/>
  <c r="E12" i="108"/>
  <c r="F12" i="108" s="1"/>
  <c r="E28" i="108"/>
  <c r="F28" i="108" s="1"/>
  <c r="E44" i="108"/>
  <c r="F44" i="108" s="1"/>
  <c r="E60" i="108"/>
  <c r="F60" i="108" s="1"/>
  <c r="E9" i="109"/>
  <c r="F9" i="109" s="1"/>
  <c r="E25" i="109"/>
  <c r="F25" i="109" s="1"/>
  <c r="E41" i="109"/>
  <c r="F41" i="109" s="1"/>
  <c r="E57" i="109"/>
  <c r="F57" i="109" s="1"/>
  <c r="E12" i="110"/>
  <c r="F12" i="110" s="1"/>
  <c r="E31" i="110"/>
  <c r="F31" i="110" s="1"/>
  <c r="E47" i="110"/>
  <c r="F47" i="110" s="1"/>
  <c r="E63" i="110"/>
  <c r="F63" i="110" s="1"/>
  <c r="E14" i="111"/>
  <c r="F14" i="111" s="1"/>
  <c r="E30" i="111"/>
  <c r="F30" i="111" s="1"/>
  <c r="E46" i="111"/>
  <c r="F46" i="111" s="1"/>
  <c r="E62" i="111"/>
  <c r="F62" i="111" s="1"/>
  <c r="E34" i="112"/>
  <c r="F34" i="112" s="1"/>
  <c r="E50" i="112"/>
  <c r="F50" i="112" s="1"/>
  <c r="E66" i="112"/>
  <c r="F66" i="112" s="1"/>
  <c r="E29" i="115"/>
  <c r="F29" i="115" s="1"/>
  <c r="E31" i="115"/>
  <c r="F31" i="115" s="1"/>
  <c r="E33" i="115"/>
  <c r="F33" i="115" s="1"/>
  <c r="E35" i="115"/>
  <c r="F35" i="115" s="1"/>
  <c r="E37" i="115"/>
  <c r="F37" i="115" s="1"/>
  <c r="E39" i="115"/>
  <c r="F39" i="115" s="1"/>
  <c r="E41" i="115"/>
  <c r="F41" i="115" s="1"/>
  <c r="E43" i="115"/>
  <c r="F43" i="115" s="1"/>
  <c r="E45" i="115"/>
  <c r="F45" i="115" s="1"/>
  <c r="E15" i="117"/>
  <c r="F15" i="117" s="1"/>
  <c r="E17" i="117"/>
  <c r="F17" i="117" s="1"/>
  <c r="E19" i="117"/>
  <c r="F19" i="117" s="1"/>
  <c r="E21" i="117"/>
  <c r="F21" i="117" s="1"/>
  <c r="E23" i="117"/>
  <c r="F23" i="117" s="1"/>
  <c r="E25" i="117"/>
  <c r="F25" i="117" s="1"/>
  <c r="E56" i="119"/>
  <c r="F56" i="119" s="1"/>
  <c r="E58" i="119"/>
  <c r="F58" i="119" s="1"/>
  <c r="E60" i="119"/>
  <c r="F60" i="119" s="1"/>
  <c r="E62" i="119"/>
  <c r="F62" i="119" s="1"/>
  <c r="E11" i="122"/>
  <c r="F11" i="122" s="1"/>
  <c r="E13" i="122"/>
  <c r="F13" i="122" s="1"/>
  <c r="C73" i="123"/>
  <c r="E4" i="123"/>
  <c r="E6" i="121"/>
  <c r="F6" i="121" s="1"/>
  <c r="E8" i="121"/>
  <c r="F8" i="121" s="1"/>
  <c r="E13" i="98"/>
  <c r="F13" i="98" s="1"/>
  <c r="E29" i="99"/>
  <c r="F29" i="99" s="1"/>
  <c r="E21" i="100"/>
  <c r="F21" i="100" s="1"/>
  <c r="E37" i="100"/>
  <c r="F37" i="100" s="1"/>
  <c r="E53" i="100"/>
  <c r="F53" i="100" s="1"/>
  <c r="E69" i="100"/>
  <c r="F69" i="100" s="1"/>
  <c r="E7" i="101"/>
  <c r="F7" i="101" s="1"/>
  <c r="E23" i="101"/>
  <c r="F23" i="101" s="1"/>
  <c r="E39" i="101"/>
  <c r="F39" i="101" s="1"/>
  <c r="E55" i="101"/>
  <c r="F55" i="101" s="1"/>
  <c r="E71" i="101"/>
  <c r="F71" i="101" s="1"/>
  <c r="E18" i="102"/>
  <c r="F18" i="102" s="1"/>
  <c r="E34" i="102"/>
  <c r="F34" i="102" s="1"/>
  <c r="E50" i="102"/>
  <c r="F50" i="102" s="1"/>
  <c r="E66" i="102"/>
  <c r="F66" i="102" s="1"/>
  <c r="E11" i="103"/>
  <c r="F11" i="103" s="1"/>
  <c r="E27" i="103"/>
  <c r="F27" i="103" s="1"/>
  <c r="E43" i="103"/>
  <c r="F43" i="103" s="1"/>
  <c r="E59" i="103"/>
  <c r="F59" i="103" s="1"/>
  <c r="E14" i="104"/>
  <c r="F14" i="104" s="1"/>
  <c r="E30" i="104"/>
  <c r="F30" i="104" s="1"/>
  <c r="E46" i="104"/>
  <c r="F46" i="104" s="1"/>
  <c r="E62" i="104"/>
  <c r="F62" i="104" s="1"/>
  <c r="E15" i="105"/>
  <c r="F15" i="105" s="1"/>
  <c r="E31" i="105"/>
  <c r="F31" i="105" s="1"/>
  <c r="E47" i="105"/>
  <c r="F47" i="105" s="1"/>
  <c r="E63" i="105"/>
  <c r="F63" i="105" s="1"/>
  <c r="E10" i="106"/>
  <c r="F10" i="106" s="1"/>
  <c r="E26" i="106"/>
  <c r="F26" i="106" s="1"/>
  <c r="E42" i="106"/>
  <c r="F42" i="106" s="1"/>
  <c r="E58" i="106"/>
  <c r="F58" i="106" s="1"/>
  <c r="E25" i="107"/>
  <c r="F25" i="107" s="1"/>
  <c r="E41" i="107"/>
  <c r="F41" i="107" s="1"/>
  <c r="E57" i="107"/>
  <c r="F57" i="107" s="1"/>
  <c r="E20" i="108"/>
  <c r="F20" i="108" s="1"/>
  <c r="E36" i="108"/>
  <c r="F36" i="108" s="1"/>
  <c r="E52" i="108"/>
  <c r="F52" i="108" s="1"/>
  <c r="E68" i="108"/>
  <c r="F68" i="108" s="1"/>
  <c r="E17" i="109"/>
  <c r="F17" i="109" s="1"/>
  <c r="E33" i="109"/>
  <c r="F33" i="109" s="1"/>
  <c r="E49" i="109"/>
  <c r="F49" i="109" s="1"/>
  <c r="E65" i="109"/>
  <c r="F65" i="109" s="1"/>
  <c r="E69" i="109"/>
  <c r="F69" i="109" s="1"/>
  <c r="E20" i="110"/>
  <c r="F20" i="110" s="1"/>
  <c r="E39" i="110"/>
  <c r="F39" i="110" s="1"/>
  <c r="E55" i="110"/>
  <c r="F55" i="110" s="1"/>
  <c r="E71" i="110"/>
  <c r="F71" i="110" s="1"/>
  <c r="E6" i="111"/>
  <c r="F6" i="111" s="1"/>
  <c r="E22" i="111"/>
  <c r="F22" i="111" s="1"/>
  <c r="E38" i="111"/>
  <c r="F38" i="111" s="1"/>
  <c r="E54" i="111"/>
  <c r="F54" i="111" s="1"/>
  <c r="E70" i="111"/>
  <c r="F70" i="111" s="1"/>
  <c r="E10" i="112"/>
  <c r="F10" i="112" s="1"/>
  <c r="E26" i="112"/>
  <c r="F26" i="112" s="1"/>
  <c r="E42" i="112"/>
  <c r="F42" i="112" s="1"/>
  <c r="E58" i="112"/>
  <c r="F58" i="112" s="1"/>
  <c r="E30" i="115"/>
  <c r="F30" i="115" s="1"/>
  <c r="E32" i="115"/>
  <c r="F32" i="115" s="1"/>
  <c r="E34" i="115"/>
  <c r="F34" i="115" s="1"/>
  <c r="E36" i="115"/>
  <c r="F36" i="115" s="1"/>
  <c r="E38" i="115"/>
  <c r="F38" i="115" s="1"/>
  <c r="E40" i="115"/>
  <c r="F40" i="115" s="1"/>
  <c r="E42" i="115"/>
  <c r="F42" i="115" s="1"/>
  <c r="E44" i="115"/>
  <c r="F44" i="115" s="1"/>
  <c r="E14" i="117"/>
  <c r="F14" i="117" s="1"/>
  <c r="E16" i="117"/>
  <c r="F16" i="117" s="1"/>
  <c r="E18" i="117"/>
  <c r="F18" i="117" s="1"/>
  <c r="E20" i="117"/>
  <c r="F20" i="117" s="1"/>
  <c r="E22" i="117"/>
  <c r="F22" i="117" s="1"/>
  <c r="E24" i="117"/>
  <c r="F24" i="117" s="1"/>
  <c r="E57" i="119"/>
  <c r="F57" i="119" s="1"/>
  <c r="E59" i="119"/>
  <c r="F59" i="119" s="1"/>
  <c r="E61" i="119"/>
  <c r="F61" i="119" s="1"/>
  <c r="E63" i="119"/>
  <c r="F63" i="119" s="1"/>
  <c r="C73" i="120"/>
  <c r="E72" i="120"/>
  <c r="F72" i="120" s="1"/>
  <c r="E56" i="122"/>
  <c r="F56" i="122" s="1"/>
  <c r="E29" i="123"/>
  <c r="F29" i="123" s="1"/>
  <c r="E31" i="123"/>
  <c r="F31" i="123" s="1"/>
  <c r="E33" i="123"/>
  <c r="F33" i="123" s="1"/>
  <c r="E35" i="123"/>
  <c r="F35" i="123" s="1"/>
  <c r="E4" i="120"/>
  <c r="E4" i="116"/>
  <c r="E5" i="121"/>
  <c r="F5" i="121" s="1"/>
  <c r="E7" i="121"/>
  <c r="F7" i="121" s="1"/>
  <c r="E9" i="121"/>
  <c r="F9" i="121" s="1"/>
  <c r="J122" i="96"/>
  <c r="J124" i="96"/>
  <c r="J126" i="96"/>
  <c r="J128" i="96"/>
  <c r="J130" i="96"/>
  <c r="J132" i="96"/>
  <c r="J134" i="96"/>
  <c r="J136" i="96"/>
  <c r="J138" i="96"/>
  <c r="J140" i="96"/>
  <c r="J142" i="96"/>
  <c r="J144" i="96"/>
  <c r="J146" i="96"/>
  <c r="J148" i="96"/>
  <c r="J150" i="96"/>
  <c r="J152" i="96"/>
  <c r="J154" i="96"/>
  <c r="J156" i="96"/>
  <c r="J158" i="96"/>
  <c r="J160" i="96"/>
  <c r="J162" i="96"/>
  <c r="J164" i="96"/>
  <c r="J166" i="96"/>
  <c r="J168" i="96"/>
  <c r="J170" i="96"/>
  <c r="J172" i="96"/>
  <c r="J174" i="96"/>
  <c r="J176" i="96"/>
  <c r="J181" i="96"/>
  <c r="J29" i="97"/>
  <c r="J31" i="97"/>
  <c r="J33" i="97"/>
  <c r="J35" i="97"/>
  <c r="J37" i="97"/>
  <c r="J39" i="97"/>
  <c r="J41" i="97"/>
  <c r="J43" i="97"/>
  <c r="J45" i="97"/>
  <c r="J47" i="97"/>
  <c r="J49" i="97"/>
  <c r="J51" i="97"/>
  <c r="J55" i="97"/>
  <c r="J57" i="97"/>
  <c r="J59" i="97"/>
  <c r="J61" i="97"/>
  <c r="J63" i="97"/>
  <c r="J65" i="97"/>
  <c r="J67" i="97"/>
  <c r="J69" i="97"/>
  <c r="J71" i="97"/>
  <c r="J40" i="98"/>
  <c r="J42" i="98"/>
  <c r="J44" i="98"/>
  <c r="J46" i="98"/>
  <c r="J48" i="98"/>
  <c r="J50" i="98"/>
  <c r="J52" i="98"/>
  <c r="J54" i="98"/>
  <c r="J56" i="98"/>
  <c r="J58" i="98"/>
  <c r="J60" i="98"/>
  <c r="J63" i="98"/>
  <c r="J65" i="98"/>
  <c r="J67" i="98"/>
  <c r="J4" i="99"/>
  <c r="J6" i="99"/>
  <c r="J8" i="99"/>
  <c r="J10" i="99"/>
  <c r="J12" i="99"/>
  <c r="J14" i="99"/>
  <c r="J16" i="99"/>
  <c r="J18" i="99"/>
  <c r="J20" i="99"/>
  <c r="J22" i="99"/>
  <c r="J26" i="99"/>
  <c r="J33" i="99"/>
  <c r="J57" i="99"/>
  <c r="J59" i="99"/>
  <c r="J61" i="99"/>
  <c r="J63" i="99"/>
  <c r="J65" i="99"/>
  <c r="J67" i="99"/>
  <c r="J69" i="99"/>
  <c r="J71" i="99"/>
  <c r="J5" i="96"/>
  <c r="J7" i="96"/>
  <c r="J9" i="96"/>
  <c r="J11" i="96"/>
  <c r="J13" i="96"/>
  <c r="J15" i="96"/>
  <c r="J17" i="96"/>
  <c r="J19" i="96"/>
  <c r="J21" i="96"/>
  <c r="J23" i="96"/>
  <c r="J25" i="96"/>
  <c r="J27" i="96"/>
  <c r="J29" i="96"/>
  <c r="J31" i="96"/>
  <c r="J33" i="96"/>
  <c r="J35" i="96"/>
  <c r="J37" i="96"/>
  <c r="J39" i="96"/>
  <c r="J41" i="96"/>
  <c r="J43" i="96"/>
  <c r="J45" i="96"/>
  <c r="J47" i="96"/>
  <c r="J49" i="96"/>
  <c r="J51" i="96"/>
  <c r="J53" i="96"/>
  <c r="J55" i="96"/>
  <c r="J57" i="96"/>
  <c r="J59" i="96"/>
  <c r="J61" i="96"/>
  <c r="J63" i="96"/>
  <c r="J65" i="96"/>
  <c r="J67" i="96"/>
  <c r="J69" i="96"/>
  <c r="J71" i="96"/>
  <c r="J75" i="96"/>
  <c r="J186" i="96"/>
  <c r="J188" i="96"/>
  <c r="J190" i="96"/>
  <c r="J4" i="97"/>
  <c r="J6" i="97"/>
  <c r="J8" i="97"/>
  <c r="J10" i="97"/>
  <c r="J12" i="97"/>
  <c r="J14" i="97"/>
  <c r="J16" i="97"/>
  <c r="J18" i="97"/>
  <c r="J20" i="97"/>
  <c r="J22" i="97"/>
  <c r="J24" i="97"/>
  <c r="J26" i="97"/>
  <c r="J5" i="98"/>
  <c r="J7" i="98"/>
  <c r="J9" i="98"/>
  <c r="J11" i="98"/>
  <c r="J13" i="98"/>
  <c r="J15" i="98"/>
  <c r="J17" i="98"/>
  <c r="J19" i="98"/>
  <c r="J21" i="98"/>
  <c r="J23" i="98"/>
  <c r="J25" i="98"/>
  <c r="J27" i="98"/>
  <c r="J29" i="98"/>
  <c r="J31" i="98"/>
  <c r="J33" i="98"/>
  <c r="J35" i="98"/>
  <c r="J37" i="98"/>
  <c r="J70" i="98"/>
  <c r="K70" i="98" s="1"/>
  <c r="J29" i="99"/>
  <c r="J38" i="99"/>
  <c r="K38" i="99" s="1"/>
  <c r="J40" i="99"/>
  <c r="J42" i="99"/>
  <c r="J44" i="99"/>
  <c r="J46" i="99"/>
  <c r="K46" i="99" s="1"/>
  <c r="J48" i="99"/>
  <c r="J50" i="99"/>
  <c r="J52" i="99"/>
  <c r="J54" i="99"/>
  <c r="C73" i="119"/>
  <c r="C73" i="97"/>
  <c r="K5" i="97"/>
  <c r="K9" i="97"/>
  <c r="K13" i="97"/>
  <c r="K28" i="97"/>
  <c r="K32" i="97"/>
  <c r="K36" i="97"/>
  <c r="K40" i="97"/>
  <c r="K44" i="97"/>
  <c r="K48" i="97"/>
  <c r="K56" i="97"/>
  <c r="K60" i="97"/>
  <c r="K68" i="97"/>
  <c r="C73" i="98"/>
  <c r="K6" i="98"/>
  <c r="K10" i="98"/>
  <c r="K66" i="98"/>
  <c r="K5" i="99"/>
  <c r="K9" i="99"/>
  <c r="K13" i="99"/>
  <c r="K17" i="99"/>
  <c r="K21" i="99"/>
  <c r="K25" i="99"/>
  <c r="K42" i="99"/>
  <c r="K50" i="99"/>
  <c r="C73" i="115"/>
  <c r="C73" i="117"/>
  <c r="C73" i="118"/>
  <c r="E87" i="96"/>
  <c r="D93" i="96"/>
  <c r="F6" i="100"/>
  <c r="G6" i="100"/>
  <c r="F8" i="100"/>
  <c r="G8" i="100"/>
  <c r="F12" i="100"/>
  <c r="G12" i="100"/>
  <c r="F18" i="100"/>
  <c r="G18" i="100"/>
  <c r="F20" i="100"/>
  <c r="G20" i="100"/>
  <c r="F26" i="100"/>
  <c r="G26" i="100"/>
  <c r="F28" i="100"/>
  <c r="G28" i="100"/>
  <c r="F34" i="100"/>
  <c r="G34" i="100"/>
  <c r="F36" i="100"/>
  <c r="G36" i="100"/>
  <c r="F42" i="100"/>
  <c r="G42" i="100"/>
  <c r="F44" i="100"/>
  <c r="G44" i="100"/>
  <c r="F50" i="100"/>
  <c r="G50" i="100"/>
  <c r="F52" i="100"/>
  <c r="G52" i="100"/>
  <c r="F58" i="100"/>
  <c r="G58" i="100"/>
  <c r="F60" i="100"/>
  <c r="G60" i="100"/>
  <c r="F66" i="100"/>
  <c r="G66" i="100"/>
  <c r="F68" i="100"/>
  <c r="G68" i="100"/>
  <c r="F8" i="101"/>
  <c r="G8" i="101"/>
  <c r="F10" i="101"/>
  <c r="G10" i="101"/>
  <c r="F16" i="101"/>
  <c r="G16" i="101"/>
  <c r="F18" i="101"/>
  <c r="G18" i="101"/>
  <c r="F24" i="101"/>
  <c r="G24" i="101"/>
  <c r="F26" i="101"/>
  <c r="G26" i="101"/>
  <c r="F32" i="101"/>
  <c r="G32" i="101"/>
  <c r="F34" i="101"/>
  <c r="G34" i="101"/>
  <c r="F40" i="101"/>
  <c r="G40" i="101"/>
  <c r="F42" i="101"/>
  <c r="G42" i="101"/>
  <c r="F48" i="101"/>
  <c r="G48" i="101"/>
  <c r="F50" i="101"/>
  <c r="G50" i="101"/>
  <c r="F56" i="101"/>
  <c r="G56" i="101"/>
  <c r="F58" i="101"/>
  <c r="G58" i="101"/>
  <c r="F64" i="101"/>
  <c r="G64" i="101"/>
  <c r="F66" i="101"/>
  <c r="G66" i="101"/>
  <c r="F72" i="101"/>
  <c r="G72" i="101"/>
  <c r="F7" i="102"/>
  <c r="G7" i="102"/>
  <c r="F9" i="102"/>
  <c r="G9" i="102"/>
  <c r="F15" i="102"/>
  <c r="G15" i="102"/>
  <c r="F17" i="102"/>
  <c r="G17" i="102"/>
  <c r="F23" i="102"/>
  <c r="G23" i="102"/>
  <c r="F25" i="102"/>
  <c r="G25" i="102"/>
  <c r="F31" i="102"/>
  <c r="G31" i="102"/>
  <c r="F33" i="102"/>
  <c r="G33" i="102"/>
  <c r="F39" i="102"/>
  <c r="G39" i="102"/>
  <c r="F41" i="102"/>
  <c r="G41" i="102"/>
  <c r="F47" i="102"/>
  <c r="G47" i="102"/>
  <c r="F49" i="102"/>
  <c r="G49" i="102"/>
  <c r="F55" i="102"/>
  <c r="G55" i="102"/>
  <c r="F57" i="102"/>
  <c r="G57" i="102"/>
  <c r="F63" i="102"/>
  <c r="G63" i="102"/>
  <c r="F65" i="102"/>
  <c r="G65" i="102"/>
  <c r="F71" i="102"/>
  <c r="G71" i="102"/>
  <c r="F8" i="103"/>
  <c r="G8" i="103"/>
  <c r="F10" i="103"/>
  <c r="G10" i="103"/>
  <c r="F16" i="103"/>
  <c r="G16" i="103"/>
  <c r="F18" i="103"/>
  <c r="G18" i="103"/>
  <c r="F24" i="103"/>
  <c r="G24" i="103"/>
  <c r="F26" i="103"/>
  <c r="G26" i="103"/>
  <c r="F32" i="103"/>
  <c r="G32" i="103"/>
  <c r="F34" i="103"/>
  <c r="G34" i="103"/>
  <c r="F40" i="103"/>
  <c r="G40" i="103"/>
  <c r="F42" i="103"/>
  <c r="G42" i="103"/>
  <c r="F48" i="103"/>
  <c r="G48" i="103"/>
  <c r="F50" i="103"/>
  <c r="G50" i="103"/>
  <c r="F56" i="103"/>
  <c r="G56" i="103"/>
  <c r="F58" i="103"/>
  <c r="G58" i="103"/>
  <c r="F64" i="103"/>
  <c r="G64" i="103"/>
  <c r="F66" i="103"/>
  <c r="G66" i="103"/>
  <c r="F72" i="103"/>
  <c r="G72" i="103"/>
  <c r="F7" i="104"/>
  <c r="G7" i="104"/>
  <c r="F9" i="104"/>
  <c r="G9" i="104"/>
  <c r="F15" i="104"/>
  <c r="G15" i="104"/>
  <c r="F17" i="104"/>
  <c r="G17" i="104"/>
  <c r="F23" i="104"/>
  <c r="G23" i="104"/>
  <c r="F25" i="104"/>
  <c r="G25" i="104"/>
  <c r="F31" i="104"/>
  <c r="G31" i="104"/>
  <c r="F33" i="104"/>
  <c r="G33" i="104"/>
  <c r="F39" i="104"/>
  <c r="G39" i="104"/>
  <c r="F41" i="104"/>
  <c r="G41" i="104"/>
  <c r="F47" i="104"/>
  <c r="G47" i="104"/>
  <c r="F49" i="104"/>
  <c r="G49" i="104"/>
  <c r="F55" i="104"/>
  <c r="G55" i="104"/>
  <c r="F57" i="104"/>
  <c r="G57" i="104"/>
  <c r="F63" i="104"/>
  <c r="G63" i="104"/>
  <c r="F65" i="104"/>
  <c r="G65" i="104"/>
  <c r="F71" i="104"/>
  <c r="G71" i="104"/>
  <c r="F8" i="105"/>
  <c r="G8" i="105"/>
  <c r="F10" i="105"/>
  <c r="G10" i="105"/>
  <c r="F16" i="105"/>
  <c r="G16" i="105"/>
  <c r="F18" i="105"/>
  <c r="G18" i="105"/>
  <c r="F24" i="105"/>
  <c r="G24" i="105"/>
  <c r="F26" i="105"/>
  <c r="G26" i="105"/>
  <c r="F32" i="105"/>
  <c r="G32" i="105"/>
  <c r="F34" i="105"/>
  <c r="G34" i="105"/>
  <c r="F40" i="105"/>
  <c r="G40" i="105"/>
  <c r="F42" i="105"/>
  <c r="G42" i="105"/>
  <c r="F48" i="105"/>
  <c r="G48" i="105"/>
  <c r="F50" i="105"/>
  <c r="G50" i="105"/>
  <c r="F56" i="105"/>
  <c r="G56" i="105"/>
  <c r="F58" i="105"/>
  <c r="G58" i="105"/>
  <c r="F64" i="105"/>
  <c r="G64" i="105"/>
  <c r="F66" i="105"/>
  <c r="G66" i="105"/>
  <c r="F72" i="105"/>
  <c r="G72" i="105"/>
  <c r="F7" i="106"/>
  <c r="G7" i="106"/>
  <c r="F9" i="106"/>
  <c r="G9" i="106"/>
  <c r="F15" i="106"/>
  <c r="G15" i="106"/>
  <c r="F17" i="106"/>
  <c r="G17" i="106"/>
  <c r="F23" i="106"/>
  <c r="G23" i="106"/>
  <c r="F25" i="106"/>
  <c r="G25" i="106"/>
  <c r="F31" i="106"/>
  <c r="G31" i="106"/>
  <c r="F33" i="106"/>
  <c r="G33" i="106"/>
  <c r="F39" i="106"/>
  <c r="G39" i="106"/>
  <c r="F41" i="106"/>
  <c r="G41" i="106"/>
  <c r="F47" i="106"/>
  <c r="G47" i="106"/>
  <c r="F49" i="106"/>
  <c r="G49" i="106"/>
  <c r="F55" i="106"/>
  <c r="G55" i="106"/>
  <c r="F57" i="106"/>
  <c r="G57" i="106"/>
  <c r="F63" i="106"/>
  <c r="G63" i="106"/>
  <c r="F65" i="106"/>
  <c r="G65" i="106"/>
  <c r="F71" i="106"/>
  <c r="G71" i="106"/>
  <c r="F8" i="107"/>
  <c r="G8" i="107"/>
  <c r="F10" i="107"/>
  <c r="G10" i="107"/>
  <c r="F20" i="107"/>
  <c r="G20" i="107"/>
  <c r="F28" i="107"/>
  <c r="G28" i="107"/>
  <c r="F36" i="107"/>
  <c r="G36" i="107"/>
  <c r="F44" i="107"/>
  <c r="G44" i="107"/>
  <c r="F52" i="107"/>
  <c r="G52" i="107"/>
  <c r="F60" i="107"/>
  <c r="G60" i="107"/>
  <c r="F68" i="107"/>
  <c r="G68" i="107"/>
  <c r="F11" i="108"/>
  <c r="G11" i="108"/>
  <c r="F19" i="108"/>
  <c r="G19" i="108"/>
  <c r="F27" i="108"/>
  <c r="G27" i="108"/>
  <c r="F35" i="108"/>
  <c r="G35" i="108"/>
  <c r="F43" i="108"/>
  <c r="G43" i="108"/>
  <c r="F51" i="108"/>
  <c r="G51" i="108"/>
  <c r="F59" i="108"/>
  <c r="G59" i="108"/>
  <c r="F67" i="108"/>
  <c r="G67" i="108"/>
  <c r="F8" i="109"/>
  <c r="G8" i="109"/>
  <c r="F16" i="109"/>
  <c r="G16" i="109"/>
  <c r="F24" i="109"/>
  <c r="G24" i="109"/>
  <c r="F32" i="109"/>
  <c r="G32" i="109"/>
  <c r="F40" i="109"/>
  <c r="G40" i="109"/>
  <c r="F48" i="109"/>
  <c r="G48" i="109"/>
  <c r="F56" i="109"/>
  <c r="G56" i="109"/>
  <c r="F64" i="109"/>
  <c r="G64" i="109"/>
  <c r="F72" i="109"/>
  <c r="G72" i="109"/>
  <c r="F10" i="100"/>
  <c r="G10" i="100"/>
  <c r="F14" i="100"/>
  <c r="G14" i="100"/>
  <c r="F16" i="100"/>
  <c r="G16" i="100"/>
  <c r="F22" i="100"/>
  <c r="G22" i="100"/>
  <c r="F24" i="100"/>
  <c r="G24" i="100"/>
  <c r="F30" i="100"/>
  <c r="G30" i="100"/>
  <c r="F32" i="100"/>
  <c r="G32" i="100"/>
  <c r="F38" i="100"/>
  <c r="G38" i="100"/>
  <c r="F40" i="100"/>
  <c r="G40" i="100"/>
  <c r="F46" i="100"/>
  <c r="G46" i="100"/>
  <c r="F48" i="100"/>
  <c r="G48" i="100"/>
  <c r="F54" i="100"/>
  <c r="G54" i="100"/>
  <c r="F56" i="100"/>
  <c r="G56" i="100"/>
  <c r="F62" i="100"/>
  <c r="G62" i="100"/>
  <c r="F64" i="100"/>
  <c r="G64" i="100"/>
  <c r="F70" i="100"/>
  <c r="G70" i="100"/>
  <c r="F72" i="100"/>
  <c r="G72" i="100"/>
  <c r="F6" i="101"/>
  <c r="G6" i="101"/>
  <c r="F12" i="101"/>
  <c r="G12" i="101"/>
  <c r="F14" i="101"/>
  <c r="G14" i="101"/>
  <c r="F20" i="101"/>
  <c r="G20" i="101"/>
  <c r="F22" i="101"/>
  <c r="G22" i="101"/>
  <c r="F28" i="101"/>
  <c r="G28" i="101"/>
  <c r="F30" i="101"/>
  <c r="G30" i="101"/>
  <c r="F36" i="101"/>
  <c r="G36" i="101"/>
  <c r="F38" i="101"/>
  <c r="G38" i="101"/>
  <c r="F44" i="101"/>
  <c r="G44" i="101"/>
  <c r="F46" i="101"/>
  <c r="G46" i="101"/>
  <c r="F52" i="101"/>
  <c r="G52" i="101"/>
  <c r="F54" i="101"/>
  <c r="G54" i="101"/>
  <c r="F60" i="101"/>
  <c r="G60" i="101"/>
  <c r="F62" i="101"/>
  <c r="G62" i="101"/>
  <c r="F68" i="101"/>
  <c r="G68" i="101"/>
  <c r="F70" i="101"/>
  <c r="G70" i="101"/>
  <c r="F11" i="102"/>
  <c r="G11" i="102"/>
  <c r="F13" i="102"/>
  <c r="G13" i="102"/>
  <c r="F19" i="102"/>
  <c r="G19" i="102"/>
  <c r="F21" i="102"/>
  <c r="G21" i="102"/>
  <c r="F27" i="102"/>
  <c r="G27" i="102"/>
  <c r="F29" i="102"/>
  <c r="G29" i="102"/>
  <c r="F35" i="102"/>
  <c r="G35" i="102"/>
  <c r="F37" i="102"/>
  <c r="G37" i="102"/>
  <c r="F43" i="102"/>
  <c r="G43" i="102"/>
  <c r="F45" i="102"/>
  <c r="G45" i="102"/>
  <c r="F51" i="102"/>
  <c r="G51" i="102"/>
  <c r="F53" i="102"/>
  <c r="G53" i="102"/>
  <c r="F59" i="102"/>
  <c r="G59" i="102"/>
  <c r="F61" i="102"/>
  <c r="G61" i="102"/>
  <c r="F67" i="102"/>
  <c r="G67" i="102"/>
  <c r="F69" i="102"/>
  <c r="G69" i="102"/>
  <c r="F6" i="103"/>
  <c r="G6" i="103"/>
  <c r="F12" i="103"/>
  <c r="G12" i="103"/>
  <c r="F14" i="103"/>
  <c r="G14" i="103"/>
  <c r="F20" i="103"/>
  <c r="G20" i="103"/>
  <c r="F22" i="103"/>
  <c r="G22" i="103"/>
  <c r="F28" i="103"/>
  <c r="G28" i="103"/>
  <c r="F30" i="103"/>
  <c r="G30" i="103"/>
  <c r="F36" i="103"/>
  <c r="G36" i="103"/>
  <c r="F38" i="103"/>
  <c r="G38" i="103"/>
  <c r="F44" i="103"/>
  <c r="G44" i="103"/>
  <c r="F46" i="103"/>
  <c r="G46" i="103"/>
  <c r="F52" i="103"/>
  <c r="G52" i="103"/>
  <c r="F54" i="103"/>
  <c r="G54" i="103"/>
  <c r="F60" i="103"/>
  <c r="G60" i="103"/>
  <c r="F62" i="103"/>
  <c r="G62" i="103"/>
  <c r="F68" i="103"/>
  <c r="G68" i="103"/>
  <c r="F70" i="103"/>
  <c r="G70" i="103"/>
  <c r="F11" i="104"/>
  <c r="G11" i="104"/>
  <c r="F13" i="104"/>
  <c r="G13" i="104"/>
  <c r="F19" i="104"/>
  <c r="G19" i="104"/>
  <c r="F21" i="104"/>
  <c r="G21" i="104"/>
  <c r="F27" i="104"/>
  <c r="G27" i="104"/>
  <c r="F29" i="104"/>
  <c r="G29" i="104"/>
  <c r="F35" i="104"/>
  <c r="G35" i="104"/>
  <c r="F37" i="104"/>
  <c r="G37" i="104"/>
  <c r="F43" i="104"/>
  <c r="G43" i="104"/>
  <c r="F45" i="104"/>
  <c r="G45" i="104"/>
  <c r="F51" i="104"/>
  <c r="G51" i="104"/>
  <c r="F53" i="104"/>
  <c r="G53" i="104"/>
  <c r="F59" i="104"/>
  <c r="G59" i="104"/>
  <c r="F61" i="104"/>
  <c r="G61" i="104"/>
  <c r="F67" i="104"/>
  <c r="G67" i="104"/>
  <c r="F69" i="104"/>
  <c r="G69" i="104"/>
  <c r="F6" i="105"/>
  <c r="G6" i="105"/>
  <c r="F12" i="105"/>
  <c r="G12" i="105"/>
  <c r="F14" i="105"/>
  <c r="G14" i="105"/>
  <c r="F20" i="105"/>
  <c r="G20" i="105"/>
  <c r="F22" i="105"/>
  <c r="G22" i="105"/>
  <c r="F28" i="105"/>
  <c r="G28" i="105"/>
  <c r="F30" i="105"/>
  <c r="G30" i="105"/>
  <c r="F36" i="105"/>
  <c r="G36" i="105"/>
  <c r="F38" i="105"/>
  <c r="G38" i="105"/>
  <c r="F44" i="105"/>
  <c r="G44" i="105"/>
  <c r="F46" i="105"/>
  <c r="G46" i="105"/>
  <c r="F52" i="105"/>
  <c r="G52" i="105"/>
  <c r="F54" i="105"/>
  <c r="G54" i="105"/>
  <c r="F60" i="105"/>
  <c r="G60" i="105"/>
  <c r="F62" i="105"/>
  <c r="G62" i="105"/>
  <c r="F68" i="105"/>
  <c r="G68" i="105"/>
  <c r="F70" i="105"/>
  <c r="G70" i="105"/>
  <c r="F11" i="106"/>
  <c r="G11" i="106"/>
  <c r="F13" i="106"/>
  <c r="G13" i="106"/>
  <c r="F19" i="106"/>
  <c r="G19" i="106"/>
  <c r="F21" i="106"/>
  <c r="G21" i="106"/>
  <c r="F27" i="106"/>
  <c r="G27" i="106"/>
  <c r="F29" i="106"/>
  <c r="G29" i="106"/>
  <c r="F35" i="106"/>
  <c r="G35" i="106"/>
  <c r="F37" i="106"/>
  <c r="G37" i="106"/>
  <c r="F43" i="106"/>
  <c r="G43" i="106"/>
  <c r="F45" i="106"/>
  <c r="G45" i="106"/>
  <c r="F51" i="106"/>
  <c r="G51" i="106"/>
  <c r="F53" i="106"/>
  <c r="G53" i="106"/>
  <c r="F59" i="106"/>
  <c r="G59" i="106"/>
  <c r="F61" i="106"/>
  <c r="G61" i="106"/>
  <c r="F67" i="106"/>
  <c r="G67" i="106"/>
  <c r="F69" i="106"/>
  <c r="G69" i="106"/>
  <c r="F6" i="107"/>
  <c r="G6" i="107"/>
  <c r="F12" i="107"/>
  <c r="G12" i="107"/>
  <c r="F14" i="107"/>
  <c r="G14" i="107"/>
  <c r="F16" i="107"/>
  <c r="G16" i="107"/>
  <c r="F24" i="107"/>
  <c r="G24" i="107"/>
  <c r="F32" i="107"/>
  <c r="G32" i="107"/>
  <c r="F40" i="107"/>
  <c r="G40" i="107"/>
  <c r="F48" i="107"/>
  <c r="G48" i="107"/>
  <c r="F56" i="107"/>
  <c r="G56" i="107"/>
  <c r="F64" i="107"/>
  <c r="G64" i="107"/>
  <c r="F72" i="107"/>
  <c r="G72" i="107"/>
  <c r="F7" i="108"/>
  <c r="G7" i="108"/>
  <c r="F15" i="108"/>
  <c r="G15" i="108"/>
  <c r="F23" i="108"/>
  <c r="G23" i="108"/>
  <c r="F31" i="108"/>
  <c r="G31" i="108"/>
  <c r="F39" i="108"/>
  <c r="G39" i="108"/>
  <c r="F47" i="108"/>
  <c r="G47" i="108"/>
  <c r="F55" i="108"/>
  <c r="G55" i="108"/>
  <c r="F63" i="108"/>
  <c r="G63" i="108"/>
  <c r="F71" i="108"/>
  <c r="G71" i="108"/>
  <c r="F12" i="109"/>
  <c r="G12" i="109"/>
  <c r="F20" i="109"/>
  <c r="G20" i="109"/>
  <c r="F28" i="109"/>
  <c r="G28" i="109"/>
  <c r="F36" i="109"/>
  <c r="G36" i="109"/>
  <c r="F44" i="109"/>
  <c r="G44" i="109"/>
  <c r="F52" i="109"/>
  <c r="G52" i="109"/>
  <c r="F60" i="109"/>
  <c r="G60" i="109"/>
  <c r="F68" i="109"/>
  <c r="G68" i="109"/>
  <c r="G7" i="100"/>
  <c r="G11" i="100"/>
  <c r="G15" i="100"/>
  <c r="G19" i="100"/>
  <c r="G23" i="100"/>
  <c r="G27" i="100"/>
  <c r="G31" i="100"/>
  <c r="G35" i="100"/>
  <c r="G39" i="100"/>
  <c r="G43" i="100"/>
  <c r="G47" i="100"/>
  <c r="G51" i="100"/>
  <c r="G55" i="100"/>
  <c r="G59" i="100"/>
  <c r="G63" i="100"/>
  <c r="G67" i="100"/>
  <c r="G71" i="100"/>
  <c r="G5" i="101"/>
  <c r="G9" i="101"/>
  <c r="G13" i="101"/>
  <c r="G17" i="101"/>
  <c r="G21" i="101"/>
  <c r="G25" i="101"/>
  <c r="G29" i="101"/>
  <c r="G33" i="101"/>
  <c r="G37" i="101"/>
  <c r="G41" i="101"/>
  <c r="G45" i="101"/>
  <c r="G49" i="101"/>
  <c r="G53" i="101"/>
  <c r="G57" i="101"/>
  <c r="G61" i="101"/>
  <c r="G65" i="101"/>
  <c r="G69" i="101"/>
  <c r="C73" i="102"/>
  <c r="G8" i="102"/>
  <c r="G12" i="102"/>
  <c r="G16" i="102"/>
  <c r="G20" i="102"/>
  <c r="G24" i="102"/>
  <c r="G28" i="102"/>
  <c r="G32" i="102"/>
  <c r="G36" i="102"/>
  <c r="G40" i="102"/>
  <c r="G44" i="102"/>
  <c r="G48" i="102"/>
  <c r="G52" i="102"/>
  <c r="G56" i="102"/>
  <c r="G60" i="102"/>
  <c r="G64" i="102"/>
  <c r="G68" i="102"/>
  <c r="G72" i="102"/>
  <c r="G5" i="103"/>
  <c r="G9" i="103"/>
  <c r="G13" i="103"/>
  <c r="G17" i="103"/>
  <c r="G21" i="103"/>
  <c r="G25" i="103"/>
  <c r="G29" i="103"/>
  <c r="G33" i="103"/>
  <c r="G37" i="103"/>
  <c r="G41" i="103"/>
  <c r="G45" i="103"/>
  <c r="G49" i="103"/>
  <c r="G53" i="103"/>
  <c r="G57" i="103"/>
  <c r="G61" i="103"/>
  <c r="G65" i="103"/>
  <c r="G69" i="103"/>
  <c r="C73" i="104"/>
  <c r="G8" i="104"/>
  <c r="G12" i="104"/>
  <c r="G16" i="104"/>
  <c r="G20" i="104"/>
  <c r="G24" i="104"/>
  <c r="G28" i="104"/>
  <c r="G32" i="104"/>
  <c r="G36" i="104"/>
  <c r="G40" i="104"/>
  <c r="G44" i="104"/>
  <c r="G48" i="104"/>
  <c r="G52" i="104"/>
  <c r="G56" i="104"/>
  <c r="G60" i="104"/>
  <c r="G64" i="104"/>
  <c r="G68" i="104"/>
  <c r="G72" i="104"/>
  <c r="G5" i="105"/>
  <c r="G9" i="105"/>
  <c r="G13" i="105"/>
  <c r="G17" i="105"/>
  <c r="G21" i="105"/>
  <c r="G25" i="105"/>
  <c r="G29" i="105"/>
  <c r="G33" i="105"/>
  <c r="G37" i="105"/>
  <c r="G41" i="105"/>
  <c r="G45" i="105"/>
  <c r="G49" i="105"/>
  <c r="G53" i="105"/>
  <c r="G57" i="105"/>
  <c r="G61" i="105"/>
  <c r="G65" i="105"/>
  <c r="G69" i="105"/>
  <c r="C73" i="106"/>
  <c r="G8" i="106"/>
  <c r="G12" i="106"/>
  <c r="G16" i="106"/>
  <c r="G20" i="106"/>
  <c r="G24" i="106"/>
  <c r="G28" i="106"/>
  <c r="G32" i="106"/>
  <c r="G36" i="106"/>
  <c r="G40" i="106"/>
  <c r="G44" i="106"/>
  <c r="G48" i="106"/>
  <c r="G52" i="106"/>
  <c r="G56" i="106"/>
  <c r="G60" i="106"/>
  <c r="G64" i="106"/>
  <c r="G68" i="106"/>
  <c r="G72" i="106"/>
  <c r="G5" i="107"/>
  <c r="G9" i="107"/>
  <c r="G13" i="107"/>
  <c r="G19" i="107"/>
  <c r="F19" i="107"/>
  <c r="F22" i="107"/>
  <c r="G22" i="107"/>
  <c r="G27" i="107"/>
  <c r="F27" i="107"/>
  <c r="F30" i="107"/>
  <c r="G30" i="107"/>
  <c r="G35" i="107"/>
  <c r="F35" i="107"/>
  <c r="F38" i="107"/>
  <c r="G38" i="107"/>
  <c r="G43" i="107"/>
  <c r="F43" i="107"/>
  <c r="F46" i="107"/>
  <c r="G46" i="107"/>
  <c r="G51" i="107"/>
  <c r="F51" i="107"/>
  <c r="F54" i="107"/>
  <c r="G54" i="107"/>
  <c r="G59" i="107"/>
  <c r="F59" i="107"/>
  <c r="F62" i="107"/>
  <c r="G62" i="107"/>
  <c r="G67" i="107"/>
  <c r="F67" i="107"/>
  <c r="F70" i="107"/>
  <c r="G70" i="107"/>
  <c r="C73" i="107"/>
  <c r="G10" i="108"/>
  <c r="F10" i="108"/>
  <c r="F13" i="108"/>
  <c r="G13" i="108"/>
  <c r="G18" i="108"/>
  <c r="F18" i="108"/>
  <c r="F21" i="108"/>
  <c r="G21" i="108"/>
  <c r="G26" i="108"/>
  <c r="F26" i="108"/>
  <c r="F29" i="108"/>
  <c r="G29" i="108"/>
  <c r="G34" i="108"/>
  <c r="F34" i="108"/>
  <c r="F37" i="108"/>
  <c r="G37" i="108"/>
  <c r="G42" i="108"/>
  <c r="F42" i="108"/>
  <c r="F45" i="108"/>
  <c r="G45" i="108"/>
  <c r="G50" i="108"/>
  <c r="F50" i="108"/>
  <c r="F53" i="108"/>
  <c r="G53" i="108"/>
  <c r="G58" i="108"/>
  <c r="F58" i="108"/>
  <c r="F61" i="108"/>
  <c r="G61" i="108"/>
  <c r="G66" i="108"/>
  <c r="F66" i="108"/>
  <c r="F69" i="108"/>
  <c r="G69" i="108"/>
  <c r="F6" i="109"/>
  <c r="G6" i="109"/>
  <c r="G11" i="109"/>
  <c r="F11" i="109"/>
  <c r="F14" i="109"/>
  <c r="G14" i="109"/>
  <c r="G19" i="109"/>
  <c r="F19" i="109"/>
  <c r="F22" i="109"/>
  <c r="G22" i="109"/>
  <c r="G27" i="109"/>
  <c r="F27" i="109"/>
  <c r="F30" i="109"/>
  <c r="G30" i="109"/>
  <c r="G35" i="109"/>
  <c r="F35" i="109"/>
  <c r="F38" i="109"/>
  <c r="G38" i="109"/>
  <c r="G43" i="109"/>
  <c r="F43" i="109"/>
  <c r="F46" i="109"/>
  <c r="G46" i="109"/>
  <c r="G51" i="109"/>
  <c r="F51" i="109"/>
  <c r="F54" i="109"/>
  <c r="G54" i="109"/>
  <c r="G59" i="109"/>
  <c r="F59" i="109"/>
  <c r="F62" i="109"/>
  <c r="G62" i="109"/>
  <c r="G67" i="109"/>
  <c r="F67" i="109"/>
  <c r="F70" i="109"/>
  <c r="G70" i="109"/>
  <c r="C73" i="109"/>
  <c r="F5" i="110"/>
  <c r="G5" i="110"/>
  <c r="F7" i="110"/>
  <c r="G7" i="110"/>
  <c r="F13" i="110"/>
  <c r="G13" i="110"/>
  <c r="F15" i="110"/>
  <c r="G15" i="110"/>
  <c r="F21" i="110"/>
  <c r="G21" i="110"/>
  <c r="F23" i="110"/>
  <c r="G23" i="110"/>
  <c r="F30" i="110"/>
  <c r="G30" i="110"/>
  <c r="F38" i="110"/>
  <c r="G38" i="110"/>
  <c r="F46" i="110"/>
  <c r="G46" i="110"/>
  <c r="F54" i="110"/>
  <c r="G54" i="110"/>
  <c r="F62" i="110"/>
  <c r="G62" i="110"/>
  <c r="F70" i="110"/>
  <c r="G70" i="110"/>
  <c r="F5" i="111"/>
  <c r="G5" i="111"/>
  <c r="F13" i="111"/>
  <c r="G13" i="111"/>
  <c r="F21" i="111"/>
  <c r="G21" i="111"/>
  <c r="F29" i="111"/>
  <c r="G29" i="111"/>
  <c r="F37" i="111"/>
  <c r="G37" i="111"/>
  <c r="F45" i="111"/>
  <c r="G45" i="111"/>
  <c r="F53" i="111"/>
  <c r="G53" i="111"/>
  <c r="F61" i="111"/>
  <c r="G61" i="111"/>
  <c r="F69" i="111"/>
  <c r="G69" i="111"/>
  <c r="F9" i="112"/>
  <c r="G9" i="112"/>
  <c r="F17" i="112"/>
  <c r="G17" i="112"/>
  <c r="F25" i="112"/>
  <c r="G25" i="112"/>
  <c r="F33" i="112"/>
  <c r="G33" i="112"/>
  <c r="F41" i="112"/>
  <c r="G41" i="112"/>
  <c r="F49" i="112"/>
  <c r="G49" i="112"/>
  <c r="F57" i="112"/>
  <c r="G57" i="112"/>
  <c r="F65" i="112"/>
  <c r="G65" i="112"/>
  <c r="C74" i="100"/>
  <c r="G5" i="100"/>
  <c r="F7" i="100"/>
  <c r="F11" i="100"/>
  <c r="G13" i="100"/>
  <c r="F15" i="100"/>
  <c r="G17" i="100"/>
  <c r="F19" i="100"/>
  <c r="G21" i="100"/>
  <c r="F23" i="100"/>
  <c r="G25" i="100"/>
  <c r="F27" i="100"/>
  <c r="G29" i="100"/>
  <c r="F31" i="100"/>
  <c r="G33" i="100"/>
  <c r="F35" i="100"/>
  <c r="G37" i="100"/>
  <c r="F39" i="100"/>
  <c r="G41" i="100"/>
  <c r="F43" i="100"/>
  <c r="G45" i="100"/>
  <c r="F47" i="100"/>
  <c r="G49" i="100"/>
  <c r="F51" i="100"/>
  <c r="G53" i="100"/>
  <c r="F55" i="100"/>
  <c r="G57" i="100"/>
  <c r="F59" i="100"/>
  <c r="G61" i="100"/>
  <c r="F63" i="100"/>
  <c r="G65" i="100"/>
  <c r="F67" i="100"/>
  <c r="G69" i="100"/>
  <c r="F71" i="100"/>
  <c r="G73" i="100"/>
  <c r="F5" i="101"/>
  <c r="G7" i="101"/>
  <c r="F9" i="101"/>
  <c r="G11" i="101"/>
  <c r="F13" i="101"/>
  <c r="G15" i="101"/>
  <c r="F17" i="101"/>
  <c r="G19" i="101"/>
  <c r="F21" i="101"/>
  <c r="G23" i="101"/>
  <c r="F25" i="101"/>
  <c r="G27" i="101"/>
  <c r="F29" i="101"/>
  <c r="G31" i="101"/>
  <c r="F33" i="101"/>
  <c r="G35" i="101"/>
  <c r="F37" i="101"/>
  <c r="G39" i="101"/>
  <c r="F41" i="101"/>
  <c r="G43" i="101"/>
  <c r="F45" i="101"/>
  <c r="G47" i="101"/>
  <c r="F49" i="101"/>
  <c r="G51" i="101"/>
  <c r="F53" i="101"/>
  <c r="G55" i="101"/>
  <c r="F57" i="101"/>
  <c r="G59" i="101"/>
  <c r="F61" i="101"/>
  <c r="G63" i="101"/>
  <c r="F65" i="101"/>
  <c r="G67" i="101"/>
  <c r="F69" i="101"/>
  <c r="G71" i="101"/>
  <c r="C73" i="101"/>
  <c r="G6" i="102"/>
  <c r="F8" i="102"/>
  <c r="G10" i="102"/>
  <c r="F12" i="102"/>
  <c r="G14" i="102"/>
  <c r="F16" i="102"/>
  <c r="G18" i="102"/>
  <c r="F20" i="102"/>
  <c r="G22" i="102"/>
  <c r="F24" i="102"/>
  <c r="G26" i="102"/>
  <c r="F28" i="102"/>
  <c r="G30" i="102"/>
  <c r="F32" i="102"/>
  <c r="G34" i="102"/>
  <c r="F36" i="102"/>
  <c r="G38" i="102"/>
  <c r="F40" i="102"/>
  <c r="G42" i="102"/>
  <c r="F44" i="102"/>
  <c r="G46" i="102"/>
  <c r="F48" i="102"/>
  <c r="G50" i="102"/>
  <c r="F52" i="102"/>
  <c r="G54" i="102"/>
  <c r="F56" i="102"/>
  <c r="G58" i="102"/>
  <c r="F60" i="102"/>
  <c r="G62" i="102"/>
  <c r="F64" i="102"/>
  <c r="G66" i="102"/>
  <c r="F68" i="102"/>
  <c r="G70" i="102"/>
  <c r="F72" i="102"/>
  <c r="F5" i="103"/>
  <c r="G7" i="103"/>
  <c r="F9" i="103"/>
  <c r="G11" i="103"/>
  <c r="F13" i="103"/>
  <c r="G15" i="103"/>
  <c r="F17" i="103"/>
  <c r="F21" i="103"/>
  <c r="G23" i="103"/>
  <c r="F25" i="103"/>
  <c r="F29" i="103"/>
  <c r="G31" i="103"/>
  <c r="F33" i="103"/>
  <c r="G35" i="103"/>
  <c r="F37" i="103"/>
  <c r="G39" i="103"/>
  <c r="F41" i="103"/>
  <c r="F45" i="103"/>
  <c r="G47" i="103"/>
  <c r="F49" i="103"/>
  <c r="G51" i="103"/>
  <c r="F53" i="103"/>
  <c r="G55" i="103"/>
  <c r="F57" i="103"/>
  <c r="F61" i="103"/>
  <c r="G63" i="103"/>
  <c r="F65" i="103"/>
  <c r="F69" i="103"/>
  <c r="G71" i="103"/>
  <c r="C73" i="103"/>
  <c r="F8" i="104"/>
  <c r="G10" i="104"/>
  <c r="F12" i="104"/>
  <c r="G14" i="104"/>
  <c r="F16" i="104"/>
  <c r="G18" i="104"/>
  <c r="F20" i="104"/>
  <c r="G22" i="104"/>
  <c r="F24" i="104"/>
  <c r="G26" i="104"/>
  <c r="F28" i="104"/>
  <c r="F32" i="104"/>
  <c r="G34" i="104"/>
  <c r="F36" i="104"/>
  <c r="G38" i="104"/>
  <c r="F40" i="104"/>
  <c r="G42" i="104"/>
  <c r="F44" i="104"/>
  <c r="F48" i="104"/>
  <c r="G50" i="104"/>
  <c r="F52" i="104"/>
  <c r="F56" i="104"/>
  <c r="G58" i="104"/>
  <c r="F60" i="104"/>
  <c r="G62" i="104"/>
  <c r="F64" i="104"/>
  <c r="G66" i="104"/>
  <c r="F68" i="104"/>
  <c r="F72" i="104"/>
  <c r="F5" i="105"/>
  <c r="G7" i="105"/>
  <c r="F9" i="105"/>
  <c r="G11" i="105"/>
  <c r="F13" i="105"/>
  <c r="G15" i="105"/>
  <c r="F17" i="105"/>
  <c r="G19" i="105"/>
  <c r="F21" i="105"/>
  <c r="G23" i="105"/>
  <c r="F25" i="105"/>
  <c r="G27" i="105"/>
  <c r="F29" i="105"/>
  <c r="G31" i="105"/>
  <c r="F33" i="105"/>
  <c r="G35" i="105"/>
  <c r="F37" i="105"/>
  <c r="G39" i="105"/>
  <c r="F41" i="105"/>
  <c r="G43" i="105"/>
  <c r="F45" i="105"/>
  <c r="G47" i="105"/>
  <c r="F49" i="105"/>
  <c r="G51" i="105"/>
  <c r="F53" i="105"/>
  <c r="G55" i="105"/>
  <c r="F57" i="105"/>
  <c r="G59" i="105"/>
  <c r="F61" i="105"/>
  <c r="G63" i="105"/>
  <c r="F65" i="105"/>
  <c r="G67" i="105"/>
  <c r="F69" i="105"/>
  <c r="G71" i="105"/>
  <c r="C73" i="105"/>
  <c r="G6" i="106"/>
  <c r="F8" i="106"/>
  <c r="G10" i="106"/>
  <c r="F12" i="106"/>
  <c r="G14" i="106"/>
  <c r="F16" i="106"/>
  <c r="G18" i="106"/>
  <c r="F20" i="106"/>
  <c r="G22" i="106"/>
  <c r="F24" i="106"/>
  <c r="G26" i="106"/>
  <c r="F28" i="106"/>
  <c r="G30" i="106"/>
  <c r="F32" i="106"/>
  <c r="G34" i="106"/>
  <c r="F36" i="106"/>
  <c r="G38" i="106"/>
  <c r="F40" i="106"/>
  <c r="G42" i="106"/>
  <c r="F44" i="106"/>
  <c r="G46" i="106"/>
  <c r="F48" i="106"/>
  <c r="G50" i="106"/>
  <c r="F52" i="106"/>
  <c r="G54" i="106"/>
  <c r="F56" i="106"/>
  <c r="G58" i="106"/>
  <c r="F60" i="106"/>
  <c r="G62" i="106"/>
  <c r="F64" i="106"/>
  <c r="G66" i="106"/>
  <c r="F68" i="106"/>
  <c r="G70" i="106"/>
  <c r="F72" i="106"/>
  <c r="F5" i="107"/>
  <c r="G7" i="107"/>
  <c r="F9" i="107"/>
  <c r="G11" i="107"/>
  <c r="F13" i="107"/>
  <c r="G15" i="107"/>
  <c r="F15" i="107"/>
  <c r="F18" i="107"/>
  <c r="G18" i="107"/>
  <c r="G23" i="107"/>
  <c r="F23" i="107"/>
  <c r="F26" i="107"/>
  <c r="G26" i="107"/>
  <c r="G31" i="107"/>
  <c r="F31" i="107"/>
  <c r="F34" i="107"/>
  <c r="G34" i="107"/>
  <c r="G39" i="107"/>
  <c r="F39" i="107"/>
  <c r="F42" i="107"/>
  <c r="G42" i="107"/>
  <c r="G47" i="107"/>
  <c r="F47" i="107"/>
  <c r="F50" i="107"/>
  <c r="G50" i="107"/>
  <c r="G55" i="107"/>
  <c r="F55" i="107"/>
  <c r="F58" i="107"/>
  <c r="G58" i="107"/>
  <c r="G63" i="107"/>
  <c r="F63" i="107"/>
  <c r="F66" i="107"/>
  <c r="G66" i="107"/>
  <c r="G71" i="107"/>
  <c r="F71" i="107"/>
  <c r="G6" i="108"/>
  <c r="F6" i="108"/>
  <c r="F9" i="108"/>
  <c r="G9" i="108"/>
  <c r="G14" i="108"/>
  <c r="F14" i="108"/>
  <c r="F17" i="108"/>
  <c r="G17" i="108"/>
  <c r="G22" i="108"/>
  <c r="F22" i="108"/>
  <c r="F25" i="108"/>
  <c r="G25" i="108"/>
  <c r="G30" i="108"/>
  <c r="F30" i="108"/>
  <c r="F33" i="108"/>
  <c r="G33" i="108"/>
  <c r="G38" i="108"/>
  <c r="F38" i="108"/>
  <c r="F41" i="108"/>
  <c r="G41" i="108"/>
  <c r="G46" i="108"/>
  <c r="F46" i="108"/>
  <c r="F49" i="108"/>
  <c r="G49" i="108"/>
  <c r="G54" i="108"/>
  <c r="F54" i="108"/>
  <c r="F57" i="108"/>
  <c r="G57" i="108"/>
  <c r="G62" i="108"/>
  <c r="F62" i="108"/>
  <c r="F65" i="108"/>
  <c r="G65" i="108"/>
  <c r="G70" i="108"/>
  <c r="F70" i="108"/>
  <c r="G7" i="109"/>
  <c r="F7" i="109"/>
  <c r="F10" i="109"/>
  <c r="G10" i="109"/>
  <c r="G15" i="109"/>
  <c r="F15" i="109"/>
  <c r="F18" i="109"/>
  <c r="G18" i="109"/>
  <c r="G23" i="109"/>
  <c r="F23" i="109"/>
  <c r="F26" i="109"/>
  <c r="G26" i="109"/>
  <c r="G31" i="109"/>
  <c r="F31" i="109"/>
  <c r="F34" i="109"/>
  <c r="G34" i="109"/>
  <c r="G39" i="109"/>
  <c r="F39" i="109"/>
  <c r="F42" i="109"/>
  <c r="G42" i="109"/>
  <c r="G47" i="109"/>
  <c r="F47" i="109"/>
  <c r="F50" i="109"/>
  <c r="G50" i="109"/>
  <c r="G55" i="109"/>
  <c r="F55" i="109"/>
  <c r="F58" i="109"/>
  <c r="G58" i="109"/>
  <c r="G63" i="109"/>
  <c r="F63" i="109"/>
  <c r="F66" i="109"/>
  <c r="G66" i="109"/>
  <c r="G71" i="109"/>
  <c r="F71" i="109"/>
  <c r="F9" i="110"/>
  <c r="G9" i="110"/>
  <c r="F11" i="110"/>
  <c r="G11" i="110"/>
  <c r="F17" i="110"/>
  <c r="G17" i="110"/>
  <c r="F19" i="110"/>
  <c r="G19" i="110"/>
  <c r="F25" i="110"/>
  <c r="G25" i="110"/>
  <c r="F26" i="110"/>
  <c r="G26" i="110"/>
  <c r="F34" i="110"/>
  <c r="G34" i="110"/>
  <c r="F42" i="110"/>
  <c r="G42" i="110"/>
  <c r="F50" i="110"/>
  <c r="G50" i="110"/>
  <c r="F58" i="110"/>
  <c r="G58" i="110"/>
  <c r="F66" i="110"/>
  <c r="G66" i="110"/>
  <c r="F9" i="111"/>
  <c r="G9" i="111"/>
  <c r="F17" i="111"/>
  <c r="G17" i="111"/>
  <c r="F25" i="111"/>
  <c r="G25" i="111"/>
  <c r="F33" i="111"/>
  <c r="G33" i="111"/>
  <c r="F41" i="111"/>
  <c r="G41" i="111"/>
  <c r="F49" i="111"/>
  <c r="G49" i="111"/>
  <c r="F57" i="111"/>
  <c r="G57" i="111"/>
  <c r="F65" i="111"/>
  <c r="G65" i="111"/>
  <c r="F13" i="112"/>
  <c r="G13" i="112"/>
  <c r="F21" i="112"/>
  <c r="G21" i="112"/>
  <c r="F29" i="112"/>
  <c r="G29" i="112"/>
  <c r="F37" i="112"/>
  <c r="G37" i="112"/>
  <c r="F45" i="112"/>
  <c r="G45" i="112"/>
  <c r="F53" i="112"/>
  <c r="G53" i="112"/>
  <c r="F61" i="112"/>
  <c r="G61" i="112"/>
  <c r="F69" i="112"/>
  <c r="G69" i="112"/>
  <c r="G6" i="110"/>
  <c r="G10" i="110"/>
  <c r="G14" i="110"/>
  <c r="G18" i="110"/>
  <c r="G22" i="110"/>
  <c r="F28" i="110"/>
  <c r="G28" i="110"/>
  <c r="G33" i="110"/>
  <c r="F33" i="110"/>
  <c r="F36" i="110"/>
  <c r="G36" i="110"/>
  <c r="G41" i="110"/>
  <c r="F41" i="110"/>
  <c r="F44" i="110"/>
  <c r="G44" i="110"/>
  <c r="G49" i="110"/>
  <c r="F49" i="110"/>
  <c r="F52" i="110"/>
  <c r="G52" i="110"/>
  <c r="G57" i="110"/>
  <c r="F57" i="110"/>
  <c r="F60" i="110"/>
  <c r="G60" i="110"/>
  <c r="G65" i="110"/>
  <c r="F65" i="110"/>
  <c r="F68" i="110"/>
  <c r="G68" i="110"/>
  <c r="C73" i="111"/>
  <c r="F7" i="111"/>
  <c r="G7" i="111"/>
  <c r="G12" i="111"/>
  <c r="F12" i="111"/>
  <c r="F15" i="111"/>
  <c r="G15" i="111"/>
  <c r="G20" i="111"/>
  <c r="F20" i="111"/>
  <c r="F23" i="111"/>
  <c r="G23" i="111"/>
  <c r="G28" i="111"/>
  <c r="F28" i="111"/>
  <c r="F31" i="111"/>
  <c r="G31" i="111"/>
  <c r="G36" i="111"/>
  <c r="F36" i="111"/>
  <c r="F39" i="111"/>
  <c r="G39" i="111"/>
  <c r="G44" i="111"/>
  <c r="F44" i="111"/>
  <c r="F47" i="111"/>
  <c r="G47" i="111"/>
  <c r="G52" i="111"/>
  <c r="F52" i="111"/>
  <c r="F55" i="111"/>
  <c r="G55" i="111"/>
  <c r="G60" i="111"/>
  <c r="F60" i="111"/>
  <c r="F63" i="111"/>
  <c r="G63" i="111"/>
  <c r="G68" i="111"/>
  <c r="F68" i="111"/>
  <c r="F71" i="111"/>
  <c r="G71" i="111"/>
  <c r="G8" i="112"/>
  <c r="F8" i="112"/>
  <c r="F11" i="112"/>
  <c r="G11" i="112"/>
  <c r="F19" i="112"/>
  <c r="G19" i="112"/>
  <c r="G24" i="112"/>
  <c r="F24" i="112"/>
  <c r="F27" i="112"/>
  <c r="G27" i="112"/>
  <c r="G32" i="112"/>
  <c r="F32" i="112"/>
  <c r="F35" i="112"/>
  <c r="G35" i="112"/>
  <c r="G40" i="112"/>
  <c r="F40" i="112"/>
  <c r="F43" i="112"/>
  <c r="G43" i="112"/>
  <c r="G48" i="112"/>
  <c r="F48" i="112"/>
  <c r="F51" i="112"/>
  <c r="G51" i="112"/>
  <c r="G56" i="112"/>
  <c r="F56" i="112"/>
  <c r="F59" i="112"/>
  <c r="G59" i="112"/>
  <c r="G64" i="112"/>
  <c r="F64" i="112"/>
  <c r="F67" i="112"/>
  <c r="G67" i="112"/>
  <c r="G72" i="112"/>
  <c r="F72" i="112"/>
  <c r="C73" i="113"/>
  <c r="G5" i="113"/>
  <c r="F5" i="113"/>
  <c r="G6" i="113"/>
  <c r="F6" i="113"/>
  <c r="G7" i="113"/>
  <c r="F7" i="113"/>
  <c r="G8" i="113"/>
  <c r="F8" i="113"/>
  <c r="G9" i="113"/>
  <c r="F9" i="113"/>
  <c r="G10" i="113"/>
  <c r="F10" i="113"/>
  <c r="G11" i="113"/>
  <c r="F11" i="113"/>
  <c r="G12" i="113"/>
  <c r="F12" i="113"/>
  <c r="G13" i="113"/>
  <c r="F13" i="113"/>
  <c r="G14" i="113"/>
  <c r="F14" i="113"/>
  <c r="G15" i="113"/>
  <c r="F15" i="113"/>
  <c r="G16" i="113"/>
  <c r="F16" i="113"/>
  <c r="G17" i="113"/>
  <c r="F17" i="113"/>
  <c r="G18" i="113"/>
  <c r="F18" i="113"/>
  <c r="G19" i="113"/>
  <c r="F19" i="113"/>
  <c r="G20" i="113"/>
  <c r="F20" i="113"/>
  <c r="G21" i="113"/>
  <c r="F21" i="113"/>
  <c r="G22" i="113"/>
  <c r="F22" i="113"/>
  <c r="G23" i="113"/>
  <c r="F23" i="113"/>
  <c r="G24" i="113"/>
  <c r="F24" i="113"/>
  <c r="G25" i="113"/>
  <c r="F25" i="113"/>
  <c r="G26" i="113"/>
  <c r="F26" i="113"/>
  <c r="G27" i="113"/>
  <c r="F27" i="113"/>
  <c r="G28" i="113"/>
  <c r="F28" i="113"/>
  <c r="G29" i="113"/>
  <c r="F29" i="113"/>
  <c r="G30" i="113"/>
  <c r="F30" i="113"/>
  <c r="G31" i="113"/>
  <c r="F31" i="113"/>
  <c r="G32" i="113"/>
  <c r="F32" i="113"/>
  <c r="G33" i="113"/>
  <c r="F33" i="113"/>
  <c r="G34" i="113"/>
  <c r="F34" i="113"/>
  <c r="G35" i="113"/>
  <c r="F35" i="113"/>
  <c r="G36" i="113"/>
  <c r="F36" i="113"/>
  <c r="G37" i="113"/>
  <c r="F37" i="113"/>
  <c r="G38" i="113"/>
  <c r="F38" i="113"/>
  <c r="G39" i="113"/>
  <c r="F39" i="113"/>
  <c r="G40" i="113"/>
  <c r="F40" i="113"/>
  <c r="G41" i="113"/>
  <c r="F41" i="113"/>
  <c r="G42" i="113"/>
  <c r="F42" i="113"/>
  <c r="G43" i="113"/>
  <c r="F43" i="113"/>
  <c r="G44" i="113"/>
  <c r="F44" i="113"/>
  <c r="G45" i="113"/>
  <c r="F45" i="113"/>
  <c r="G46" i="113"/>
  <c r="F46" i="113"/>
  <c r="G47" i="113"/>
  <c r="F47" i="113"/>
  <c r="G48" i="113"/>
  <c r="F48" i="113"/>
  <c r="G49" i="113"/>
  <c r="F49" i="113"/>
  <c r="G50" i="113"/>
  <c r="F50" i="113"/>
  <c r="G51" i="113"/>
  <c r="F51" i="113"/>
  <c r="G52" i="113"/>
  <c r="F52" i="113"/>
  <c r="G53" i="113"/>
  <c r="F53" i="113"/>
  <c r="G54" i="113"/>
  <c r="F54" i="113"/>
  <c r="G55" i="113"/>
  <c r="F55" i="113"/>
  <c r="G56" i="113"/>
  <c r="F56" i="113"/>
  <c r="G57" i="113"/>
  <c r="F57" i="113"/>
  <c r="G58" i="113"/>
  <c r="F58" i="113"/>
  <c r="G59" i="113"/>
  <c r="F59" i="113"/>
  <c r="G60" i="113"/>
  <c r="F60" i="113"/>
  <c r="G61" i="113"/>
  <c r="F61" i="113"/>
  <c r="G62" i="113"/>
  <c r="F62" i="113"/>
  <c r="G63" i="113"/>
  <c r="F63" i="113"/>
  <c r="G64" i="113"/>
  <c r="F64" i="113"/>
  <c r="G65" i="113"/>
  <c r="F65" i="113"/>
  <c r="G66" i="113"/>
  <c r="F66" i="113"/>
  <c r="G67" i="113"/>
  <c r="F67" i="113"/>
  <c r="G68" i="113"/>
  <c r="F68" i="113"/>
  <c r="G69" i="113"/>
  <c r="F69" i="113"/>
  <c r="G70" i="113"/>
  <c r="F70" i="113"/>
  <c r="G71" i="113"/>
  <c r="F71" i="113"/>
  <c r="G72" i="113"/>
  <c r="F72" i="113"/>
  <c r="G51" i="114"/>
  <c r="F51" i="114"/>
  <c r="G53" i="114"/>
  <c r="F53" i="114"/>
  <c r="G55" i="114"/>
  <c r="F55" i="114"/>
  <c r="G57" i="114"/>
  <c r="F57" i="114"/>
  <c r="G59" i="114"/>
  <c r="F59" i="114"/>
  <c r="G61" i="114"/>
  <c r="F61" i="114"/>
  <c r="G63" i="114"/>
  <c r="F63" i="114"/>
  <c r="G65" i="114"/>
  <c r="F65" i="114"/>
  <c r="G67" i="114"/>
  <c r="F67" i="114"/>
  <c r="G69" i="114"/>
  <c r="F69" i="114"/>
  <c r="G71" i="114"/>
  <c r="F71" i="114"/>
  <c r="G6" i="115"/>
  <c r="F6" i="115"/>
  <c r="G8" i="115"/>
  <c r="F8" i="115"/>
  <c r="G10" i="115"/>
  <c r="F10" i="115"/>
  <c r="G12" i="115"/>
  <c r="F12" i="115"/>
  <c r="G14" i="115"/>
  <c r="F14" i="115"/>
  <c r="G16" i="115"/>
  <c r="F16" i="115"/>
  <c r="G21" i="107"/>
  <c r="G25" i="107"/>
  <c r="G29" i="107"/>
  <c r="G37" i="107"/>
  <c r="G45" i="107"/>
  <c r="G49" i="107"/>
  <c r="G53" i="107"/>
  <c r="G61" i="107"/>
  <c r="G65" i="107"/>
  <c r="G69" i="107"/>
  <c r="C73" i="108"/>
  <c r="G8" i="108"/>
  <c r="G16" i="108"/>
  <c r="G20" i="108"/>
  <c r="G24" i="108"/>
  <c r="G32" i="108"/>
  <c r="G36" i="108"/>
  <c r="G40" i="108"/>
  <c r="G44" i="108"/>
  <c r="G48" i="108"/>
  <c r="G52" i="108"/>
  <c r="G56" i="108"/>
  <c r="G60" i="108"/>
  <c r="G64" i="108"/>
  <c r="G72" i="108"/>
  <c r="G5" i="109"/>
  <c r="G13" i="109"/>
  <c r="G17" i="109"/>
  <c r="G21" i="109"/>
  <c r="G29" i="109"/>
  <c r="G33" i="109"/>
  <c r="G37" i="109"/>
  <c r="G41" i="109"/>
  <c r="G45" i="109"/>
  <c r="G49" i="109"/>
  <c r="G53" i="109"/>
  <c r="G57" i="109"/>
  <c r="G61" i="109"/>
  <c r="G65" i="109"/>
  <c r="G69" i="109"/>
  <c r="C73" i="110"/>
  <c r="F6" i="110"/>
  <c r="G8" i="110"/>
  <c r="F10" i="110"/>
  <c r="F14" i="110"/>
  <c r="G16" i="110"/>
  <c r="F18" i="110"/>
  <c r="G20" i="110"/>
  <c r="F22" i="110"/>
  <c r="G24" i="110"/>
  <c r="G29" i="110"/>
  <c r="F29" i="110"/>
  <c r="F32" i="110"/>
  <c r="G32" i="110"/>
  <c r="G37" i="110"/>
  <c r="F37" i="110"/>
  <c r="F40" i="110"/>
  <c r="G40" i="110"/>
  <c r="G45" i="110"/>
  <c r="F45" i="110"/>
  <c r="F48" i="110"/>
  <c r="G48" i="110"/>
  <c r="G53" i="110"/>
  <c r="F53" i="110"/>
  <c r="F56" i="110"/>
  <c r="G56" i="110"/>
  <c r="G61" i="110"/>
  <c r="F61" i="110"/>
  <c r="F64" i="110"/>
  <c r="G64" i="110"/>
  <c r="G69" i="110"/>
  <c r="F69" i="110"/>
  <c r="F72" i="110"/>
  <c r="G72" i="110"/>
  <c r="G8" i="111"/>
  <c r="F8" i="111"/>
  <c r="F11" i="111"/>
  <c r="G11" i="111"/>
  <c r="G16" i="111"/>
  <c r="F16" i="111"/>
  <c r="F19" i="111"/>
  <c r="G19" i="111"/>
  <c r="G24" i="111"/>
  <c r="F24" i="111"/>
  <c r="F27" i="111"/>
  <c r="G27" i="111"/>
  <c r="G32" i="111"/>
  <c r="F32" i="111"/>
  <c r="F35" i="111"/>
  <c r="G35" i="111"/>
  <c r="G40" i="111"/>
  <c r="F40" i="111"/>
  <c r="F43" i="111"/>
  <c r="G43" i="111"/>
  <c r="G48" i="111"/>
  <c r="F48" i="111"/>
  <c r="F51" i="111"/>
  <c r="G51" i="111"/>
  <c r="G56" i="111"/>
  <c r="F56" i="111"/>
  <c r="F59" i="111"/>
  <c r="G59" i="111"/>
  <c r="G64" i="111"/>
  <c r="F64" i="111"/>
  <c r="F67" i="111"/>
  <c r="G67" i="111"/>
  <c r="G72" i="111"/>
  <c r="F72" i="111"/>
  <c r="F7" i="112"/>
  <c r="G7" i="112"/>
  <c r="G12" i="112"/>
  <c r="F12" i="112"/>
  <c r="F15" i="112"/>
  <c r="G15" i="112"/>
  <c r="G20" i="112"/>
  <c r="F20" i="112"/>
  <c r="F23" i="112"/>
  <c r="G23" i="112"/>
  <c r="G28" i="112"/>
  <c r="F28" i="112"/>
  <c r="F31" i="112"/>
  <c r="G31" i="112"/>
  <c r="G36" i="112"/>
  <c r="F36" i="112"/>
  <c r="F39" i="112"/>
  <c r="G39" i="112"/>
  <c r="G44" i="112"/>
  <c r="F44" i="112"/>
  <c r="F47" i="112"/>
  <c r="G47" i="112"/>
  <c r="G52" i="112"/>
  <c r="F52" i="112"/>
  <c r="F55" i="112"/>
  <c r="G55" i="112"/>
  <c r="G60" i="112"/>
  <c r="F60" i="112"/>
  <c r="F63" i="112"/>
  <c r="G63" i="112"/>
  <c r="G68" i="112"/>
  <c r="F68" i="112"/>
  <c r="F71" i="112"/>
  <c r="G71" i="112"/>
  <c r="G27" i="110"/>
  <c r="G35" i="110"/>
  <c r="G39" i="110"/>
  <c r="G43" i="110"/>
  <c r="G47" i="110"/>
  <c r="G51" i="110"/>
  <c r="G55" i="110"/>
  <c r="G59" i="110"/>
  <c r="G63" i="110"/>
  <c r="G67" i="110"/>
  <c r="G71" i="110"/>
  <c r="G6" i="111"/>
  <c r="G10" i="111"/>
  <c r="G14" i="111"/>
  <c r="G18" i="111"/>
  <c r="G26" i="111"/>
  <c r="G34" i="111"/>
  <c r="G42" i="111"/>
  <c r="G46" i="111"/>
  <c r="G50" i="111"/>
  <c r="G54" i="111"/>
  <c r="G58" i="111"/>
  <c r="G62" i="111"/>
  <c r="G66" i="111"/>
  <c r="G70" i="111"/>
  <c r="G6" i="112"/>
  <c r="G10" i="112"/>
  <c r="G14" i="112"/>
  <c r="G22" i="112"/>
  <c r="G30" i="112"/>
  <c r="G34" i="112"/>
  <c r="G38" i="112"/>
  <c r="G42" i="112"/>
  <c r="G46" i="112"/>
  <c r="G50" i="112"/>
  <c r="G54" i="112"/>
  <c r="G58" i="112"/>
  <c r="G62" i="112"/>
  <c r="G66" i="112"/>
  <c r="G70" i="112"/>
  <c r="C73" i="114"/>
  <c r="G5" i="114"/>
  <c r="G6" i="114"/>
  <c r="G7" i="114"/>
  <c r="G8" i="114"/>
  <c r="G9" i="114"/>
  <c r="G10" i="114"/>
  <c r="G11" i="114"/>
  <c r="G12" i="114"/>
  <c r="G13" i="114"/>
  <c r="G14" i="114"/>
  <c r="G15" i="114"/>
  <c r="G16" i="114"/>
  <c r="G17" i="114"/>
  <c r="G18" i="114"/>
  <c r="G19" i="114"/>
  <c r="G20" i="114"/>
  <c r="G21" i="114"/>
  <c r="G22" i="114"/>
  <c r="G23" i="114"/>
  <c r="G24" i="114"/>
  <c r="G25" i="114"/>
  <c r="G26" i="114"/>
  <c r="G27" i="114"/>
  <c r="G28" i="114"/>
  <c r="G29" i="114"/>
  <c r="G30" i="114"/>
  <c r="G31" i="114"/>
  <c r="G32" i="114"/>
  <c r="G33" i="114"/>
  <c r="G34" i="114"/>
  <c r="G35" i="114"/>
  <c r="G36" i="114"/>
  <c r="G37" i="114"/>
  <c r="G38" i="114"/>
  <c r="G39" i="114"/>
  <c r="G40" i="114"/>
  <c r="G41" i="114"/>
  <c r="G42" i="114"/>
  <c r="G43" i="114"/>
  <c r="G44" i="114"/>
  <c r="F44" i="114"/>
  <c r="G52" i="114"/>
  <c r="F52" i="114"/>
  <c r="G54" i="114"/>
  <c r="F54" i="114"/>
  <c r="G56" i="114"/>
  <c r="F56" i="114"/>
  <c r="G58" i="114"/>
  <c r="F58" i="114"/>
  <c r="G60" i="114"/>
  <c r="F60" i="114"/>
  <c r="G62" i="114"/>
  <c r="F62" i="114"/>
  <c r="G64" i="114"/>
  <c r="F64" i="114"/>
  <c r="G66" i="114"/>
  <c r="F66" i="114"/>
  <c r="G68" i="114"/>
  <c r="F68" i="114"/>
  <c r="G70" i="114"/>
  <c r="F70" i="114"/>
  <c r="G72" i="114"/>
  <c r="F72" i="114"/>
  <c r="G5" i="115"/>
  <c r="F5" i="115"/>
  <c r="G7" i="115"/>
  <c r="F7" i="115"/>
  <c r="G9" i="115"/>
  <c r="F9" i="115"/>
  <c r="G11" i="115"/>
  <c r="F11" i="115"/>
  <c r="G13" i="115"/>
  <c r="F13" i="115"/>
  <c r="G15" i="115"/>
  <c r="F15" i="115"/>
  <c r="F45" i="114"/>
  <c r="F46" i="114"/>
  <c r="F47" i="114"/>
  <c r="F48" i="114"/>
  <c r="F49" i="114"/>
  <c r="F50" i="114"/>
  <c r="G17" i="115"/>
  <c r="G18" i="115"/>
  <c r="G19" i="115"/>
  <c r="G20" i="115"/>
  <c r="G21" i="115"/>
  <c r="G22" i="115"/>
  <c r="G23" i="115"/>
  <c r="G24" i="115"/>
  <c r="G25" i="115"/>
  <c r="G26" i="115"/>
  <c r="G27" i="115"/>
  <c r="G28" i="115"/>
  <c r="G29" i="115"/>
  <c r="G33" i="115"/>
  <c r="G34" i="115"/>
  <c r="G35" i="115"/>
  <c r="G36" i="115"/>
  <c r="G37" i="115"/>
  <c r="G41" i="115"/>
  <c r="G42" i="115"/>
  <c r="G43" i="115"/>
  <c r="G44" i="115"/>
  <c r="G45" i="115"/>
  <c r="F46" i="115"/>
  <c r="G46" i="115"/>
  <c r="F48" i="115"/>
  <c r="G48" i="115"/>
  <c r="F50" i="115"/>
  <c r="G50" i="115"/>
  <c r="F52" i="115"/>
  <c r="G52" i="115"/>
  <c r="F54" i="115"/>
  <c r="G54" i="115"/>
  <c r="F56" i="115"/>
  <c r="G56" i="115"/>
  <c r="F58" i="115"/>
  <c r="G58" i="115"/>
  <c r="F60" i="115"/>
  <c r="G60" i="115"/>
  <c r="F62" i="115"/>
  <c r="G62" i="115"/>
  <c r="F64" i="115"/>
  <c r="G64" i="115"/>
  <c r="F66" i="115"/>
  <c r="G66" i="115"/>
  <c r="F68" i="115"/>
  <c r="G68" i="115"/>
  <c r="F70" i="115"/>
  <c r="G70" i="115"/>
  <c r="F72" i="115"/>
  <c r="G72" i="115"/>
  <c r="F5" i="116"/>
  <c r="G5" i="116"/>
  <c r="F7" i="116"/>
  <c r="G7" i="116"/>
  <c r="F9" i="116"/>
  <c r="G9" i="116"/>
  <c r="F11" i="116"/>
  <c r="G11" i="116"/>
  <c r="F13" i="116"/>
  <c r="G13" i="116"/>
  <c r="F15" i="116"/>
  <c r="G15" i="116"/>
  <c r="F17" i="116"/>
  <c r="G17" i="116"/>
  <c r="F19" i="116"/>
  <c r="G19" i="116"/>
  <c r="F21" i="116"/>
  <c r="G21" i="116"/>
  <c r="F23" i="116"/>
  <c r="G23" i="116"/>
  <c r="F25" i="116"/>
  <c r="G25" i="116"/>
  <c r="F27" i="116"/>
  <c r="G27" i="116"/>
  <c r="F29" i="116"/>
  <c r="G29" i="116"/>
  <c r="F31" i="116"/>
  <c r="G31" i="116"/>
  <c r="F33" i="116"/>
  <c r="G33" i="116"/>
  <c r="F35" i="116"/>
  <c r="G35" i="116"/>
  <c r="F37" i="116"/>
  <c r="G37" i="116"/>
  <c r="F39" i="116"/>
  <c r="G39" i="116"/>
  <c r="F41" i="116"/>
  <c r="G41" i="116"/>
  <c r="F43" i="116"/>
  <c r="G43" i="116"/>
  <c r="F45" i="116"/>
  <c r="G45" i="116"/>
  <c r="F47" i="116"/>
  <c r="G47" i="116"/>
  <c r="F49" i="116"/>
  <c r="G49" i="116"/>
  <c r="F51" i="116"/>
  <c r="G51" i="116"/>
  <c r="F53" i="116"/>
  <c r="G53" i="116"/>
  <c r="F55" i="116"/>
  <c r="G55" i="116"/>
  <c r="F57" i="116"/>
  <c r="G57" i="116"/>
  <c r="F59" i="116"/>
  <c r="G59" i="116"/>
  <c r="F61" i="116"/>
  <c r="G61" i="116"/>
  <c r="F63" i="116"/>
  <c r="G63" i="116"/>
  <c r="F65" i="116"/>
  <c r="G65" i="116"/>
  <c r="F67" i="116"/>
  <c r="G67" i="116"/>
  <c r="F69" i="116"/>
  <c r="G69" i="116"/>
  <c r="F71" i="116"/>
  <c r="G71" i="116"/>
  <c r="F6" i="117"/>
  <c r="G6" i="117"/>
  <c r="F8" i="117"/>
  <c r="G8" i="117"/>
  <c r="F10" i="117"/>
  <c r="G10" i="117"/>
  <c r="F12" i="117"/>
  <c r="G12" i="117"/>
  <c r="G45" i="114"/>
  <c r="G46" i="114"/>
  <c r="G47" i="114"/>
  <c r="G48" i="114"/>
  <c r="G49" i="114"/>
  <c r="G50" i="114"/>
  <c r="F17" i="115"/>
  <c r="F18" i="115"/>
  <c r="F19" i="115"/>
  <c r="F20" i="115"/>
  <c r="F21" i="115"/>
  <c r="F22" i="115"/>
  <c r="F23" i="115"/>
  <c r="F24" i="115"/>
  <c r="F25" i="115"/>
  <c r="F26" i="115"/>
  <c r="F27" i="115"/>
  <c r="F28" i="115"/>
  <c r="F47" i="115"/>
  <c r="G47" i="115"/>
  <c r="F49" i="115"/>
  <c r="G49" i="115"/>
  <c r="F51" i="115"/>
  <c r="G51" i="115"/>
  <c r="F53" i="115"/>
  <c r="G53" i="115"/>
  <c r="F55" i="115"/>
  <c r="G55" i="115"/>
  <c r="F57" i="115"/>
  <c r="G57" i="115"/>
  <c r="F59" i="115"/>
  <c r="G59" i="115"/>
  <c r="F61" i="115"/>
  <c r="G61" i="115"/>
  <c r="F63" i="115"/>
  <c r="G63" i="115"/>
  <c r="F65" i="115"/>
  <c r="G65" i="115"/>
  <c r="F67" i="115"/>
  <c r="G67" i="115"/>
  <c r="F69" i="115"/>
  <c r="G69" i="115"/>
  <c r="F71" i="115"/>
  <c r="G71" i="115"/>
  <c r="F6" i="116"/>
  <c r="G6" i="116"/>
  <c r="F8" i="116"/>
  <c r="G8" i="116"/>
  <c r="F10" i="116"/>
  <c r="G10" i="116"/>
  <c r="F12" i="116"/>
  <c r="G12" i="116"/>
  <c r="F14" i="116"/>
  <c r="G14" i="116"/>
  <c r="F16" i="116"/>
  <c r="G16" i="116"/>
  <c r="F18" i="116"/>
  <c r="G18" i="116"/>
  <c r="F20" i="116"/>
  <c r="G20" i="116"/>
  <c r="F22" i="116"/>
  <c r="G22" i="116"/>
  <c r="F24" i="116"/>
  <c r="G24" i="116"/>
  <c r="F26" i="116"/>
  <c r="G26" i="116"/>
  <c r="F28" i="116"/>
  <c r="G28" i="116"/>
  <c r="F30" i="116"/>
  <c r="G30" i="116"/>
  <c r="F32" i="116"/>
  <c r="G32" i="116"/>
  <c r="F34" i="116"/>
  <c r="G34" i="116"/>
  <c r="F36" i="116"/>
  <c r="G36" i="116"/>
  <c r="F38" i="116"/>
  <c r="G38" i="116"/>
  <c r="F40" i="116"/>
  <c r="G40" i="116"/>
  <c r="F42" i="116"/>
  <c r="G42" i="116"/>
  <c r="F44" i="116"/>
  <c r="G44" i="116"/>
  <c r="F46" i="116"/>
  <c r="G46" i="116"/>
  <c r="F48" i="116"/>
  <c r="G48" i="116"/>
  <c r="F50" i="116"/>
  <c r="G50" i="116"/>
  <c r="F52" i="116"/>
  <c r="G52" i="116"/>
  <c r="F54" i="116"/>
  <c r="G54" i="116"/>
  <c r="F56" i="116"/>
  <c r="G56" i="116"/>
  <c r="F58" i="116"/>
  <c r="G58" i="116"/>
  <c r="F60" i="116"/>
  <c r="G60" i="116"/>
  <c r="F62" i="116"/>
  <c r="G62" i="116"/>
  <c r="F64" i="116"/>
  <c r="G64" i="116"/>
  <c r="F66" i="116"/>
  <c r="G66" i="116"/>
  <c r="F68" i="116"/>
  <c r="G68" i="116"/>
  <c r="F70" i="116"/>
  <c r="G70" i="116"/>
  <c r="F72" i="116"/>
  <c r="G72" i="116"/>
  <c r="F5" i="117"/>
  <c r="G5" i="117"/>
  <c r="F7" i="117"/>
  <c r="G7" i="117"/>
  <c r="F9" i="117"/>
  <c r="G9" i="117"/>
  <c r="F11" i="117"/>
  <c r="G11" i="117"/>
  <c r="F13" i="117"/>
  <c r="G13" i="117"/>
  <c r="G26" i="117"/>
  <c r="F26" i="117"/>
  <c r="G28" i="117"/>
  <c r="F28" i="117"/>
  <c r="G30" i="117"/>
  <c r="F30" i="117"/>
  <c r="G32" i="117"/>
  <c r="F32" i="117"/>
  <c r="G34" i="117"/>
  <c r="F34" i="117"/>
  <c r="G36" i="117"/>
  <c r="F36" i="117"/>
  <c r="G38" i="117"/>
  <c r="F38" i="117"/>
  <c r="G40" i="117"/>
  <c r="F40" i="117"/>
  <c r="G42" i="117"/>
  <c r="F42" i="117"/>
  <c r="G44" i="117"/>
  <c r="F44" i="117"/>
  <c r="G46" i="117"/>
  <c r="F46" i="117"/>
  <c r="G48" i="117"/>
  <c r="F48" i="117"/>
  <c r="G50" i="117"/>
  <c r="F50" i="117"/>
  <c r="G52" i="117"/>
  <c r="F52" i="117"/>
  <c r="G54" i="117"/>
  <c r="F54" i="117"/>
  <c r="G56" i="117"/>
  <c r="F56" i="117"/>
  <c r="G58" i="117"/>
  <c r="F58" i="117"/>
  <c r="G60" i="117"/>
  <c r="F60" i="117"/>
  <c r="G62" i="117"/>
  <c r="F62" i="117"/>
  <c r="G64" i="117"/>
  <c r="F64" i="117"/>
  <c r="G66" i="117"/>
  <c r="F66" i="117"/>
  <c r="G68" i="117"/>
  <c r="F68" i="117"/>
  <c r="G70" i="117"/>
  <c r="F70" i="117"/>
  <c r="G72" i="117"/>
  <c r="F72" i="117"/>
  <c r="G5" i="118"/>
  <c r="F5" i="118"/>
  <c r="G7" i="118"/>
  <c r="F7" i="118"/>
  <c r="G9" i="118"/>
  <c r="F9" i="118"/>
  <c r="G11" i="118"/>
  <c r="F11" i="118"/>
  <c r="G13" i="118"/>
  <c r="F13" i="118"/>
  <c r="G15" i="118"/>
  <c r="F15" i="118"/>
  <c r="G17" i="118"/>
  <c r="F17" i="118"/>
  <c r="G19" i="118"/>
  <c r="F19" i="118"/>
  <c r="G21" i="118"/>
  <c r="F21" i="118"/>
  <c r="G23" i="118"/>
  <c r="F23" i="118"/>
  <c r="G25" i="118"/>
  <c r="F25" i="118"/>
  <c r="G27" i="118"/>
  <c r="F27" i="118"/>
  <c r="G29" i="118"/>
  <c r="F29" i="118"/>
  <c r="G31" i="118"/>
  <c r="F31" i="118"/>
  <c r="G33" i="118"/>
  <c r="F33" i="118"/>
  <c r="G35" i="118"/>
  <c r="F35" i="118"/>
  <c r="G37" i="118"/>
  <c r="F37" i="118"/>
  <c r="G39" i="118"/>
  <c r="F39" i="118"/>
  <c r="G41" i="118"/>
  <c r="F41" i="118"/>
  <c r="G43" i="118"/>
  <c r="F43" i="118"/>
  <c r="G45" i="118"/>
  <c r="F45" i="118"/>
  <c r="G47" i="118"/>
  <c r="F47" i="118"/>
  <c r="G14" i="117"/>
  <c r="G15" i="117"/>
  <c r="G18" i="117"/>
  <c r="G19" i="117"/>
  <c r="G20" i="117"/>
  <c r="G21" i="117"/>
  <c r="G22" i="117"/>
  <c r="G23" i="117"/>
  <c r="G27" i="117"/>
  <c r="F27" i="117"/>
  <c r="G29" i="117"/>
  <c r="F29" i="117"/>
  <c r="G31" i="117"/>
  <c r="F31" i="117"/>
  <c r="G33" i="117"/>
  <c r="F33" i="117"/>
  <c r="G35" i="117"/>
  <c r="F35" i="117"/>
  <c r="G37" i="117"/>
  <c r="F37" i="117"/>
  <c r="G39" i="117"/>
  <c r="F39" i="117"/>
  <c r="G41" i="117"/>
  <c r="F41" i="117"/>
  <c r="G43" i="117"/>
  <c r="F43" i="117"/>
  <c r="G45" i="117"/>
  <c r="F45" i="117"/>
  <c r="G47" i="117"/>
  <c r="F47" i="117"/>
  <c r="G49" i="117"/>
  <c r="F49" i="117"/>
  <c r="G51" i="117"/>
  <c r="F51" i="117"/>
  <c r="G53" i="117"/>
  <c r="F53" i="117"/>
  <c r="G55" i="117"/>
  <c r="F55" i="117"/>
  <c r="G57" i="117"/>
  <c r="F57" i="117"/>
  <c r="G59" i="117"/>
  <c r="F59" i="117"/>
  <c r="G61" i="117"/>
  <c r="F61" i="117"/>
  <c r="G63" i="117"/>
  <c r="F63" i="117"/>
  <c r="G65" i="117"/>
  <c r="F65" i="117"/>
  <c r="G67" i="117"/>
  <c r="F67" i="117"/>
  <c r="G69" i="117"/>
  <c r="F69" i="117"/>
  <c r="G71" i="117"/>
  <c r="F71" i="117"/>
  <c r="G6" i="118"/>
  <c r="F6" i="118"/>
  <c r="G8" i="118"/>
  <c r="F8" i="118"/>
  <c r="G10" i="118"/>
  <c r="F10" i="118"/>
  <c r="G12" i="118"/>
  <c r="F12" i="118"/>
  <c r="G14" i="118"/>
  <c r="F14" i="118"/>
  <c r="G16" i="118"/>
  <c r="F16" i="118"/>
  <c r="G18" i="118"/>
  <c r="F18" i="118"/>
  <c r="G20" i="118"/>
  <c r="F20" i="118"/>
  <c r="G22" i="118"/>
  <c r="F22" i="118"/>
  <c r="G24" i="118"/>
  <c r="F24" i="118"/>
  <c r="G26" i="118"/>
  <c r="F26" i="118"/>
  <c r="G28" i="118"/>
  <c r="F28" i="118"/>
  <c r="G30" i="118"/>
  <c r="F30" i="118"/>
  <c r="G32" i="118"/>
  <c r="F32" i="118"/>
  <c r="G34" i="118"/>
  <c r="F34" i="118"/>
  <c r="G36" i="118"/>
  <c r="F36" i="118"/>
  <c r="G38" i="118"/>
  <c r="F38" i="118"/>
  <c r="G40" i="118"/>
  <c r="F40" i="118"/>
  <c r="G42" i="118"/>
  <c r="F42" i="118"/>
  <c r="G44" i="118"/>
  <c r="F44" i="118"/>
  <c r="G46" i="118"/>
  <c r="F46" i="118"/>
  <c r="F48" i="118"/>
  <c r="F49" i="118"/>
  <c r="F50" i="118"/>
  <c r="F51" i="118"/>
  <c r="F52" i="118"/>
  <c r="F53" i="118"/>
  <c r="F54" i="118"/>
  <c r="F55" i="118"/>
  <c r="F56" i="118"/>
  <c r="F57" i="118"/>
  <c r="F58" i="118"/>
  <c r="F59" i="118"/>
  <c r="F60" i="118"/>
  <c r="F61" i="118"/>
  <c r="F62" i="118"/>
  <c r="F63" i="118"/>
  <c r="F64" i="118"/>
  <c r="F65" i="118"/>
  <c r="F66" i="118"/>
  <c r="F67" i="118"/>
  <c r="F68" i="118"/>
  <c r="F69" i="118"/>
  <c r="F70" i="118"/>
  <c r="F71" i="118"/>
  <c r="F72" i="118"/>
  <c r="F4" i="119"/>
  <c r="F5" i="119"/>
  <c r="F6" i="119"/>
  <c r="F7" i="119"/>
  <c r="F8" i="119"/>
  <c r="F9" i="119"/>
  <c r="F10" i="119"/>
  <c r="F11" i="119"/>
  <c r="F12" i="119"/>
  <c r="F13" i="119"/>
  <c r="F14" i="119"/>
  <c r="F15" i="119"/>
  <c r="F16" i="119"/>
  <c r="F17" i="119"/>
  <c r="F18" i="119"/>
  <c r="F19" i="119"/>
  <c r="F20" i="119"/>
  <c r="F21" i="119"/>
  <c r="F22" i="119"/>
  <c r="F23" i="119"/>
  <c r="F24" i="119"/>
  <c r="F25" i="119"/>
  <c r="F26" i="119"/>
  <c r="F27" i="119"/>
  <c r="F28" i="119"/>
  <c r="F29" i="119"/>
  <c r="F30" i="119"/>
  <c r="F31" i="119"/>
  <c r="F32" i="119"/>
  <c r="F33" i="119"/>
  <c r="F34" i="119"/>
  <c r="F35" i="119"/>
  <c r="F36" i="119"/>
  <c r="F37" i="119"/>
  <c r="F38" i="119"/>
  <c r="F39" i="119"/>
  <c r="F40" i="119"/>
  <c r="F41" i="119"/>
  <c r="F42" i="119"/>
  <c r="F43" i="119"/>
  <c r="F44" i="119"/>
  <c r="F45" i="119"/>
  <c r="F46" i="119"/>
  <c r="F47" i="119"/>
  <c r="F48" i="119"/>
  <c r="F49" i="119"/>
  <c r="F50" i="119"/>
  <c r="F51" i="119"/>
  <c r="F52" i="119"/>
  <c r="F53" i="119"/>
  <c r="F54" i="119"/>
  <c r="F55" i="119"/>
  <c r="G65" i="119"/>
  <c r="F65" i="119"/>
  <c r="G67" i="119"/>
  <c r="F67" i="119"/>
  <c r="G69" i="119"/>
  <c r="F69" i="119"/>
  <c r="G71" i="119"/>
  <c r="F71" i="119"/>
  <c r="G6" i="120"/>
  <c r="F6" i="120"/>
  <c r="G8" i="120"/>
  <c r="F8" i="120"/>
  <c r="G10" i="120"/>
  <c r="F10" i="120"/>
  <c r="G12" i="120"/>
  <c r="F12" i="120"/>
  <c r="G14" i="120"/>
  <c r="F14" i="120"/>
  <c r="G16" i="120"/>
  <c r="F16" i="120"/>
  <c r="G18" i="120"/>
  <c r="F18" i="120"/>
  <c r="G20" i="120"/>
  <c r="F20" i="120"/>
  <c r="G22" i="120"/>
  <c r="F22" i="120"/>
  <c r="G24" i="120"/>
  <c r="F24" i="120"/>
  <c r="G26" i="120"/>
  <c r="F26" i="120"/>
  <c r="G28" i="120"/>
  <c r="F28" i="120"/>
  <c r="G30" i="120"/>
  <c r="F30" i="120"/>
  <c r="G32" i="120"/>
  <c r="F32" i="120"/>
  <c r="G34" i="120"/>
  <c r="F34" i="120"/>
  <c r="G48" i="118"/>
  <c r="G49" i="118"/>
  <c r="G50" i="118"/>
  <c r="G51" i="118"/>
  <c r="G52" i="118"/>
  <c r="G53" i="118"/>
  <c r="G54" i="118"/>
  <c r="G55" i="118"/>
  <c r="G56" i="118"/>
  <c r="G57" i="118"/>
  <c r="G58" i="118"/>
  <c r="G59" i="118"/>
  <c r="G60" i="118"/>
  <c r="G61" i="118"/>
  <c r="G62" i="118"/>
  <c r="G63" i="118"/>
  <c r="G64" i="118"/>
  <c r="G65" i="118"/>
  <c r="G66" i="118"/>
  <c r="G67" i="118"/>
  <c r="G68" i="118"/>
  <c r="G69" i="118"/>
  <c r="G70" i="118"/>
  <c r="G71" i="118"/>
  <c r="G72" i="118"/>
  <c r="G4" i="119"/>
  <c r="G5" i="119"/>
  <c r="G6" i="119"/>
  <c r="G7" i="119"/>
  <c r="G8" i="119"/>
  <c r="G9" i="119"/>
  <c r="G10" i="119"/>
  <c r="G11" i="119"/>
  <c r="G12" i="119"/>
  <c r="G13" i="119"/>
  <c r="G14" i="119"/>
  <c r="G15" i="119"/>
  <c r="G16" i="119"/>
  <c r="G17" i="119"/>
  <c r="G18" i="119"/>
  <c r="G19" i="119"/>
  <c r="G20" i="119"/>
  <c r="G21" i="119"/>
  <c r="G22" i="119"/>
  <c r="G23" i="119"/>
  <c r="G24" i="119"/>
  <c r="G25" i="119"/>
  <c r="G26" i="119"/>
  <c r="G27" i="119"/>
  <c r="G28" i="119"/>
  <c r="G29" i="119"/>
  <c r="G30" i="119"/>
  <c r="G31" i="119"/>
  <c r="G32" i="119"/>
  <c r="G33" i="119"/>
  <c r="G34" i="119"/>
  <c r="G35" i="119"/>
  <c r="G36" i="119"/>
  <c r="G37" i="119"/>
  <c r="G38" i="119"/>
  <c r="G39" i="119"/>
  <c r="G40" i="119"/>
  <c r="G41" i="119"/>
  <c r="G42" i="119"/>
  <c r="G43" i="119"/>
  <c r="G44" i="119"/>
  <c r="G45" i="119"/>
  <c r="G46" i="119"/>
  <c r="G47" i="119"/>
  <c r="G48" i="119"/>
  <c r="G49" i="119"/>
  <c r="G50" i="119"/>
  <c r="G51" i="119"/>
  <c r="G52" i="119"/>
  <c r="G53" i="119"/>
  <c r="G54" i="119"/>
  <c r="G55" i="119"/>
  <c r="G56" i="119"/>
  <c r="G57" i="119"/>
  <c r="G58" i="119"/>
  <c r="G59" i="119"/>
  <c r="G60" i="119"/>
  <c r="G61" i="119"/>
  <c r="G64" i="119"/>
  <c r="F64" i="119"/>
  <c r="G66" i="119"/>
  <c r="F66" i="119"/>
  <c r="G68" i="119"/>
  <c r="F68" i="119"/>
  <c r="G70" i="119"/>
  <c r="F70" i="119"/>
  <c r="G72" i="119"/>
  <c r="F72" i="119"/>
  <c r="G5" i="120"/>
  <c r="F5" i="120"/>
  <c r="G7" i="120"/>
  <c r="F7" i="120"/>
  <c r="G9" i="120"/>
  <c r="F9" i="120"/>
  <c r="G11" i="120"/>
  <c r="F11" i="120"/>
  <c r="G13" i="120"/>
  <c r="F13" i="120"/>
  <c r="G15" i="120"/>
  <c r="F15" i="120"/>
  <c r="G17" i="120"/>
  <c r="F17" i="120"/>
  <c r="G19" i="120"/>
  <c r="F19" i="120"/>
  <c r="G21" i="120"/>
  <c r="F21" i="120"/>
  <c r="G23" i="120"/>
  <c r="F23" i="120"/>
  <c r="G25" i="120"/>
  <c r="F25" i="120"/>
  <c r="G27" i="120"/>
  <c r="F27" i="120"/>
  <c r="G29" i="120"/>
  <c r="F29" i="120"/>
  <c r="G31" i="120"/>
  <c r="F31" i="120"/>
  <c r="G33" i="120"/>
  <c r="F33" i="120"/>
  <c r="F35" i="120"/>
  <c r="F36" i="120"/>
  <c r="F37" i="120"/>
  <c r="F38" i="120"/>
  <c r="F39" i="120"/>
  <c r="F40" i="120"/>
  <c r="F41" i="120"/>
  <c r="F42" i="120"/>
  <c r="F43" i="120"/>
  <c r="F44" i="120"/>
  <c r="F45" i="120"/>
  <c r="F46" i="120"/>
  <c r="F47" i="120"/>
  <c r="F48" i="120"/>
  <c r="F49" i="120"/>
  <c r="F50" i="120"/>
  <c r="F51" i="120"/>
  <c r="F52" i="120"/>
  <c r="F53" i="120"/>
  <c r="F54" i="120"/>
  <c r="F55" i="120"/>
  <c r="F56" i="120"/>
  <c r="F57" i="120"/>
  <c r="F58" i="120"/>
  <c r="F59" i="120"/>
  <c r="F60" i="120"/>
  <c r="F61" i="120"/>
  <c r="F62" i="120"/>
  <c r="F63" i="120"/>
  <c r="F64" i="120"/>
  <c r="F65" i="120"/>
  <c r="F66" i="120"/>
  <c r="F67" i="120"/>
  <c r="F68" i="120"/>
  <c r="F69" i="120"/>
  <c r="F70" i="120"/>
  <c r="F71" i="120"/>
  <c r="G72" i="120"/>
  <c r="F11" i="121"/>
  <c r="G11" i="121"/>
  <c r="F13" i="121"/>
  <c r="G13" i="121"/>
  <c r="F15" i="121"/>
  <c r="G15" i="121"/>
  <c r="F17" i="121"/>
  <c r="G17" i="121"/>
  <c r="F19" i="121"/>
  <c r="G19" i="121"/>
  <c r="F21" i="121"/>
  <c r="G21" i="121"/>
  <c r="F23" i="121"/>
  <c r="G23" i="121"/>
  <c r="F25" i="121"/>
  <c r="G25" i="121"/>
  <c r="F27" i="121"/>
  <c r="G27" i="121"/>
  <c r="F29" i="121"/>
  <c r="G29" i="121"/>
  <c r="F31" i="121"/>
  <c r="G31" i="121"/>
  <c r="F33" i="121"/>
  <c r="G33" i="121"/>
  <c r="F35" i="121"/>
  <c r="G35" i="121"/>
  <c r="F37" i="121"/>
  <c r="G37" i="121"/>
  <c r="F39" i="121"/>
  <c r="G39" i="121"/>
  <c r="F41" i="121"/>
  <c r="G41" i="121"/>
  <c r="F43" i="121"/>
  <c r="G43" i="121"/>
  <c r="F45" i="121"/>
  <c r="G45" i="121"/>
  <c r="F47" i="121"/>
  <c r="G47" i="121"/>
  <c r="F49" i="121"/>
  <c r="G49" i="121"/>
  <c r="F51" i="121"/>
  <c r="G51" i="121"/>
  <c r="F53" i="121"/>
  <c r="G53" i="121"/>
  <c r="F55" i="121"/>
  <c r="G55" i="121"/>
  <c r="F57" i="121"/>
  <c r="G57" i="121"/>
  <c r="F59" i="121"/>
  <c r="G59" i="121"/>
  <c r="F61" i="121"/>
  <c r="G61" i="121"/>
  <c r="F63" i="121"/>
  <c r="G63" i="121"/>
  <c r="F65" i="121"/>
  <c r="G65" i="121"/>
  <c r="F67" i="121"/>
  <c r="G67" i="121"/>
  <c r="F69" i="121"/>
  <c r="G69" i="121"/>
  <c r="F71" i="121"/>
  <c r="G71" i="121"/>
  <c r="G6" i="122"/>
  <c r="F6" i="122"/>
  <c r="G8" i="122"/>
  <c r="F8" i="122"/>
  <c r="F10" i="122"/>
  <c r="G10" i="122"/>
  <c r="G35" i="120"/>
  <c r="G36" i="120"/>
  <c r="G37" i="120"/>
  <c r="G38" i="120"/>
  <c r="G39" i="120"/>
  <c r="G40" i="120"/>
  <c r="G41" i="120"/>
  <c r="G42" i="120"/>
  <c r="G43" i="120"/>
  <c r="G44" i="120"/>
  <c r="G45" i="120"/>
  <c r="G46" i="120"/>
  <c r="G47" i="120"/>
  <c r="G48" i="120"/>
  <c r="G49" i="120"/>
  <c r="G50" i="120"/>
  <c r="G51" i="120"/>
  <c r="G52" i="120"/>
  <c r="G53" i="120"/>
  <c r="G54" i="120"/>
  <c r="G55" i="120"/>
  <c r="G56" i="120"/>
  <c r="G57" i="120"/>
  <c r="G58" i="120"/>
  <c r="G59" i="120"/>
  <c r="G60" i="120"/>
  <c r="G61" i="120"/>
  <c r="G62" i="120"/>
  <c r="G63" i="120"/>
  <c r="G64" i="120"/>
  <c r="G65" i="120"/>
  <c r="G66" i="120"/>
  <c r="G67" i="120"/>
  <c r="G68" i="120"/>
  <c r="G69" i="120"/>
  <c r="G70" i="120"/>
  <c r="G71" i="120"/>
  <c r="C73" i="121"/>
  <c r="G5" i="121"/>
  <c r="G6" i="121"/>
  <c r="G8" i="121"/>
  <c r="F10" i="121"/>
  <c r="G10" i="121"/>
  <c r="F12" i="121"/>
  <c r="G12" i="121"/>
  <c r="F14" i="121"/>
  <c r="G14" i="121"/>
  <c r="F16" i="121"/>
  <c r="G16" i="121"/>
  <c r="F18" i="121"/>
  <c r="G18" i="121"/>
  <c r="F20" i="121"/>
  <c r="G20" i="121"/>
  <c r="F22" i="121"/>
  <c r="G22" i="121"/>
  <c r="F24" i="121"/>
  <c r="G24" i="121"/>
  <c r="F26" i="121"/>
  <c r="G26" i="121"/>
  <c r="F28" i="121"/>
  <c r="G28" i="121"/>
  <c r="F30" i="121"/>
  <c r="G30" i="121"/>
  <c r="F32" i="121"/>
  <c r="G32" i="121"/>
  <c r="F34" i="121"/>
  <c r="G34" i="121"/>
  <c r="F36" i="121"/>
  <c r="G36" i="121"/>
  <c r="F38" i="121"/>
  <c r="G38" i="121"/>
  <c r="F40" i="121"/>
  <c r="G40" i="121"/>
  <c r="F42" i="121"/>
  <c r="G42" i="121"/>
  <c r="F44" i="121"/>
  <c r="G44" i="121"/>
  <c r="F46" i="121"/>
  <c r="G46" i="121"/>
  <c r="F48" i="121"/>
  <c r="G48" i="121"/>
  <c r="F50" i="121"/>
  <c r="G50" i="121"/>
  <c r="F52" i="121"/>
  <c r="G52" i="121"/>
  <c r="F54" i="121"/>
  <c r="G54" i="121"/>
  <c r="F56" i="121"/>
  <c r="G56" i="121"/>
  <c r="F58" i="121"/>
  <c r="G58" i="121"/>
  <c r="F60" i="121"/>
  <c r="G60" i="121"/>
  <c r="F62" i="121"/>
  <c r="G62" i="121"/>
  <c r="F64" i="121"/>
  <c r="G64" i="121"/>
  <c r="F66" i="121"/>
  <c r="G66" i="121"/>
  <c r="F68" i="121"/>
  <c r="G68" i="121"/>
  <c r="F70" i="121"/>
  <c r="G70" i="121"/>
  <c r="F72" i="121"/>
  <c r="G72" i="121"/>
  <c r="F5" i="122"/>
  <c r="G5" i="122"/>
  <c r="F7" i="122"/>
  <c r="G7" i="122"/>
  <c r="F9" i="122"/>
  <c r="G9" i="122"/>
  <c r="F12" i="122"/>
  <c r="G12" i="122"/>
  <c r="C73" i="122"/>
  <c r="G11" i="122"/>
  <c r="F15" i="122"/>
  <c r="G15" i="122"/>
  <c r="F17" i="122"/>
  <c r="G17" i="122"/>
  <c r="F19" i="122"/>
  <c r="G19" i="122"/>
  <c r="F21" i="122"/>
  <c r="G21" i="122"/>
  <c r="F23" i="122"/>
  <c r="G23" i="122"/>
  <c r="F25" i="122"/>
  <c r="G25" i="122"/>
  <c r="F27" i="122"/>
  <c r="G27" i="122"/>
  <c r="F29" i="122"/>
  <c r="G29" i="122"/>
  <c r="F31" i="122"/>
  <c r="G31" i="122"/>
  <c r="F33" i="122"/>
  <c r="G33" i="122"/>
  <c r="F35" i="122"/>
  <c r="G35" i="122"/>
  <c r="F37" i="122"/>
  <c r="G37" i="122"/>
  <c r="F39" i="122"/>
  <c r="G39" i="122"/>
  <c r="F41" i="122"/>
  <c r="G41" i="122"/>
  <c r="F43" i="122"/>
  <c r="G43" i="122"/>
  <c r="F45" i="122"/>
  <c r="G45" i="122"/>
  <c r="F47" i="122"/>
  <c r="G47" i="122"/>
  <c r="F49" i="122"/>
  <c r="G49" i="122"/>
  <c r="F51" i="122"/>
  <c r="G51" i="122"/>
  <c r="F53" i="122"/>
  <c r="G53" i="122"/>
  <c r="F55" i="122"/>
  <c r="G55" i="122"/>
  <c r="G13" i="122"/>
  <c r="G14" i="122"/>
  <c r="F14" i="122"/>
  <c r="G16" i="122"/>
  <c r="F16" i="122"/>
  <c r="G18" i="122"/>
  <c r="F18" i="122"/>
  <c r="G20" i="122"/>
  <c r="F20" i="122"/>
  <c r="G22" i="122"/>
  <c r="F22" i="122"/>
  <c r="G24" i="122"/>
  <c r="F24" i="122"/>
  <c r="G26" i="122"/>
  <c r="F26" i="122"/>
  <c r="G28" i="122"/>
  <c r="F28" i="122"/>
  <c r="G30" i="122"/>
  <c r="F30" i="122"/>
  <c r="G32" i="122"/>
  <c r="F32" i="122"/>
  <c r="G34" i="122"/>
  <c r="F34" i="122"/>
  <c r="G36" i="122"/>
  <c r="F36" i="122"/>
  <c r="G38" i="122"/>
  <c r="F38" i="122"/>
  <c r="G40" i="122"/>
  <c r="F40" i="122"/>
  <c r="G42" i="122"/>
  <c r="F42" i="122"/>
  <c r="G44" i="122"/>
  <c r="F44" i="122"/>
  <c r="G46" i="122"/>
  <c r="F46" i="122"/>
  <c r="G48" i="122"/>
  <c r="F48" i="122"/>
  <c r="G50" i="122"/>
  <c r="F50" i="122"/>
  <c r="G52" i="122"/>
  <c r="F52" i="122"/>
  <c r="G54" i="122"/>
  <c r="F54" i="122"/>
  <c r="G56" i="122"/>
  <c r="F57" i="122"/>
  <c r="G57" i="122"/>
  <c r="F59" i="122"/>
  <c r="G59" i="122"/>
  <c r="F61" i="122"/>
  <c r="G61" i="122"/>
  <c r="F63" i="122"/>
  <c r="G63" i="122"/>
  <c r="F65" i="122"/>
  <c r="G65" i="122"/>
  <c r="F67" i="122"/>
  <c r="G67" i="122"/>
  <c r="F69" i="122"/>
  <c r="G69" i="122"/>
  <c r="F71" i="122"/>
  <c r="G71" i="122"/>
  <c r="G5" i="123"/>
  <c r="F5" i="123"/>
  <c r="G7" i="123"/>
  <c r="F7" i="123"/>
  <c r="G9" i="123"/>
  <c r="F9" i="123"/>
  <c r="G11" i="123"/>
  <c r="F11" i="123"/>
  <c r="G13" i="123"/>
  <c r="F13" i="123"/>
  <c r="G15" i="123"/>
  <c r="F15" i="123"/>
  <c r="G17" i="123"/>
  <c r="F17" i="123"/>
  <c r="G19" i="123"/>
  <c r="F19" i="123"/>
  <c r="G21" i="123"/>
  <c r="F21" i="123"/>
  <c r="G23" i="123"/>
  <c r="F23" i="123"/>
  <c r="G25" i="123"/>
  <c r="F25" i="123"/>
  <c r="F28" i="123"/>
  <c r="G28" i="123"/>
  <c r="F30" i="123"/>
  <c r="G30" i="123"/>
  <c r="G58" i="122"/>
  <c r="F58" i="122"/>
  <c r="G60" i="122"/>
  <c r="F60" i="122"/>
  <c r="G62" i="122"/>
  <c r="F62" i="122"/>
  <c r="G64" i="122"/>
  <c r="F64" i="122"/>
  <c r="G66" i="122"/>
  <c r="F66" i="122"/>
  <c r="G68" i="122"/>
  <c r="F68" i="122"/>
  <c r="G70" i="122"/>
  <c r="F70" i="122"/>
  <c r="G72" i="122"/>
  <c r="F72" i="122"/>
  <c r="F6" i="123"/>
  <c r="G6" i="123"/>
  <c r="F8" i="123"/>
  <c r="G8" i="123"/>
  <c r="F10" i="123"/>
  <c r="G10" i="123"/>
  <c r="F12" i="123"/>
  <c r="G12" i="123"/>
  <c r="F14" i="123"/>
  <c r="G14" i="123"/>
  <c r="F16" i="123"/>
  <c r="G16" i="123"/>
  <c r="F18" i="123"/>
  <c r="G18" i="123"/>
  <c r="F20" i="123"/>
  <c r="G20" i="123"/>
  <c r="F22" i="123"/>
  <c r="G22" i="123"/>
  <c r="F24" i="123"/>
  <c r="G24" i="123"/>
  <c r="F26" i="123"/>
  <c r="G26" i="123"/>
  <c r="F32" i="123"/>
  <c r="G32" i="123"/>
  <c r="F34" i="123"/>
  <c r="G34" i="123"/>
  <c r="G31" i="123"/>
  <c r="G36" i="123"/>
  <c r="F36" i="123"/>
  <c r="G38" i="123"/>
  <c r="F38" i="123"/>
  <c r="G40" i="123"/>
  <c r="F40" i="123"/>
  <c r="G42" i="123"/>
  <c r="F42" i="123"/>
  <c r="G44" i="123"/>
  <c r="F44" i="123"/>
  <c r="G46" i="123"/>
  <c r="F46" i="123"/>
  <c r="G48" i="123"/>
  <c r="F48" i="123"/>
  <c r="G50" i="123"/>
  <c r="F50" i="123"/>
  <c r="G33" i="123"/>
  <c r="F37" i="123"/>
  <c r="G37" i="123"/>
  <c r="F39" i="123"/>
  <c r="G39" i="123"/>
  <c r="F41" i="123"/>
  <c r="G41" i="123"/>
  <c r="F43" i="123"/>
  <c r="G43" i="123"/>
  <c r="F45" i="123"/>
  <c r="G45" i="123"/>
  <c r="F47" i="123"/>
  <c r="G47" i="123"/>
  <c r="F49" i="123"/>
  <c r="G49" i="123"/>
  <c r="G70" i="123"/>
  <c r="F70" i="123"/>
  <c r="F51" i="123"/>
  <c r="G51" i="123"/>
  <c r="G52" i="123"/>
  <c r="F52" i="123"/>
  <c r="F53" i="123"/>
  <c r="G53" i="123"/>
  <c r="G54" i="123"/>
  <c r="F54" i="123"/>
  <c r="F55" i="123"/>
  <c r="G55" i="123"/>
  <c r="G56" i="123"/>
  <c r="F56" i="123"/>
  <c r="F57" i="123"/>
  <c r="G57" i="123"/>
  <c r="G58" i="123"/>
  <c r="F58" i="123"/>
  <c r="F59" i="123"/>
  <c r="G59" i="123"/>
  <c r="G60" i="123"/>
  <c r="F60" i="123"/>
  <c r="F61" i="123"/>
  <c r="G61" i="123"/>
  <c r="G62" i="123"/>
  <c r="F62" i="123"/>
  <c r="F63" i="123"/>
  <c r="G63" i="123"/>
  <c r="G64" i="123"/>
  <c r="F64" i="123"/>
  <c r="F65" i="123"/>
  <c r="G65" i="123"/>
  <c r="G66" i="123"/>
  <c r="F66" i="123"/>
  <c r="F67" i="123"/>
  <c r="G67" i="123"/>
  <c r="G68" i="123"/>
  <c r="F68" i="123"/>
  <c r="F69" i="123"/>
  <c r="G69" i="123"/>
  <c r="F71" i="123"/>
  <c r="G71" i="123"/>
  <c r="G72" i="123"/>
  <c r="F72" i="123"/>
  <c r="K5" i="98"/>
  <c r="G5" i="98"/>
  <c r="F5" i="98"/>
  <c r="K7" i="98"/>
  <c r="G7" i="98"/>
  <c r="F7" i="98"/>
  <c r="K9" i="98"/>
  <c r="G9" i="98"/>
  <c r="F9" i="98"/>
  <c r="K11" i="98"/>
  <c r="G11" i="98"/>
  <c r="F11" i="98"/>
  <c r="F6" i="98"/>
  <c r="G6" i="98"/>
  <c r="F8" i="98"/>
  <c r="K8" i="98"/>
  <c r="G8" i="98"/>
  <c r="F10" i="98"/>
  <c r="G10" i="98"/>
  <c r="F12" i="98"/>
  <c r="K12" i="98"/>
  <c r="G12" i="98"/>
  <c r="K13" i="98"/>
  <c r="F15" i="98"/>
  <c r="K15" i="98"/>
  <c r="G15" i="98"/>
  <c r="F17" i="98"/>
  <c r="K17" i="98"/>
  <c r="G17" i="98"/>
  <c r="F19" i="98"/>
  <c r="K19" i="98"/>
  <c r="G19" i="98"/>
  <c r="F21" i="98"/>
  <c r="K21" i="98"/>
  <c r="G21" i="98"/>
  <c r="F23" i="98"/>
  <c r="K23" i="98"/>
  <c r="G23" i="98"/>
  <c r="F25" i="98"/>
  <c r="K25" i="98"/>
  <c r="G25" i="98"/>
  <c r="F27" i="98"/>
  <c r="K27" i="98"/>
  <c r="G27" i="98"/>
  <c r="F29" i="98"/>
  <c r="K29" i="98"/>
  <c r="G29" i="98"/>
  <c r="F31" i="98"/>
  <c r="K31" i="98"/>
  <c r="G31" i="98"/>
  <c r="F33" i="98"/>
  <c r="K33" i="98"/>
  <c r="G33" i="98"/>
  <c r="F35" i="98"/>
  <c r="K35" i="98"/>
  <c r="G35" i="98"/>
  <c r="F37" i="98"/>
  <c r="K37" i="98"/>
  <c r="G37" i="98"/>
  <c r="F39" i="98"/>
  <c r="K39" i="98"/>
  <c r="G39" i="98"/>
  <c r="F41" i="98"/>
  <c r="K41" i="98"/>
  <c r="G41" i="98"/>
  <c r="F43" i="98"/>
  <c r="K43" i="98"/>
  <c r="G43" i="98"/>
  <c r="F45" i="98"/>
  <c r="K45" i="98"/>
  <c r="G45" i="98"/>
  <c r="F47" i="98"/>
  <c r="K47" i="98"/>
  <c r="G47" i="98"/>
  <c r="F49" i="98"/>
  <c r="K49" i="98"/>
  <c r="G49" i="98"/>
  <c r="F51" i="98"/>
  <c r="K51" i="98"/>
  <c r="G51" i="98"/>
  <c r="F53" i="98"/>
  <c r="K53" i="98"/>
  <c r="G53" i="98"/>
  <c r="F55" i="98"/>
  <c r="K55" i="98"/>
  <c r="G55" i="98"/>
  <c r="F57" i="98"/>
  <c r="K57" i="98"/>
  <c r="G57" i="98"/>
  <c r="K14" i="98"/>
  <c r="G14" i="98"/>
  <c r="F14" i="98"/>
  <c r="K16" i="98"/>
  <c r="G16" i="98"/>
  <c r="F16" i="98"/>
  <c r="K18" i="98"/>
  <c r="G18" i="98"/>
  <c r="F18" i="98"/>
  <c r="K20" i="98"/>
  <c r="G20" i="98"/>
  <c r="F20" i="98"/>
  <c r="K22" i="98"/>
  <c r="G22" i="98"/>
  <c r="F22" i="98"/>
  <c r="K24" i="98"/>
  <c r="G24" i="98"/>
  <c r="F24" i="98"/>
  <c r="K26" i="98"/>
  <c r="G26" i="98"/>
  <c r="F26" i="98"/>
  <c r="K28" i="98"/>
  <c r="G28" i="98"/>
  <c r="F28" i="98"/>
  <c r="K30" i="98"/>
  <c r="G30" i="98"/>
  <c r="F30" i="98"/>
  <c r="K32" i="98"/>
  <c r="G32" i="98"/>
  <c r="F32" i="98"/>
  <c r="K34" i="98"/>
  <c r="G34" i="98"/>
  <c r="F34" i="98"/>
  <c r="K36" i="98"/>
  <c r="G36" i="98"/>
  <c r="F36" i="98"/>
  <c r="K38" i="98"/>
  <c r="G38" i="98"/>
  <c r="F38" i="98"/>
  <c r="K40" i="98"/>
  <c r="G40" i="98"/>
  <c r="F40" i="98"/>
  <c r="K42" i="98"/>
  <c r="G42" i="98"/>
  <c r="F42" i="98"/>
  <c r="K44" i="98"/>
  <c r="G44" i="98"/>
  <c r="F44" i="98"/>
  <c r="K46" i="98"/>
  <c r="G46" i="98"/>
  <c r="F46" i="98"/>
  <c r="K48" i="98"/>
  <c r="G48" i="98"/>
  <c r="F48" i="98"/>
  <c r="K50" i="98"/>
  <c r="G50" i="98"/>
  <c r="F50" i="98"/>
  <c r="K52" i="98"/>
  <c r="G52" i="98"/>
  <c r="F52" i="98"/>
  <c r="K54" i="98"/>
  <c r="G54" i="98"/>
  <c r="F54" i="98"/>
  <c r="K56" i="98"/>
  <c r="G56" i="98"/>
  <c r="F56" i="98"/>
  <c r="K58" i="98"/>
  <c r="G58" i="98"/>
  <c r="F58" i="98"/>
  <c r="F59" i="98"/>
  <c r="G59" i="98"/>
  <c r="F61" i="98"/>
  <c r="K61" i="98"/>
  <c r="G61" i="98"/>
  <c r="K59" i="98"/>
  <c r="K62" i="98"/>
  <c r="G62" i="98"/>
  <c r="K63" i="98"/>
  <c r="G63" i="98"/>
  <c r="F63" i="98"/>
  <c r="K65" i="98"/>
  <c r="G65" i="98"/>
  <c r="F65" i="98"/>
  <c r="K67" i="98"/>
  <c r="G67" i="98"/>
  <c r="F67" i="98"/>
  <c r="K69" i="98"/>
  <c r="G69" i="98"/>
  <c r="F69" i="98"/>
  <c r="K71" i="98"/>
  <c r="G71" i="98"/>
  <c r="F71" i="98"/>
  <c r="F5" i="99"/>
  <c r="G5" i="99"/>
  <c r="F7" i="99"/>
  <c r="K7" i="99"/>
  <c r="G7" i="99"/>
  <c r="F9" i="99"/>
  <c r="G9" i="99"/>
  <c r="F11" i="99"/>
  <c r="K11" i="99"/>
  <c r="G11" i="99"/>
  <c r="F13" i="99"/>
  <c r="G13" i="99"/>
  <c r="F15" i="99"/>
  <c r="K15" i="99"/>
  <c r="G15" i="99"/>
  <c r="F17" i="99"/>
  <c r="G17" i="99"/>
  <c r="F19" i="99"/>
  <c r="K19" i="99"/>
  <c r="G19" i="99"/>
  <c r="F21" i="99"/>
  <c r="G21" i="99"/>
  <c r="F23" i="99"/>
  <c r="K23" i="99"/>
  <c r="G23" i="99"/>
  <c r="F25" i="99"/>
  <c r="G25" i="99"/>
  <c r="F27" i="99"/>
  <c r="K27" i="99"/>
  <c r="G27" i="99"/>
  <c r="F32" i="99"/>
  <c r="G32" i="99"/>
  <c r="F34" i="99"/>
  <c r="K34" i="99"/>
  <c r="G34" i="99"/>
  <c r="G60" i="98"/>
  <c r="F64" i="98"/>
  <c r="K64" i="98"/>
  <c r="G64" i="98"/>
  <c r="F66" i="98"/>
  <c r="G66" i="98"/>
  <c r="F68" i="98"/>
  <c r="K68" i="98"/>
  <c r="G68" i="98"/>
  <c r="F70" i="98"/>
  <c r="G70" i="98"/>
  <c r="F72" i="98"/>
  <c r="K72" i="98"/>
  <c r="G72" i="98"/>
  <c r="K6" i="99"/>
  <c r="G6" i="99"/>
  <c r="F6" i="99"/>
  <c r="K8" i="99"/>
  <c r="G8" i="99"/>
  <c r="F8" i="99"/>
  <c r="K10" i="99"/>
  <c r="G10" i="99"/>
  <c r="F10" i="99"/>
  <c r="K12" i="99"/>
  <c r="G12" i="99"/>
  <c r="F12" i="99"/>
  <c r="K14" i="99"/>
  <c r="G14" i="99"/>
  <c r="F14" i="99"/>
  <c r="K16" i="99"/>
  <c r="G16" i="99"/>
  <c r="F16" i="99"/>
  <c r="K18" i="99"/>
  <c r="G18" i="99"/>
  <c r="F18" i="99"/>
  <c r="K20" i="99"/>
  <c r="G20" i="99"/>
  <c r="F20" i="99"/>
  <c r="K22" i="99"/>
  <c r="G22" i="99"/>
  <c r="F22" i="99"/>
  <c r="K24" i="99"/>
  <c r="G24" i="99"/>
  <c r="F24" i="99"/>
  <c r="K26" i="99"/>
  <c r="G26" i="99"/>
  <c r="F26" i="99"/>
  <c r="F28" i="99"/>
  <c r="G28" i="99"/>
  <c r="F30" i="99"/>
  <c r="K30" i="99"/>
  <c r="G30" i="99"/>
  <c r="F36" i="99"/>
  <c r="G36" i="99"/>
  <c r="C73" i="99"/>
  <c r="K28" i="99"/>
  <c r="K31" i="99"/>
  <c r="G31" i="99"/>
  <c r="K32" i="99"/>
  <c r="K35" i="99"/>
  <c r="G35" i="99"/>
  <c r="K36" i="99"/>
  <c r="F39" i="99"/>
  <c r="K39" i="99"/>
  <c r="G39" i="99"/>
  <c r="F41" i="99"/>
  <c r="K41" i="99"/>
  <c r="G41" i="99"/>
  <c r="F43" i="99"/>
  <c r="K43" i="99"/>
  <c r="G43" i="99"/>
  <c r="F45" i="99"/>
  <c r="K45" i="99"/>
  <c r="G45" i="99"/>
  <c r="F47" i="99"/>
  <c r="K47" i="99"/>
  <c r="G47" i="99"/>
  <c r="F49" i="99"/>
  <c r="K49" i="99"/>
  <c r="G49" i="99"/>
  <c r="K33" i="99"/>
  <c r="K37" i="99"/>
  <c r="G37" i="99"/>
  <c r="G38" i="99"/>
  <c r="F38" i="99"/>
  <c r="K40" i="99"/>
  <c r="G40" i="99"/>
  <c r="F40" i="99"/>
  <c r="G42" i="99"/>
  <c r="F42" i="99"/>
  <c r="K44" i="99"/>
  <c r="G44" i="99"/>
  <c r="F44" i="99"/>
  <c r="G46" i="99"/>
  <c r="F46" i="99"/>
  <c r="K48" i="99"/>
  <c r="G48" i="99"/>
  <c r="F48" i="99"/>
  <c r="G50" i="99"/>
  <c r="F50" i="99"/>
  <c r="K51" i="99"/>
  <c r="G51" i="99"/>
  <c r="F51" i="99"/>
  <c r="K53" i="99"/>
  <c r="G53" i="99"/>
  <c r="F53" i="99"/>
  <c r="K55" i="99"/>
  <c r="G55" i="99"/>
  <c r="F55" i="99"/>
  <c r="K57" i="99"/>
  <c r="G57" i="99"/>
  <c r="F57" i="99"/>
  <c r="K59" i="99"/>
  <c r="G59" i="99"/>
  <c r="F59" i="99"/>
  <c r="K61" i="99"/>
  <c r="G61" i="99"/>
  <c r="F61" i="99"/>
  <c r="K63" i="99"/>
  <c r="G63" i="99"/>
  <c r="F63" i="99"/>
  <c r="K65" i="99"/>
  <c r="G65" i="99"/>
  <c r="F65" i="99"/>
  <c r="K67" i="99"/>
  <c r="G67" i="99"/>
  <c r="F67" i="99"/>
  <c r="K69" i="99"/>
  <c r="G69" i="99"/>
  <c r="F69" i="99"/>
  <c r="K71" i="99"/>
  <c r="G71" i="99"/>
  <c r="F71" i="99"/>
  <c r="F72" i="99"/>
  <c r="K72" i="99"/>
  <c r="G72" i="99"/>
  <c r="F52" i="99"/>
  <c r="K52" i="99"/>
  <c r="G52" i="99"/>
  <c r="F54" i="99"/>
  <c r="K54" i="99"/>
  <c r="G54" i="99"/>
  <c r="F56" i="99"/>
  <c r="K56" i="99"/>
  <c r="G56" i="99"/>
  <c r="F58" i="99"/>
  <c r="K58" i="99"/>
  <c r="G58" i="99"/>
  <c r="F60" i="99"/>
  <c r="K60" i="99"/>
  <c r="G60" i="99"/>
  <c r="F62" i="99"/>
  <c r="K62" i="99"/>
  <c r="G62" i="99"/>
  <c r="F64" i="99"/>
  <c r="K64" i="99"/>
  <c r="G64" i="99"/>
  <c r="F66" i="99"/>
  <c r="K66" i="99"/>
  <c r="G66" i="99"/>
  <c r="F68" i="99"/>
  <c r="K68" i="99"/>
  <c r="G68" i="99"/>
  <c r="F70" i="99"/>
  <c r="K70" i="99"/>
  <c r="G70" i="99"/>
  <c r="F6" i="97"/>
  <c r="K6" i="97"/>
  <c r="G6" i="97"/>
  <c r="F8" i="97"/>
  <c r="K8" i="97"/>
  <c r="G8" i="97"/>
  <c r="F10" i="97"/>
  <c r="K10" i="97"/>
  <c r="G10" i="97"/>
  <c r="F12" i="97"/>
  <c r="K12" i="97"/>
  <c r="G12" i="97"/>
  <c r="K17" i="97"/>
  <c r="G17" i="97"/>
  <c r="F17" i="97"/>
  <c r="K19" i="97"/>
  <c r="G19" i="97"/>
  <c r="F19" i="97"/>
  <c r="K21" i="97"/>
  <c r="G21" i="97"/>
  <c r="F21" i="97"/>
  <c r="K23" i="97"/>
  <c r="G23" i="97"/>
  <c r="F23" i="97"/>
  <c r="K25" i="97"/>
  <c r="G25" i="97"/>
  <c r="F25" i="97"/>
  <c r="K27" i="97"/>
  <c r="G27" i="97"/>
  <c r="F27" i="97"/>
  <c r="G5" i="97"/>
  <c r="F5" i="97"/>
  <c r="K7" i="97"/>
  <c r="G7" i="97"/>
  <c r="F7" i="97"/>
  <c r="G9" i="97"/>
  <c r="F9" i="97"/>
  <c r="K11" i="97"/>
  <c r="G11" i="97"/>
  <c r="F11" i="97"/>
  <c r="G13" i="97"/>
  <c r="F13" i="97"/>
  <c r="F14" i="97"/>
  <c r="K14" i="97"/>
  <c r="G14" i="97"/>
  <c r="K15" i="97"/>
  <c r="G15" i="97"/>
  <c r="F15" i="97"/>
  <c r="F16" i="97"/>
  <c r="K16" i="97"/>
  <c r="G16" i="97"/>
  <c r="F18" i="97"/>
  <c r="K18" i="97"/>
  <c r="G18" i="97"/>
  <c r="F20" i="97"/>
  <c r="K20" i="97"/>
  <c r="G20" i="97"/>
  <c r="F22" i="97"/>
  <c r="K22" i="97"/>
  <c r="G22" i="97"/>
  <c r="F24" i="97"/>
  <c r="K24" i="97"/>
  <c r="G24" i="97"/>
  <c r="F26" i="97"/>
  <c r="K26" i="97"/>
  <c r="G26" i="97"/>
  <c r="G28" i="97"/>
  <c r="F28" i="97"/>
  <c r="K30" i="97"/>
  <c r="G30" i="97"/>
  <c r="F30" i="97"/>
  <c r="G32" i="97"/>
  <c r="F32" i="97"/>
  <c r="K34" i="97"/>
  <c r="G34" i="97"/>
  <c r="F34" i="97"/>
  <c r="G36" i="97"/>
  <c r="F36" i="97"/>
  <c r="K38" i="97"/>
  <c r="G38" i="97"/>
  <c r="F38" i="97"/>
  <c r="G40" i="97"/>
  <c r="F40" i="97"/>
  <c r="K42" i="97"/>
  <c r="G42" i="97"/>
  <c r="F42" i="97"/>
  <c r="G44" i="97"/>
  <c r="F44" i="97"/>
  <c r="K46" i="97"/>
  <c r="G46" i="97"/>
  <c r="F46" i="97"/>
  <c r="G48" i="97"/>
  <c r="F48" i="97"/>
  <c r="K50" i="97"/>
  <c r="G50" i="97"/>
  <c r="F50" i="97"/>
  <c r="F29" i="97"/>
  <c r="K29" i="97"/>
  <c r="G29" i="97"/>
  <c r="F31" i="97"/>
  <c r="K31" i="97"/>
  <c r="G31" i="97"/>
  <c r="F33" i="97"/>
  <c r="K33" i="97"/>
  <c r="G33" i="97"/>
  <c r="F35" i="97"/>
  <c r="K35" i="97"/>
  <c r="G35" i="97"/>
  <c r="F37" i="97"/>
  <c r="K37" i="97"/>
  <c r="G37" i="97"/>
  <c r="F39" i="97"/>
  <c r="K39" i="97"/>
  <c r="G39" i="97"/>
  <c r="F41" i="97"/>
  <c r="K41" i="97"/>
  <c r="G41" i="97"/>
  <c r="F43" i="97"/>
  <c r="K43" i="97"/>
  <c r="G43" i="97"/>
  <c r="F45" i="97"/>
  <c r="K45" i="97"/>
  <c r="G45" i="97"/>
  <c r="F47" i="97"/>
  <c r="K47" i="97"/>
  <c r="G47" i="97"/>
  <c r="F49" i="97"/>
  <c r="K49" i="97"/>
  <c r="G49" i="97"/>
  <c r="F51" i="97"/>
  <c r="K51" i="97"/>
  <c r="G51" i="97"/>
  <c r="G56" i="97"/>
  <c r="F56" i="97"/>
  <c r="K58" i="97"/>
  <c r="G58" i="97"/>
  <c r="F58" i="97"/>
  <c r="G60" i="97"/>
  <c r="F60" i="97"/>
  <c r="K62" i="97"/>
  <c r="G62" i="97"/>
  <c r="F62" i="97"/>
  <c r="G68" i="97"/>
  <c r="F68" i="97"/>
  <c r="K70" i="97"/>
  <c r="G70" i="97"/>
  <c r="F70" i="97"/>
  <c r="K52" i="97"/>
  <c r="G52" i="97"/>
  <c r="F52" i="97"/>
  <c r="F53" i="97"/>
  <c r="K53" i="97"/>
  <c r="G53" i="97"/>
  <c r="K54" i="97"/>
  <c r="G54" i="97"/>
  <c r="F54" i="97"/>
  <c r="F55" i="97"/>
  <c r="K55" i="97"/>
  <c r="G55" i="97"/>
  <c r="F57" i="97"/>
  <c r="K57" i="97"/>
  <c r="G57" i="97"/>
  <c r="F59" i="97"/>
  <c r="K59" i="97"/>
  <c r="G59" i="97"/>
  <c r="F61" i="97"/>
  <c r="K61" i="97"/>
  <c r="G61" i="97"/>
  <c r="F63" i="97"/>
  <c r="K63" i="97"/>
  <c r="G63" i="97"/>
  <c r="K64" i="97"/>
  <c r="G64" i="97"/>
  <c r="F64" i="97"/>
  <c r="F65" i="97"/>
  <c r="K65" i="97"/>
  <c r="G65" i="97"/>
  <c r="K66" i="97"/>
  <c r="G66" i="97"/>
  <c r="F66" i="97"/>
  <c r="F67" i="97"/>
  <c r="K67" i="97"/>
  <c r="G67" i="97"/>
  <c r="F69" i="97"/>
  <c r="K69" i="97"/>
  <c r="G69" i="97"/>
  <c r="F71" i="97"/>
  <c r="K71" i="97"/>
  <c r="G71" i="97"/>
  <c r="K72" i="97"/>
  <c r="G72" i="97"/>
  <c r="F72" i="97"/>
  <c r="K7" i="96"/>
  <c r="G7" i="96"/>
  <c r="F7" i="96"/>
  <c r="F11" i="96"/>
  <c r="K11" i="96"/>
  <c r="G11" i="96"/>
  <c r="F15" i="96"/>
  <c r="K15" i="96"/>
  <c r="G15" i="96"/>
  <c r="F17" i="96"/>
  <c r="K17" i="96"/>
  <c r="G17" i="96"/>
  <c r="F19" i="96"/>
  <c r="K19" i="96"/>
  <c r="G19" i="96"/>
  <c r="F21" i="96"/>
  <c r="K21" i="96"/>
  <c r="G21" i="96"/>
  <c r="F23" i="96"/>
  <c r="K23" i="96"/>
  <c r="G23" i="96"/>
  <c r="G6" i="96"/>
  <c r="F6" i="96"/>
  <c r="K6" i="96"/>
  <c r="K8" i="96"/>
  <c r="G8" i="96"/>
  <c r="F8" i="96"/>
  <c r="F10" i="96"/>
  <c r="K10" i="96"/>
  <c r="G10" i="96"/>
  <c r="K12" i="96"/>
  <c r="G12" i="96"/>
  <c r="F12" i="96"/>
  <c r="K14" i="96"/>
  <c r="G14" i="96"/>
  <c r="F14" i="96"/>
  <c r="K16" i="96"/>
  <c r="G16" i="96"/>
  <c r="F16" i="96"/>
  <c r="K18" i="96"/>
  <c r="G18" i="96"/>
  <c r="F18" i="96"/>
  <c r="K20" i="96"/>
  <c r="G20" i="96"/>
  <c r="F20" i="96"/>
  <c r="K22" i="96"/>
  <c r="G22" i="96"/>
  <c r="F22" i="96"/>
  <c r="K24" i="96"/>
  <c r="G24" i="96"/>
  <c r="F24" i="96"/>
  <c r="K26" i="96"/>
  <c r="G26" i="96"/>
  <c r="F26" i="96"/>
  <c r="K28" i="96"/>
  <c r="G28" i="96"/>
  <c r="F28" i="96"/>
  <c r="K30" i="96"/>
  <c r="G30" i="96"/>
  <c r="F30" i="96"/>
  <c r="K32" i="96"/>
  <c r="G32" i="96"/>
  <c r="F32" i="96"/>
  <c r="K34" i="96"/>
  <c r="G34" i="96"/>
  <c r="F34" i="96"/>
  <c r="K36" i="96"/>
  <c r="G36" i="96"/>
  <c r="F36" i="96"/>
  <c r="K38" i="96"/>
  <c r="G38" i="96"/>
  <c r="F38" i="96"/>
  <c r="K40" i="96"/>
  <c r="G40" i="96"/>
  <c r="F40" i="96"/>
  <c r="K42" i="96"/>
  <c r="G42" i="96"/>
  <c r="F42" i="96"/>
  <c r="F5" i="96"/>
  <c r="K5" i="96"/>
  <c r="G5" i="96"/>
  <c r="F9" i="96"/>
  <c r="K9" i="96"/>
  <c r="G9" i="96"/>
  <c r="F13" i="96"/>
  <c r="K13" i="96"/>
  <c r="G13" i="96"/>
  <c r="F25" i="96"/>
  <c r="K25" i="96"/>
  <c r="G25" i="96"/>
  <c r="F27" i="96"/>
  <c r="K27" i="96"/>
  <c r="G27" i="96"/>
  <c r="F29" i="96"/>
  <c r="K29" i="96"/>
  <c r="G29" i="96"/>
  <c r="F31" i="96"/>
  <c r="K31" i="96"/>
  <c r="G31" i="96"/>
  <c r="F33" i="96"/>
  <c r="K33" i="96"/>
  <c r="G33" i="96"/>
  <c r="F35" i="96"/>
  <c r="K35" i="96"/>
  <c r="G35" i="96"/>
  <c r="F37" i="96"/>
  <c r="K37" i="96"/>
  <c r="G37" i="96"/>
  <c r="F39" i="96"/>
  <c r="K39" i="96"/>
  <c r="G39" i="96"/>
  <c r="F41" i="96"/>
  <c r="K41" i="96"/>
  <c r="G41" i="96"/>
  <c r="F43" i="96"/>
  <c r="K43" i="96"/>
  <c r="G43" i="96"/>
  <c r="C73" i="96"/>
  <c r="F45" i="96"/>
  <c r="K45" i="96"/>
  <c r="G45" i="96"/>
  <c r="F47" i="96"/>
  <c r="K47" i="96"/>
  <c r="G47" i="96"/>
  <c r="F49" i="96"/>
  <c r="K49" i="96"/>
  <c r="G49" i="96"/>
  <c r="F51" i="96"/>
  <c r="K51" i="96"/>
  <c r="G51" i="96"/>
  <c r="K56" i="96"/>
  <c r="G56" i="96"/>
  <c r="F56" i="96"/>
  <c r="K58" i="96"/>
  <c r="G58" i="96"/>
  <c r="F58" i="96"/>
  <c r="K66" i="96"/>
  <c r="G66" i="96"/>
  <c r="F66" i="96"/>
  <c r="K68" i="96"/>
  <c r="G68" i="96"/>
  <c r="F68" i="96"/>
  <c r="K70" i="96"/>
  <c r="G70" i="96"/>
  <c r="F70" i="96"/>
  <c r="K72" i="96"/>
  <c r="G72" i="96"/>
  <c r="F72" i="96"/>
  <c r="G86" i="96"/>
  <c r="F86" i="96"/>
  <c r="K44" i="96"/>
  <c r="G44" i="96"/>
  <c r="F44" i="96"/>
  <c r="K46" i="96"/>
  <c r="G46" i="96"/>
  <c r="F46" i="96"/>
  <c r="K48" i="96"/>
  <c r="G48" i="96"/>
  <c r="F48" i="96"/>
  <c r="K50" i="96"/>
  <c r="G50" i="96"/>
  <c r="F50" i="96"/>
  <c r="K52" i="96"/>
  <c r="G52" i="96"/>
  <c r="F52" i="96"/>
  <c r="F53" i="96"/>
  <c r="K53" i="96"/>
  <c r="G53" i="96"/>
  <c r="K54" i="96"/>
  <c r="G54" i="96"/>
  <c r="F54" i="96"/>
  <c r="F55" i="96"/>
  <c r="K55" i="96"/>
  <c r="G55" i="96"/>
  <c r="F57" i="96"/>
  <c r="K57" i="96"/>
  <c r="G57" i="96"/>
  <c r="F59" i="96"/>
  <c r="K59" i="96"/>
  <c r="G59" i="96"/>
  <c r="K60" i="96"/>
  <c r="G60" i="96"/>
  <c r="F60" i="96"/>
  <c r="F61" i="96"/>
  <c r="K61" i="96"/>
  <c r="G61" i="96"/>
  <c r="K62" i="96"/>
  <c r="G62" i="96"/>
  <c r="F62" i="96"/>
  <c r="F63" i="96"/>
  <c r="K63" i="96"/>
  <c r="G63" i="96"/>
  <c r="K64" i="96"/>
  <c r="G64" i="96"/>
  <c r="F64" i="96"/>
  <c r="F65" i="96"/>
  <c r="K65" i="96"/>
  <c r="G65" i="96"/>
  <c r="F67" i="96"/>
  <c r="K67" i="96"/>
  <c r="G67" i="96"/>
  <c r="F69" i="96"/>
  <c r="K69" i="96"/>
  <c r="G69" i="96"/>
  <c r="F71" i="96"/>
  <c r="K71" i="96"/>
  <c r="G71" i="96"/>
  <c r="K123" i="96"/>
  <c r="G123" i="96"/>
  <c r="F123" i="96"/>
  <c r="K125" i="96"/>
  <c r="G125" i="96"/>
  <c r="F125" i="96"/>
  <c r="K127" i="96"/>
  <c r="G127" i="96"/>
  <c r="F127" i="96"/>
  <c r="K129" i="96"/>
  <c r="G129" i="96"/>
  <c r="F129" i="96"/>
  <c r="K131" i="96"/>
  <c r="G131" i="96"/>
  <c r="F131" i="96"/>
  <c r="K133" i="96"/>
  <c r="G133" i="96"/>
  <c r="F133" i="96"/>
  <c r="K135" i="96"/>
  <c r="G135" i="96"/>
  <c r="F135" i="96"/>
  <c r="K137" i="96"/>
  <c r="G137" i="96"/>
  <c r="F137" i="96"/>
  <c r="K139" i="96"/>
  <c r="G139" i="96"/>
  <c r="F139" i="96"/>
  <c r="K141" i="96"/>
  <c r="G141" i="96"/>
  <c r="F141" i="96"/>
  <c r="K143" i="96"/>
  <c r="G143" i="96"/>
  <c r="F143" i="96"/>
  <c r="K145" i="96"/>
  <c r="G145" i="96"/>
  <c r="F145" i="96"/>
  <c r="K147" i="96"/>
  <c r="G147" i="96"/>
  <c r="F147" i="96"/>
  <c r="F124" i="96"/>
  <c r="K124" i="96"/>
  <c r="G124" i="96"/>
  <c r="F126" i="96"/>
  <c r="K126" i="96"/>
  <c r="G126" i="96"/>
  <c r="F128" i="96"/>
  <c r="K128" i="96"/>
  <c r="G128" i="96"/>
  <c r="F130" i="96"/>
  <c r="K130" i="96"/>
  <c r="G130" i="96"/>
  <c r="F132" i="96"/>
  <c r="K132" i="96"/>
  <c r="G132" i="96"/>
  <c r="F134" i="96"/>
  <c r="K134" i="96"/>
  <c r="G134" i="96"/>
  <c r="F136" i="96"/>
  <c r="K136" i="96"/>
  <c r="G136" i="96"/>
  <c r="F138" i="96"/>
  <c r="K138" i="96"/>
  <c r="G138" i="96"/>
  <c r="F140" i="96"/>
  <c r="K140" i="96"/>
  <c r="G140" i="96"/>
  <c r="F142" i="96"/>
  <c r="K142" i="96"/>
  <c r="G142" i="96"/>
  <c r="F144" i="96"/>
  <c r="K144" i="96"/>
  <c r="G144" i="96"/>
  <c r="F146" i="96"/>
  <c r="K146" i="96"/>
  <c r="G146" i="96"/>
  <c r="F148" i="96"/>
  <c r="K148" i="96"/>
  <c r="G148" i="96"/>
  <c r="K149" i="96"/>
  <c r="G149" i="96"/>
  <c r="F149" i="96"/>
  <c r="F150" i="96"/>
  <c r="K150" i="96"/>
  <c r="G150" i="96"/>
  <c r="K151" i="96"/>
  <c r="G151" i="96"/>
  <c r="F151" i="96"/>
  <c r="F152" i="96"/>
  <c r="K152" i="96"/>
  <c r="G152" i="96"/>
  <c r="K153" i="96"/>
  <c r="G153" i="96"/>
  <c r="F153" i="96"/>
  <c r="F154" i="96"/>
  <c r="K154" i="96"/>
  <c r="G154" i="96"/>
  <c r="K155" i="96"/>
  <c r="G155" i="96"/>
  <c r="F155" i="96"/>
  <c r="F156" i="96"/>
  <c r="K156" i="96"/>
  <c r="G156" i="96"/>
  <c r="K157" i="96"/>
  <c r="G157" i="96"/>
  <c r="F157" i="96"/>
  <c r="F158" i="96"/>
  <c r="K158" i="96"/>
  <c r="G158" i="96"/>
  <c r="K159" i="96"/>
  <c r="G159" i="96"/>
  <c r="F159" i="96"/>
  <c r="F160" i="96"/>
  <c r="K160" i="96"/>
  <c r="G160" i="96"/>
  <c r="K161" i="96"/>
  <c r="G161" i="96"/>
  <c r="F161" i="96"/>
  <c r="F162" i="96"/>
  <c r="K162" i="96"/>
  <c r="G162" i="96"/>
  <c r="K163" i="96"/>
  <c r="G163" i="96"/>
  <c r="F163" i="96"/>
  <c r="F164" i="96"/>
  <c r="K164" i="96"/>
  <c r="G164" i="96"/>
  <c r="K165" i="96"/>
  <c r="G165" i="96"/>
  <c r="F165" i="96"/>
  <c r="F166" i="96"/>
  <c r="K166" i="96"/>
  <c r="G166" i="96"/>
  <c r="K167" i="96"/>
  <c r="G167" i="96"/>
  <c r="F167" i="96"/>
  <c r="F168" i="96"/>
  <c r="K168" i="96"/>
  <c r="G168" i="96"/>
  <c r="K169" i="96"/>
  <c r="G169" i="96"/>
  <c r="F169" i="96"/>
  <c r="C179" i="96"/>
  <c r="F171" i="96"/>
  <c r="K171" i="96"/>
  <c r="G171" i="96"/>
  <c r="K172" i="96"/>
  <c r="G172" i="96"/>
  <c r="F172" i="96"/>
  <c r="F173" i="96"/>
  <c r="K173" i="96"/>
  <c r="G173" i="96"/>
  <c r="K174" i="96"/>
  <c r="G174" i="96"/>
  <c r="F174" i="96"/>
  <c r="F175" i="96"/>
  <c r="K175" i="96"/>
  <c r="G175" i="96"/>
  <c r="K176" i="96"/>
  <c r="G176" i="96"/>
  <c r="F176" i="96"/>
  <c r="F177" i="96"/>
  <c r="K177" i="96"/>
  <c r="G177" i="96"/>
  <c r="K178" i="96"/>
  <c r="G178" i="96"/>
  <c r="F178" i="96"/>
  <c r="F186" i="96"/>
  <c r="K186" i="96"/>
  <c r="G186" i="96"/>
  <c r="K187" i="96"/>
  <c r="G187" i="96"/>
  <c r="F187" i="96"/>
  <c r="F188" i="96"/>
  <c r="K188" i="96"/>
  <c r="G188" i="96"/>
  <c r="K189" i="96"/>
  <c r="G189" i="96"/>
  <c r="F189" i="96"/>
  <c r="F190" i="96"/>
  <c r="K190" i="96"/>
  <c r="G190" i="96"/>
  <c r="K191" i="96"/>
  <c r="G191" i="96"/>
  <c r="F191" i="96"/>
  <c r="F181" i="96"/>
  <c r="G181" i="96"/>
  <c r="K181" i="96"/>
  <c r="CU19" i="90"/>
  <c r="C18" i="112" s="1"/>
  <c r="E18" i="112" s="1"/>
  <c r="CU17" i="90"/>
  <c r="C16" i="112" s="1"/>
  <c r="E16" i="112" s="1"/>
  <c r="G16" i="112" s="1"/>
  <c r="G29" i="123" l="1"/>
  <c r="G63" i="119"/>
  <c r="G25" i="117"/>
  <c r="G17" i="117"/>
  <c r="G39" i="115"/>
  <c r="G31" i="115"/>
  <c r="G26" i="112"/>
  <c r="G31" i="110"/>
  <c r="G12" i="110"/>
  <c r="G25" i="109"/>
  <c r="G9" i="109"/>
  <c r="G33" i="107"/>
  <c r="G17" i="107"/>
  <c r="G43" i="103"/>
  <c r="G9" i="100"/>
  <c r="K29" i="99"/>
  <c r="K60" i="98"/>
  <c r="G29" i="99"/>
  <c r="G9" i="121"/>
  <c r="G40" i="115"/>
  <c r="G32" i="115"/>
  <c r="G30" i="111"/>
  <c r="G68" i="108"/>
  <c r="G57" i="107"/>
  <c r="G19" i="103"/>
  <c r="G33" i="99"/>
  <c r="G13" i="98"/>
  <c r="G35" i="123"/>
  <c r="G7" i="121"/>
  <c r="G62" i="119"/>
  <c r="G73" i="119" s="1"/>
  <c r="G24" i="117"/>
  <c r="G16" i="117"/>
  <c r="G38" i="115"/>
  <c r="G30" i="115"/>
  <c r="G38" i="111"/>
  <c r="G22" i="111"/>
  <c r="G28" i="108"/>
  <c r="G12" i="108"/>
  <c r="G70" i="104"/>
  <c r="G54" i="104"/>
  <c r="G46" i="104"/>
  <c r="G30" i="104"/>
  <c r="G6" i="104"/>
  <c r="G67" i="103"/>
  <c r="E73" i="119"/>
  <c r="D194" i="96"/>
  <c r="G41" i="107"/>
  <c r="G59" i="103"/>
  <c r="G27" i="103"/>
  <c r="F18" i="112"/>
  <c r="G18" i="112"/>
  <c r="C73" i="112"/>
  <c r="F16" i="112"/>
  <c r="G27" i="123"/>
  <c r="F27" i="123"/>
  <c r="E73" i="121"/>
  <c r="G4" i="121"/>
  <c r="G73" i="121" s="1"/>
  <c r="F4" i="121"/>
  <c r="F73" i="121" s="1"/>
  <c r="F73" i="119"/>
  <c r="E73" i="117"/>
  <c r="F4" i="117"/>
  <c r="F73" i="117" s="1"/>
  <c r="G4" i="117"/>
  <c r="G73" i="117" s="1"/>
  <c r="F5" i="112"/>
  <c r="G5" i="112"/>
  <c r="G4" i="112"/>
  <c r="F4" i="112"/>
  <c r="E73" i="112"/>
  <c r="E73" i="110"/>
  <c r="G4" i="110"/>
  <c r="G73" i="110" s="1"/>
  <c r="F4" i="110"/>
  <c r="F73" i="110" s="1"/>
  <c r="F5" i="108"/>
  <c r="G5" i="108"/>
  <c r="G4" i="113"/>
  <c r="G73" i="113" s="1"/>
  <c r="E73" i="113"/>
  <c r="F4" i="113"/>
  <c r="F73" i="113" s="1"/>
  <c r="E73" i="111"/>
  <c r="G4" i="111"/>
  <c r="G73" i="111" s="1"/>
  <c r="F4" i="111"/>
  <c r="F73" i="111" s="1"/>
  <c r="E73" i="101"/>
  <c r="F4" i="101"/>
  <c r="F73" i="101" s="1"/>
  <c r="G4" i="101"/>
  <c r="G73" i="101" s="1"/>
  <c r="E73" i="109"/>
  <c r="F4" i="109"/>
  <c r="F73" i="109" s="1"/>
  <c r="G4" i="109"/>
  <c r="F5" i="106"/>
  <c r="G5" i="106"/>
  <c r="G4" i="104"/>
  <c r="E73" i="104"/>
  <c r="F4" i="104"/>
  <c r="F5" i="102"/>
  <c r="G5" i="102"/>
  <c r="F4" i="100"/>
  <c r="F74" i="100" s="1"/>
  <c r="E74" i="100"/>
  <c r="G4" i="100"/>
  <c r="G74" i="100" s="1"/>
  <c r="E73" i="123"/>
  <c r="F4" i="123"/>
  <c r="F73" i="123" s="1"/>
  <c r="G4" i="123"/>
  <c r="G73" i="123" s="1"/>
  <c r="E73" i="122"/>
  <c r="G4" i="122"/>
  <c r="G73" i="122" s="1"/>
  <c r="F4" i="122"/>
  <c r="F73" i="122" s="1"/>
  <c r="E73" i="120"/>
  <c r="G4" i="120"/>
  <c r="G73" i="120" s="1"/>
  <c r="F4" i="120"/>
  <c r="F73" i="120" s="1"/>
  <c r="G4" i="118"/>
  <c r="G73" i="118" s="1"/>
  <c r="E73" i="118"/>
  <c r="F4" i="118"/>
  <c r="F73" i="118" s="1"/>
  <c r="E73" i="116"/>
  <c r="F4" i="116"/>
  <c r="F73" i="116" s="1"/>
  <c r="G4" i="116"/>
  <c r="G73" i="116" s="1"/>
  <c r="E73" i="115"/>
  <c r="G4" i="115"/>
  <c r="F4" i="115"/>
  <c r="F73" i="115" s="1"/>
  <c r="G4" i="114"/>
  <c r="G73" i="114" s="1"/>
  <c r="E73" i="114"/>
  <c r="F4" i="114"/>
  <c r="F73" i="114" s="1"/>
  <c r="G4" i="108"/>
  <c r="E73" i="108"/>
  <c r="F4" i="108"/>
  <c r="F73" i="108" s="1"/>
  <c r="E73" i="107"/>
  <c r="F4" i="107"/>
  <c r="F73" i="107" s="1"/>
  <c r="G4" i="107"/>
  <c r="G73" i="107" s="1"/>
  <c r="E73" i="105"/>
  <c r="F4" i="105"/>
  <c r="F73" i="105" s="1"/>
  <c r="G4" i="105"/>
  <c r="G73" i="105" s="1"/>
  <c r="E73" i="103"/>
  <c r="F4" i="103"/>
  <c r="F73" i="103" s="1"/>
  <c r="G4" i="103"/>
  <c r="G4" i="106"/>
  <c r="G73" i="106" s="1"/>
  <c r="E73" i="106"/>
  <c r="F4" i="106"/>
  <c r="F5" i="104"/>
  <c r="G5" i="104"/>
  <c r="G4" i="102"/>
  <c r="G73" i="102" s="1"/>
  <c r="E73" i="102"/>
  <c r="F4" i="102"/>
  <c r="F73" i="102" s="1"/>
  <c r="L32" i="99"/>
  <c r="M32" i="99"/>
  <c r="L36" i="99"/>
  <c r="M36" i="99"/>
  <c r="L28" i="99"/>
  <c r="M28" i="99"/>
  <c r="L59" i="98"/>
  <c r="M59" i="98"/>
  <c r="L70" i="99"/>
  <c r="M70" i="99"/>
  <c r="L66" i="99"/>
  <c r="M66" i="99"/>
  <c r="L62" i="99"/>
  <c r="M62" i="99"/>
  <c r="L58" i="99"/>
  <c r="M58" i="99"/>
  <c r="L54" i="99"/>
  <c r="M54" i="99"/>
  <c r="L72" i="99"/>
  <c r="M72" i="99"/>
  <c r="M71" i="99"/>
  <c r="L71" i="99"/>
  <c r="M67" i="99"/>
  <c r="L67" i="99"/>
  <c r="M63" i="99"/>
  <c r="L63" i="99"/>
  <c r="M59" i="99"/>
  <c r="L59" i="99"/>
  <c r="M55" i="99"/>
  <c r="L55" i="99"/>
  <c r="M51" i="99"/>
  <c r="L51" i="99"/>
  <c r="M48" i="99"/>
  <c r="L48" i="99"/>
  <c r="M44" i="99"/>
  <c r="L44" i="99"/>
  <c r="M40" i="99"/>
  <c r="L40" i="99"/>
  <c r="E73" i="99"/>
  <c r="K4" i="99"/>
  <c r="G4" i="99"/>
  <c r="F4" i="99"/>
  <c r="F73" i="99" s="1"/>
  <c r="L49" i="99"/>
  <c r="M49" i="99"/>
  <c r="L45" i="99"/>
  <c r="M45" i="99"/>
  <c r="L41" i="99"/>
  <c r="M41" i="99"/>
  <c r="M31" i="99"/>
  <c r="L31" i="99"/>
  <c r="M26" i="99"/>
  <c r="L26" i="99"/>
  <c r="M22" i="99"/>
  <c r="L22" i="99"/>
  <c r="M18" i="99"/>
  <c r="L18" i="99"/>
  <c r="M14" i="99"/>
  <c r="L14" i="99"/>
  <c r="M10" i="99"/>
  <c r="L10" i="99"/>
  <c r="M6" i="99"/>
  <c r="L6" i="99"/>
  <c r="L72" i="98"/>
  <c r="M72" i="98"/>
  <c r="L68" i="98"/>
  <c r="M68" i="98"/>
  <c r="L64" i="98"/>
  <c r="M64" i="98"/>
  <c r="L25" i="99"/>
  <c r="M25" i="99"/>
  <c r="L21" i="99"/>
  <c r="M21" i="99"/>
  <c r="L17" i="99"/>
  <c r="M17" i="99"/>
  <c r="L13" i="99"/>
  <c r="M13" i="99"/>
  <c r="L9" i="99"/>
  <c r="M9" i="99"/>
  <c r="L5" i="99"/>
  <c r="M5" i="99"/>
  <c r="M69" i="98"/>
  <c r="L69" i="98"/>
  <c r="M65" i="98"/>
  <c r="L65" i="98"/>
  <c r="L61" i="98"/>
  <c r="M61" i="98"/>
  <c r="M56" i="98"/>
  <c r="L56" i="98"/>
  <c r="M52" i="98"/>
  <c r="L52" i="98"/>
  <c r="M48" i="98"/>
  <c r="L48" i="98"/>
  <c r="M44" i="98"/>
  <c r="L44" i="98"/>
  <c r="M40" i="98"/>
  <c r="L40" i="98"/>
  <c r="M36" i="98"/>
  <c r="L36" i="98"/>
  <c r="M32" i="98"/>
  <c r="L32" i="98"/>
  <c r="M28" i="98"/>
  <c r="L28" i="98"/>
  <c r="M24" i="98"/>
  <c r="L24" i="98"/>
  <c r="M20" i="98"/>
  <c r="L20" i="98"/>
  <c r="M16" i="98"/>
  <c r="L16" i="98"/>
  <c r="L55" i="98"/>
  <c r="M55" i="98"/>
  <c r="L51" i="98"/>
  <c r="M51" i="98"/>
  <c r="L47" i="98"/>
  <c r="M47" i="98"/>
  <c r="L43" i="98"/>
  <c r="M43" i="98"/>
  <c r="L39" i="98"/>
  <c r="M39" i="98"/>
  <c r="L35" i="98"/>
  <c r="M35" i="98"/>
  <c r="L31" i="98"/>
  <c r="M31" i="98"/>
  <c r="L27" i="98"/>
  <c r="M27" i="98"/>
  <c r="L23" i="98"/>
  <c r="M23" i="98"/>
  <c r="L19" i="98"/>
  <c r="M19" i="98"/>
  <c r="L15" i="98"/>
  <c r="M15" i="98"/>
  <c r="E73" i="98"/>
  <c r="F4" i="98"/>
  <c r="F73" i="98" s="1"/>
  <c r="K4" i="98"/>
  <c r="G4" i="98"/>
  <c r="G73" i="98" s="1"/>
  <c r="L10" i="98"/>
  <c r="M10" i="98"/>
  <c r="L6" i="98"/>
  <c r="M6" i="98"/>
  <c r="M11" i="98"/>
  <c r="L11" i="98"/>
  <c r="M7" i="98"/>
  <c r="L7" i="98"/>
  <c r="L68" i="99"/>
  <c r="M68" i="99"/>
  <c r="L64" i="99"/>
  <c r="M64" i="99"/>
  <c r="L60" i="99"/>
  <c r="M60" i="99"/>
  <c r="L56" i="99"/>
  <c r="M56" i="99"/>
  <c r="L52" i="99"/>
  <c r="M52" i="99"/>
  <c r="M69" i="99"/>
  <c r="L69" i="99"/>
  <c r="M65" i="99"/>
  <c r="L65" i="99"/>
  <c r="M61" i="99"/>
  <c r="L61" i="99"/>
  <c r="M57" i="99"/>
  <c r="L57" i="99"/>
  <c r="M53" i="99"/>
  <c r="L53" i="99"/>
  <c r="L50" i="99"/>
  <c r="M50" i="99"/>
  <c r="M46" i="99"/>
  <c r="L46" i="99"/>
  <c r="M42" i="99"/>
  <c r="L42" i="99"/>
  <c r="M38" i="99"/>
  <c r="L38" i="99"/>
  <c r="L37" i="99"/>
  <c r="M37" i="99"/>
  <c r="M33" i="99"/>
  <c r="L33" i="99"/>
  <c r="M29" i="99"/>
  <c r="L29" i="99"/>
  <c r="L47" i="99"/>
  <c r="M47" i="99"/>
  <c r="L43" i="99"/>
  <c r="M43" i="99"/>
  <c r="L39" i="99"/>
  <c r="M39" i="99"/>
  <c r="M35" i="99"/>
  <c r="L35" i="99"/>
  <c r="L30" i="99"/>
  <c r="M30" i="99"/>
  <c r="M24" i="99"/>
  <c r="L24" i="99"/>
  <c r="M20" i="99"/>
  <c r="L20" i="99"/>
  <c r="M16" i="99"/>
  <c r="L16" i="99"/>
  <c r="M12" i="99"/>
  <c r="L12" i="99"/>
  <c r="M8" i="99"/>
  <c r="L8" i="99"/>
  <c r="L70" i="98"/>
  <c r="M70" i="98"/>
  <c r="L66" i="98"/>
  <c r="M66" i="98"/>
  <c r="M60" i="98"/>
  <c r="L60" i="98"/>
  <c r="L34" i="99"/>
  <c r="M34" i="99"/>
  <c r="M27" i="99"/>
  <c r="L27" i="99"/>
  <c r="L23" i="99"/>
  <c r="M23" i="99"/>
  <c r="L19" i="99"/>
  <c r="M19" i="99"/>
  <c r="L15" i="99"/>
  <c r="M15" i="99"/>
  <c r="L11" i="99"/>
  <c r="M11" i="99"/>
  <c r="L7" i="99"/>
  <c r="M7" i="99"/>
  <c r="M71" i="98"/>
  <c r="L71" i="98"/>
  <c r="M67" i="98"/>
  <c r="L67" i="98"/>
  <c r="M63" i="98"/>
  <c r="L63" i="98"/>
  <c r="M62" i="98"/>
  <c r="L62" i="98"/>
  <c r="M58" i="98"/>
  <c r="L58" i="98"/>
  <c r="M54" i="98"/>
  <c r="L54" i="98"/>
  <c r="M50" i="98"/>
  <c r="L50" i="98"/>
  <c r="M46" i="98"/>
  <c r="L46" i="98"/>
  <c r="M42" i="98"/>
  <c r="L42" i="98"/>
  <c r="M38" i="98"/>
  <c r="L38" i="98"/>
  <c r="M34" i="98"/>
  <c r="L34" i="98"/>
  <c r="M30" i="98"/>
  <c r="L30" i="98"/>
  <c r="M26" i="98"/>
  <c r="L26" i="98"/>
  <c r="M22" i="98"/>
  <c r="L22" i="98"/>
  <c r="M18" i="98"/>
  <c r="L18" i="98"/>
  <c r="M14" i="98"/>
  <c r="L14" i="98"/>
  <c r="L57" i="98"/>
  <c r="M57" i="98"/>
  <c r="L53" i="98"/>
  <c r="M53" i="98"/>
  <c r="L49" i="98"/>
  <c r="M49" i="98"/>
  <c r="L45" i="98"/>
  <c r="M45" i="98"/>
  <c r="L41" i="98"/>
  <c r="M41" i="98"/>
  <c r="L37" i="98"/>
  <c r="M37" i="98"/>
  <c r="L33" i="98"/>
  <c r="M33" i="98"/>
  <c r="L29" i="98"/>
  <c r="M29" i="98"/>
  <c r="L25" i="98"/>
  <c r="M25" i="98"/>
  <c r="L21" i="98"/>
  <c r="M21" i="98"/>
  <c r="L17" i="98"/>
  <c r="M17" i="98"/>
  <c r="L13" i="98"/>
  <c r="M13" i="98"/>
  <c r="L12" i="98"/>
  <c r="M12" i="98"/>
  <c r="L8" i="98"/>
  <c r="M8" i="98"/>
  <c r="M9" i="98"/>
  <c r="L9" i="98"/>
  <c r="M5" i="98"/>
  <c r="L5" i="98"/>
  <c r="M72" i="97"/>
  <c r="L72" i="97"/>
  <c r="L71" i="97"/>
  <c r="M71" i="97"/>
  <c r="L67" i="97"/>
  <c r="M67" i="97"/>
  <c r="M66" i="97"/>
  <c r="L66" i="97"/>
  <c r="L65" i="97"/>
  <c r="M65" i="97"/>
  <c r="M64" i="97"/>
  <c r="L64" i="97"/>
  <c r="L63" i="97"/>
  <c r="M63" i="97"/>
  <c r="L59" i="97"/>
  <c r="M59" i="97"/>
  <c r="L55" i="97"/>
  <c r="M55" i="97"/>
  <c r="M54" i="97"/>
  <c r="L54" i="97"/>
  <c r="L53" i="97"/>
  <c r="M53" i="97"/>
  <c r="M52" i="97"/>
  <c r="L52" i="97"/>
  <c r="M70" i="97"/>
  <c r="L70" i="97"/>
  <c r="M62" i="97"/>
  <c r="L62" i="97"/>
  <c r="M58" i="97"/>
  <c r="L58" i="97"/>
  <c r="L49" i="97"/>
  <c r="M49" i="97"/>
  <c r="L45" i="97"/>
  <c r="M45" i="97"/>
  <c r="L41" i="97"/>
  <c r="M41" i="97"/>
  <c r="L37" i="97"/>
  <c r="M37" i="97"/>
  <c r="L33" i="97"/>
  <c r="M33" i="97"/>
  <c r="L29" i="97"/>
  <c r="M29" i="97"/>
  <c r="M50" i="97"/>
  <c r="L50" i="97"/>
  <c r="M46" i="97"/>
  <c r="L46" i="97"/>
  <c r="M42" i="97"/>
  <c r="L42" i="97"/>
  <c r="M38" i="97"/>
  <c r="L38" i="97"/>
  <c r="M34" i="97"/>
  <c r="L34" i="97"/>
  <c r="M30" i="97"/>
  <c r="L30" i="97"/>
  <c r="E73" i="97"/>
  <c r="F4" i="97"/>
  <c r="F73" i="97" s="1"/>
  <c r="K4" i="97"/>
  <c r="G4" i="97"/>
  <c r="G73" i="97" s="1"/>
  <c r="L26" i="97"/>
  <c r="M26" i="97"/>
  <c r="L22" i="97"/>
  <c r="M22" i="97"/>
  <c r="L18" i="97"/>
  <c r="M18" i="97"/>
  <c r="M11" i="97"/>
  <c r="L11" i="97"/>
  <c r="M7" i="97"/>
  <c r="L7" i="97"/>
  <c r="M27" i="97"/>
  <c r="L27" i="97"/>
  <c r="M23" i="97"/>
  <c r="L23" i="97"/>
  <c r="M19" i="97"/>
  <c r="L19" i="97"/>
  <c r="L10" i="97"/>
  <c r="M10" i="97"/>
  <c r="L6" i="97"/>
  <c r="M6" i="97"/>
  <c r="L69" i="97"/>
  <c r="M69" i="97"/>
  <c r="L61" i="97"/>
  <c r="M61" i="97"/>
  <c r="L57" i="97"/>
  <c r="M57" i="97"/>
  <c r="M68" i="97"/>
  <c r="L68" i="97"/>
  <c r="M60" i="97"/>
  <c r="L60" i="97"/>
  <c r="M56" i="97"/>
  <c r="L56" i="97"/>
  <c r="L51" i="97"/>
  <c r="M51" i="97"/>
  <c r="L47" i="97"/>
  <c r="M47" i="97"/>
  <c r="L43" i="97"/>
  <c r="M43" i="97"/>
  <c r="L39" i="97"/>
  <c r="M39" i="97"/>
  <c r="L35" i="97"/>
  <c r="M35" i="97"/>
  <c r="L31" i="97"/>
  <c r="M31" i="97"/>
  <c r="M48" i="97"/>
  <c r="L48" i="97"/>
  <c r="M44" i="97"/>
  <c r="L44" i="97"/>
  <c r="M40" i="97"/>
  <c r="L40" i="97"/>
  <c r="M36" i="97"/>
  <c r="L36" i="97"/>
  <c r="M32" i="97"/>
  <c r="L32" i="97"/>
  <c r="M28" i="97"/>
  <c r="L28" i="97"/>
  <c r="L24" i="97"/>
  <c r="M24" i="97"/>
  <c r="L20" i="97"/>
  <c r="M20" i="97"/>
  <c r="L16" i="97"/>
  <c r="M16" i="97"/>
  <c r="M15" i="97"/>
  <c r="L15" i="97"/>
  <c r="L14" i="97"/>
  <c r="M14" i="97"/>
  <c r="M13" i="97"/>
  <c r="L13" i="97"/>
  <c r="M9" i="97"/>
  <c r="L9" i="97"/>
  <c r="M5" i="97"/>
  <c r="L5" i="97"/>
  <c r="M25" i="97"/>
  <c r="L25" i="97"/>
  <c r="M21" i="97"/>
  <c r="L21" i="97"/>
  <c r="M17" i="97"/>
  <c r="L17" i="97"/>
  <c r="L12" i="97"/>
  <c r="M12" i="97"/>
  <c r="L8" i="97"/>
  <c r="M8" i="97"/>
  <c r="K170" i="96"/>
  <c r="G170" i="96"/>
  <c r="F170" i="96"/>
  <c r="L177" i="96"/>
  <c r="M177" i="96"/>
  <c r="M176" i="96"/>
  <c r="L176" i="96"/>
  <c r="M174" i="96"/>
  <c r="L174" i="96"/>
  <c r="M172" i="96"/>
  <c r="L172" i="96"/>
  <c r="L171" i="96"/>
  <c r="M171" i="96"/>
  <c r="M181" i="96"/>
  <c r="L181" i="96"/>
  <c r="M191" i="96"/>
  <c r="L191" i="96"/>
  <c r="L190" i="96"/>
  <c r="M190" i="96"/>
  <c r="M189" i="96"/>
  <c r="L189" i="96"/>
  <c r="L188" i="96"/>
  <c r="M188" i="96"/>
  <c r="M187" i="96"/>
  <c r="L187" i="96"/>
  <c r="L186" i="96"/>
  <c r="M186" i="96"/>
  <c r="L144" i="96"/>
  <c r="M144" i="96"/>
  <c r="L140" i="96"/>
  <c r="M140" i="96"/>
  <c r="L136" i="96"/>
  <c r="M136" i="96"/>
  <c r="L132" i="96"/>
  <c r="M132" i="96"/>
  <c r="L128" i="96"/>
  <c r="M128" i="96"/>
  <c r="L124" i="96"/>
  <c r="M124" i="96"/>
  <c r="M145" i="96"/>
  <c r="L145" i="96"/>
  <c r="M141" i="96"/>
  <c r="L141" i="96"/>
  <c r="M137" i="96"/>
  <c r="L137" i="96"/>
  <c r="M133" i="96"/>
  <c r="L133" i="96"/>
  <c r="M129" i="96"/>
  <c r="L129" i="96"/>
  <c r="M125" i="96"/>
  <c r="L125" i="96"/>
  <c r="F85" i="96"/>
  <c r="F87" i="96" s="1"/>
  <c r="G85" i="96"/>
  <c r="G87" i="96" s="1"/>
  <c r="L71" i="96"/>
  <c r="M71" i="96"/>
  <c r="L67" i="96"/>
  <c r="M67" i="96"/>
  <c r="L57" i="96"/>
  <c r="M57" i="96"/>
  <c r="M50" i="96"/>
  <c r="L50" i="96"/>
  <c r="M46" i="96"/>
  <c r="L46" i="96"/>
  <c r="E73" i="96"/>
  <c r="F4" i="96"/>
  <c r="F73" i="96" s="1"/>
  <c r="K4" i="96"/>
  <c r="G4" i="96"/>
  <c r="G73" i="96" s="1"/>
  <c r="M72" i="96"/>
  <c r="L72" i="96"/>
  <c r="M68" i="96"/>
  <c r="L68" i="96"/>
  <c r="M58" i="96"/>
  <c r="L58" i="96"/>
  <c r="L49" i="96"/>
  <c r="M49" i="96"/>
  <c r="L45" i="96"/>
  <c r="M45" i="96"/>
  <c r="L43" i="96"/>
  <c r="M43" i="96"/>
  <c r="L39" i="96"/>
  <c r="M39" i="96"/>
  <c r="L35" i="96"/>
  <c r="M35" i="96"/>
  <c r="L31" i="96"/>
  <c r="M31" i="96"/>
  <c r="L27" i="96"/>
  <c r="M27" i="96"/>
  <c r="L13" i="96"/>
  <c r="M13" i="96"/>
  <c r="M5" i="96"/>
  <c r="L5" i="96"/>
  <c r="M42" i="96"/>
  <c r="L42" i="96"/>
  <c r="M38" i="96"/>
  <c r="L38" i="96"/>
  <c r="M34" i="96"/>
  <c r="L34" i="96"/>
  <c r="M30" i="96"/>
  <c r="L30" i="96"/>
  <c r="M26" i="96"/>
  <c r="L26" i="96"/>
  <c r="M22" i="96"/>
  <c r="L22" i="96"/>
  <c r="M18" i="96"/>
  <c r="L18" i="96"/>
  <c r="M14" i="96"/>
  <c r="L14" i="96"/>
  <c r="L6" i="96"/>
  <c r="M6" i="96"/>
  <c r="L23" i="96"/>
  <c r="M23" i="96"/>
  <c r="L19" i="96"/>
  <c r="M19" i="96"/>
  <c r="L15" i="96"/>
  <c r="M15" i="96"/>
  <c r="K185" i="96"/>
  <c r="G185" i="96"/>
  <c r="G192" i="96" s="1"/>
  <c r="E192" i="96"/>
  <c r="F185" i="96"/>
  <c r="F192" i="96" s="1"/>
  <c r="M178" i="96"/>
  <c r="L178" i="96"/>
  <c r="L175" i="96"/>
  <c r="M175" i="96"/>
  <c r="L173" i="96"/>
  <c r="M173" i="96"/>
  <c r="M169" i="96"/>
  <c r="L169" i="96"/>
  <c r="L168" i="96"/>
  <c r="M168" i="96"/>
  <c r="M167" i="96"/>
  <c r="L167" i="96"/>
  <c r="L166" i="96"/>
  <c r="M166" i="96"/>
  <c r="M165" i="96"/>
  <c r="L165" i="96"/>
  <c r="L164" i="96"/>
  <c r="M164" i="96"/>
  <c r="M163" i="96"/>
  <c r="L163" i="96"/>
  <c r="L162" i="96"/>
  <c r="M162" i="96"/>
  <c r="M161" i="96"/>
  <c r="L161" i="96"/>
  <c r="L160" i="96"/>
  <c r="M160" i="96"/>
  <c r="M159" i="96"/>
  <c r="L159" i="96"/>
  <c r="L158" i="96"/>
  <c r="M158" i="96"/>
  <c r="M157" i="96"/>
  <c r="L157" i="96"/>
  <c r="L156" i="96"/>
  <c r="M156" i="96"/>
  <c r="M155" i="96"/>
  <c r="L155" i="96"/>
  <c r="L154" i="96"/>
  <c r="M154" i="96"/>
  <c r="M153" i="96"/>
  <c r="L153" i="96"/>
  <c r="L152" i="96"/>
  <c r="M152" i="96"/>
  <c r="M151" i="96"/>
  <c r="L151" i="96"/>
  <c r="L150" i="96"/>
  <c r="M150" i="96"/>
  <c r="M149" i="96"/>
  <c r="L149" i="96"/>
  <c r="L148" i="96"/>
  <c r="M148" i="96"/>
  <c r="E179" i="96"/>
  <c r="F122" i="96"/>
  <c r="F179" i="96" s="1"/>
  <c r="K122" i="96"/>
  <c r="G122" i="96"/>
  <c r="G179" i="96" s="1"/>
  <c r="L146" i="96"/>
  <c r="M146" i="96"/>
  <c r="L142" i="96"/>
  <c r="M142" i="96"/>
  <c r="L138" i="96"/>
  <c r="M138" i="96"/>
  <c r="L134" i="96"/>
  <c r="M134" i="96"/>
  <c r="L130" i="96"/>
  <c r="M130" i="96"/>
  <c r="L126" i="96"/>
  <c r="M126" i="96"/>
  <c r="M147" i="96"/>
  <c r="L147" i="96"/>
  <c r="M143" i="96"/>
  <c r="L143" i="96"/>
  <c r="M139" i="96"/>
  <c r="L139" i="96"/>
  <c r="M135" i="96"/>
  <c r="L135" i="96"/>
  <c r="M131" i="96"/>
  <c r="L131" i="96"/>
  <c r="M127" i="96"/>
  <c r="L127" i="96"/>
  <c r="M123" i="96"/>
  <c r="L123" i="96"/>
  <c r="L69" i="96"/>
  <c r="M69" i="96"/>
  <c r="L65" i="96"/>
  <c r="M65" i="96"/>
  <c r="M64" i="96"/>
  <c r="L64" i="96"/>
  <c r="L63" i="96"/>
  <c r="M63" i="96"/>
  <c r="M62" i="96"/>
  <c r="L62" i="96"/>
  <c r="L61" i="96"/>
  <c r="M61" i="96"/>
  <c r="M60" i="96"/>
  <c r="L60" i="96"/>
  <c r="L59" i="96"/>
  <c r="M59" i="96"/>
  <c r="L55" i="96"/>
  <c r="M55" i="96"/>
  <c r="M54" i="96"/>
  <c r="L54" i="96"/>
  <c r="L53" i="96"/>
  <c r="M53" i="96"/>
  <c r="M52" i="96"/>
  <c r="L52" i="96"/>
  <c r="M48" i="96"/>
  <c r="L48" i="96"/>
  <c r="M44" i="96"/>
  <c r="L44" i="96"/>
  <c r="M70" i="96"/>
  <c r="L70" i="96"/>
  <c r="M66" i="96"/>
  <c r="L66" i="96"/>
  <c r="M56" i="96"/>
  <c r="L56" i="96"/>
  <c r="L51" i="96"/>
  <c r="M51" i="96"/>
  <c r="L47" i="96"/>
  <c r="M47" i="96"/>
  <c r="L41" i="96"/>
  <c r="M41" i="96"/>
  <c r="L37" i="96"/>
  <c r="M37" i="96"/>
  <c r="L33" i="96"/>
  <c r="M33" i="96"/>
  <c r="L29" i="96"/>
  <c r="M29" i="96"/>
  <c r="L25" i="96"/>
  <c r="M25" i="96"/>
  <c r="M9" i="96"/>
  <c r="L9" i="96"/>
  <c r="M40" i="96"/>
  <c r="L40" i="96"/>
  <c r="M36" i="96"/>
  <c r="L36" i="96"/>
  <c r="M32" i="96"/>
  <c r="L32" i="96"/>
  <c r="M28" i="96"/>
  <c r="L28" i="96"/>
  <c r="M24" i="96"/>
  <c r="L24" i="96"/>
  <c r="M20" i="96"/>
  <c r="L20" i="96"/>
  <c r="M16" i="96"/>
  <c r="L16" i="96"/>
  <c r="M12" i="96"/>
  <c r="L12" i="96"/>
  <c r="M10" i="96"/>
  <c r="L10" i="96"/>
  <c r="M8" i="96"/>
  <c r="L8" i="96"/>
  <c r="L21" i="96"/>
  <c r="M21" i="96"/>
  <c r="L17" i="96"/>
  <c r="M17" i="96"/>
  <c r="L11" i="96"/>
  <c r="M11" i="96"/>
  <c r="M7" i="96"/>
  <c r="L7" i="96"/>
  <c r="G73" i="99" l="1"/>
  <c r="G73" i="108"/>
  <c r="G73" i="109"/>
  <c r="G73" i="103"/>
  <c r="G73" i="115"/>
  <c r="F73" i="106"/>
  <c r="F73" i="112"/>
  <c r="F73" i="104"/>
  <c r="G73" i="104"/>
  <c r="G73" i="112"/>
  <c r="K73" i="99"/>
  <c r="M4" i="99"/>
  <c r="M73" i="99" s="1"/>
  <c r="L4" i="99"/>
  <c r="L73" i="99" s="1"/>
  <c r="K73" i="98"/>
  <c r="L4" i="98"/>
  <c r="L73" i="98" s="1"/>
  <c r="M4" i="98"/>
  <c r="M73" i="98" s="1"/>
  <c r="K73" i="97"/>
  <c r="L4" i="97"/>
  <c r="L73" i="97" s="1"/>
  <c r="M4" i="97"/>
  <c r="M73" i="97" s="1"/>
  <c r="K192" i="96"/>
  <c r="M185" i="96"/>
  <c r="M192" i="96" s="1"/>
  <c r="L185" i="96"/>
  <c r="L192" i="96" s="1"/>
  <c r="M170" i="96"/>
  <c r="L170" i="96"/>
  <c r="K179" i="96"/>
  <c r="L122" i="96"/>
  <c r="L179" i="96" s="1"/>
  <c r="M122" i="96"/>
  <c r="M179" i="96" s="1"/>
  <c r="K73" i="96"/>
  <c r="M4" i="96"/>
  <c r="M73" i="96" s="1"/>
  <c r="L4" i="96"/>
  <c r="L73" i="96" s="1"/>
  <c r="D67" i="76"/>
  <c r="K80" i="96" l="1"/>
  <c r="M80" i="96" s="1"/>
  <c r="K79" i="96"/>
  <c r="K81" i="96" s="1"/>
  <c r="K98" i="96"/>
  <c r="L98" i="96" l="1"/>
  <c r="L80" i="96"/>
  <c r="L79" i="96"/>
  <c r="M98" i="96"/>
  <c r="M79" i="96"/>
  <c r="M81" i="96"/>
  <c r="L81" i="96" l="1"/>
  <c r="C49" i="1" l="1"/>
  <c r="C42" i="1"/>
  <c r="C12" i="1"/>
  <c r="D42" i="1" l="1"/>
  <c r="I191" i="1" l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C191" i="1"/>
  <c r="C190" i="1"/>
  <c r="C189" i="1"/>
  <c r="C188" i="1"/>
  <c r="C187" i="1"/>
  <c r="C186" i="1"/>
  <c r="C185" i="1"/>
  <c r="C76" i="1" l="1"/>
  <c r="C75" i="1"/>
  <c r="C192" i="1" l="1"/>
  <c r="D73" i="76"/>
  <c r="D72" i="76"/>
  <c r="D71" i="76"/>
  <c r="D70" i="76"/>
  <c r="D69" i="76"/>
  <c r="D68" i="76"/>
  <c r="D66" i="76"/>
  <c r="D65" i="76"/>
  <c r="D64" i="76"/>
  <c r="D63" i="76"/>
  <c r="D62" i="76"/>
  <c r="D61" i="76"/>
  <c r="D60" i="76"/>
  <c r="D59" i="76"/>
  <c r="D58" i="76"/>
  <c r="D57" i="76"/>
  <c r="D56" i="76"/>
  <c r="D55" i="76"/>
  <c r="D54" i="76"/>
  <c r="D53" i="76"/>
  <c r="D52" i="76"/>
  <c r="D51" i="76"/>
  <c r="D50" i="76"/>
  <c r="D49" i="76"/>
  <c r="D48" i="76"/>
  <c r="D47" i="76"/>
  <c r="D46" i="76"/>
  <c r="D45" i="76"/>
  <c r="D44" i="76"/>
  <c r="D43" i="76"/>
  <c r="D42" i="76"/>
  <c r="D41" i="76"/>
  <c r="D40" i="76"/>
  <c r="D39" i="76"/>
  <c r="D38" i="76"/>
  <c r="D37" i="76"/>
  <c r="D36" i="76"/>
  <c r="D35" i="76"/>
  <c r="D34" i="76"/>
  <c r="D33" i="76"/>
  <c r="D32" i="76"/>
  <c r="D31" i="76"/>
  <c r="D30" i="76"/>
  <c r="D29" i="76"/>
  <c r="D28" i="76"/>
  <c r="D27" i="76"/>
  <c r="D26" i="76"/>
  <c r="D25" i="76"/>
  <c r="D24" i="76"/>
  <c r="D23" i="76"/>
  <c r="D22" i="76"/>
  <c r="D21" i="76"/>
  <c r="D20" i="76"/>
  <c r="D19" i="76"/>
  <c r="D18" i="76"/>
  <c r="D17" i="76"/>
  <c r="D16" i="76"/>
  <c r="D15" i="76"/>
  <c r="D14" i="76"/>
  <c r="D13" i="76"/>
  <c r="D12" i="76"/>
  <c r="D11" i="76"/>
  <c r="D10" i="76"/>
  <c r="D9" i="76"/>
  <c r="D8" i="76"/>
  <c r="D7" i="76"/>
  <c r="D6" i="76"/>
  <c r="D5" i="76"/>
  <c r="D4" i="76"/>
  <c r="D73" i="75"/>
  <c r="D72" i="75"/>
  <c r="D71" i="75"/>
  <c r="D70" i="75"/>
  <c r="D69" i="75"/>
  <c r="D68" i="75"/>
  <c r="D67" i="75"/>
  <c r="D66" i="75"/>
  <c r="D65" i="75"/>
  <c r="D64" i="75"/>
  <c r="D63" i="75"/>
  <c r="D62" i="75"/>
  <c r="D61" i="75"/>
  <c r="D60" i="75"/>
  <c r="D59" i="75"/>
  <c r="D58" i="75"/>
  <c r="D57" i="75"/>
  <c r="D56" i="75"/>
  <c r="D55" i="75"/>
  <c r="D54" i="75"/>
  <c r="D53" i="75"/>
  <c r="D52" i="75"/>
  <c r="D51" i="75"/>
  <c r="D50" i="75"/>
  <c r="D49" i="75"/>
  <c r="D48" i="75"/>
  <c r="D47" i="75"/>
  <c r="D46" i="75"/>
  <c r="D45" i="75"/>
  <c r="D44" i="75"/>
  <c r="D43" i="75"/>
  <c r="D42" i="75"/>
  <c r="D41" i="75"/>
  <c r="D40" i="75"/>
  <c r="D39" i="75"/>
  <c r="D38" i="75"/>
  <c r="D37" i="75"/>
  <c r="D36" i="75"/>
  <c r="D35" i="75"/>
  <c r="D34" i="75"/>
  <c r="D33" i="75"/>
  <c r="D32" i="75"/>
  <c r="D31" i="75"/>
  <c r="D30" i="75"/>
  <c r="D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8" i="75"/>
  <c r="D7" i="75"/>
  <c r="D6" i="75"/>
  <c r="D5" i="75"/>
  <c r="D4" i="75"/>
  <c r="D72" i="86"/>
  <c r="D71" i="86"/>
  <c r="D70" i="86"/>
  <c r="D69" i="86"/>
  <c r="D68" i="86"/>
  <c r="D67" i="86"/>
  <c r="D66" i="86"/>
  <c r="D65" i="86"/>
  <c r="D64" i="86"/>
  <c r="D63" i="86"/>
  <c r="D62" i="86"/>
  <c r="D61" i="86"/>
  <c r="D60" i="86"/>
  <c r="D59" i="86"/>
  <c r="D58" i="86"/>
  <c r="D57" i="86"/>
  <c r="D56" i="86"/>
  <c r="D55" i="86"/>
  <c r="D54" i="86"/>
  <c r="D53" i="86"/>
  <c r="D52" i="86"/>
  <c r="D51" i="86"/>
  <c r="D50" i="86"/>
  <c r="D49" i="86"/>
  <c r="D48" i="86"/>
  <c r="D47" i="86"/>
  <c r="D46" i="86"/>
  <c r="D45" i="86"/>
  <c r="D44" i="86"/>
  <c r="D43" i="86"/>
  <c r="D42" i="86"/>
  <c r="D41" i="86"/>
  <c r="D40" i="86"/>
  <c r="D39" i="86"/>
  <c r="D38" i="86"/>
  <c r="D37" i="86"/>
  <c r="D36" i="86"/>
  <c r="D35" i="86"/>
  <c r="D34" i="86"/>
  <c r="D33" i="86"/>
  <c r="D32" i="86"/>
  <c r="D31" i="86"/>
  <c r="D30" i="86"/>
  <c r="D29" i="86"/>
  <c r="D28" i="86"/>
  <c r="D27" i="86"/>
  <c r="D26" i="86"/>
  <c r="D25" i="86"/>
  <c r="D24" i="86"/>
  <c r="D23" i="86"/>
  <c r="D22" i="86"/>
  <c r="D21" i="86"/>
  <c r="D20" i="86"/>
  <c r="D19" i="86"/>
  <c r="D18" i="86"/>
  <c r="D17" i="86"/>
  <c r="D16" i="86"/>
  <c r="D15" i="86"/>
  <c r="D14" i="86"/>
  <c r="D13" i="86"/>
  <c r="D12" i="86"/>
  <c r="D11" i="86"/>
  <c r="D10" i="86"/>
  <c r="D9" i="86"/>
  <c r="D8" i="86"/>
  <c r="D7" i="86"/>
  <c r="D6" i="86"/>
  <c r="D5" i="86"/>
  <c r="D4" i="86"/>
  <c r="D72" i="85"/>
  <c r="D71" i="85"/>
  <c r="D70" i="85"/>
  <c r="D69" i="85"/>
  <c r="D68" i="85"/>
  <c r="D67" i="85"/>
  <c r="D66" i="85"/>
  <c r="D65" i="85"/>
  <c r="D64" i="85"/>
  <c r="D63" i="85"/>
  <c r="D62" i="85"/>
  <c r="D61" i="85"/>
  <c r="D60" i="85"/>
  <c r="D59" i="85"/>
  <c r="D58" i="85"/>
  <c r="D57" i="85"/>
  <c r="D56" i="85"/>
  <c r="D55" i="85"/>
  <c r="D54" i="85"/>
  <c r="D53" i="85"/>
  <c r="D52" i="85"/>
  <c r="D51" i="85"/>
  <c r="D50" i="85"/>
  <c r="D49" i="85"/>
  <c r="D48" i="85"/>
  <c r="D47" i="85"/>
  <c r="D46" i="85"/>
  <c r="D45" i="85"/>
  <c r="D44" i="85"/>
  <c r="D43" i="85"/>
  <c r="D42" i="85"/>
  <c r="D41" i="85"/>
  <c r="D40" i="85"/>
  <c r="D39" i="85"/>
  <c r="D38" i="85"/>
  <c r="D37" i="85"/>
  <c r="D36" i="85"/>
  <c r="D35" i="85"/>
  <c r="D34" i="85"/>
  <c r="D33" i="85"/>
  <c r="D32" i="85"/>
  <c r="D31" i="85"/>
  <c r="D30" i="85"/>
  <c r="D29" i="85"/>
  <c r="D28" i="85"/>
  <c r="D27" i="85"/>
  <c r="D26" i="85"/>
  <c r="D25" i="85"/>
  <c r="D24" i="85"/>
  <c r="D23" i="85"/>
  <c r="D22" i="85"/>
  <c r="D21" i="85"/>
  <c r="D20" i="85"/>
  <c r="D19" i="85"/>
  <c r="D18" i="85"/>
  <c r="D17" i="85"/>
  <c r="D16" i="85"/>
  <c r="D15" i="85"/>
  <c r="D14" i="85"/>
  <c r="D13" i="85"/>
  <c r="D12" i="85"/>
  <c r="D11" i="85"/>
  <c r="D10" i="85"/>
  <c r="D9" i="85"/>
  <c r="D8" i="85"/>
  <c r="D7" i="85"/>
  <c r="D6" i="85"/>
  <c r="D5" i="85"/>
  <c r="D4" i="85"/>
  <c r="D72" i="84"/>
  <c r="D71" i="84"/>
  <c r="D70" i="84"/>
  <c r="D69" i="84"/>
  <c r="D68" i="84"/>
  <c r="D67" i="84"/>
  <c r="D66" i="84"/>
  <c r="D65" i="84"/>
  <c r="D64" i="84"/>
  <c r="D63" i="84"/>
  <c r="D62" i="84"/>
  <c r="D61" i="84"/>
  <c r="D60" i="84"/>
  <c r="D59" i="84"/>
  <c r="D58" i="84"/>
  <c r="D57" i="84"/>
  <c r="D56" i="84"/>
  <c r="D55" i="84"/>
  <c r="D54" i="84"/>
  <c r="D53" i="84"/>
  <c r="D52" i="84"/>
  <c r="D51" i="84"/>
  <c r="D50" i="84"/>
  <c r="D49" i="84"/>
  <c r="D48" i="84"/>
  <c r="D47" i="84"/>
  <c r="D46" i="84"/>
  <c r="D45" i="84"/>
  <c r="D44" i="84"/>
  <c r="D43" i="84"/>
  <c r="D42" i="84"/>
  <c r="D41" i="84"/>
  <c r="D40" i="84"/>
  <c r="D39" i="84"/>
  <c r="D38" i="84"/>
  <c r="D37" i="84"/>
  <c r="D36" i="84"/>
  <c r="D35" i="84"/>
  <c r="D34" i="84"/>
  <c r="D33" i="84"/>
  <c r="D32" i="84"/>
  <c r="D31" i="84"/>
  <c r="D30" i="84"/>
  <c r="D29" i="84"/>
  <c r="D28" i="84"/>
  <c r="D27" i="84"/>
  <c r="D26" i="84"/>
  <c r="D25" i="84"/>
  <c r="D24" i="84"/>
  <c r="D23" i="84"/>
  <c r="D22" i="84"/>
  <c r="D21" i="84"/>
  <c r="D20" i="84"/>
  <c r="D19" i="84"/>
  <c r="D18" i="84"/>
  <c r="D17" i="84"/>
  <c r="D16" i="84"/>
  <c r="D15" i="84"/>
  <c r="D14" i="84"/>
  <c r="D13" i="84"/>
  <c r="D12" i="84"/>
  <c r="D11" i="84"/>
  <c r="D10" i="84"/>
  <c r="D9" i="84"/>
  <c r="D8" i="84"/>
  <c r="D7" i="84"/>
  <c r="D6" i="84"/>
  <c r="D5" i="84"/>
  <c r="D4" i="84"/>
  <c r="D72" i="83"/>
  <c r="D71" i="83"/>
  <c r="D70" i="83"/>
  <c r="D69" i="83"/>
  <c r="D68" i="83"/>
  <c r="D67" i="83"/>
  <c r="D66" i="83"/>
  <c r="D65" i="83"/>
  <c r="D64" i="83"/>
  <c r="D63" i="83"/>
  <c r="D62" i="83"/>
  <c r="D61" i="83"/>
  <c r="D60" i="83"/>
  <c r="D59" i="83"/>
  <c r="D58" i="83"/>
  <c r="D57" i="83"/>
  <c r="D56" i="83"/>
  <c r="D55" i="83"/>
  <c r="D54" i="83"/>
  <c r="D53" i="83"/>
  <c r="D52" i="83"/>
  <c r="D51" i="83"/>
  <c r="D50" i="83"/>
  <c r="D49" i="83"/>
  <c r="D48" i="83"/>
  <c r="D47" i="83"/>
  <c r="D46" i="83"/>
  <c r="D45" i="83"/>
  <c r="D44" i="83"/>
  <c r="D43" i="83"/>
  <c r="D42" i="83"/>
  <c r="D41" i="83"/>
  <c r="D40" i="83"/>
  <c r="D39" i="83"/>
  <c r="D38" i="83"/>
  <c r="D37" i="83"/>
  <c r="D36" i="83"/>
  <c r="D35" i="83"/>
  <c r="D34" i="83"/>
  <c r="D33" i="83"/>
  <c r="D32" i="83"/>
  <c r="D31" i="83"/>
  <c r="D30" i="83"/>
  <c r="D29" i="83"/>
  <c r="D28" i="83"/>
  <c r="D27" i="83"/>
  <c r="D26" i="83"/>
  <c r="D25" i="83"/>
  <c r="D24" i="83"/>
  <c r="D23" i="83"/>
  <c r="D22" i="83"/>
  <c r="D21" i="83"/>
  <c r="D20" i="83"/>
  <c r="D19" i="83"/>
  <c r="D18" i="83"/>
  <c r="D17" i="83"/>
  <c r="D16" i="83"/>
  <c r="D15" i="83"/>
  <c r="D14" i="83"/>
  <c r="D13" i="83"/>
  <c r="D12" i="83"/>
  <c r="D11" i="83"/>
  <c r="D10" i="83"/>
  <c r="D9" i="83"/>
  <c r="D8" i="83"/>
  <c r="D7" i="83"/>
  <c r="D6" i="83"/>
  <c r="D5" i="83"/>
  <c r="D4" i="83"/>
  <c r="D72" i="82"/>
  <c r="D71" i="82"/>
  <c r="D70" i="82"/>
  <c r="D69" i="82"/>
  <c r="D68" i="82"/>
  <c r="D67" i="82"/>
  <c r="D66" i="82"/>
  <c r="D65" i="82"/>
  <c r="D64" i="82"/>
  <c r="D63" i="82"/>
  <c r="D62" i="82"/>
  <c r="D61" i="82"/>
  <c r="D60" i="82"/>
  <c r="D59" i="82"/>
  <c r="D58" i="82"/>
  <c r="D57" i="82"/>
  <c r="D56" i="82"/>
  <c r="D55" i="82"/>
  <c r="D54" i="82"/>
  <c r="D53" i="82"/>
  <c r="D52" i="82"/>
  <c r="D51" i="82"/>
  <c r="D50" i="82"/>
  <c r="D49" i="82"/>
  <c r="D48" i="82"/>
  <c r="D47" i="82"/>
  <c r="D46" i="82"/>
  <c r="D45" i="82"/>
  <c r="D44" i="82"/>
  <c r="D43" i="82"/>
  <c r="D42" i="82"/>
  <c r="D41" i="82"/>
  <c r="D40" i="82"/>
  <c r="D39" i="82"/>
  <c r="D38" i="82"/>
  <c r="D37" i="82"/>
  <c r="D36" i="82"/>
  <c r="D35" i="82"/>
  <c r="D34" i="82"/>
  <c r="D33" i="82"/>
  <c r="D32" i="82"/>
  <c r="D31" i="82"/>
  <c r="D30" i="82"/>
  <c r="D29" i="82"/>
  <c r="D28" i="82"/>
  <c r="D27" i="82"/>
  <c r="D26" i="82"/>
  <c r="D25" i="82"/>
  <c r="D24" i="82"/>
  <c r="D23" i="82"/>
  <c r="D22" i="82"/>
  <c r="D21" i="82"/>
  <c r="D20" i="82"/>
  <c r="D19" i="82"/>
  <c r="D18" i="82"/>
  <c r="D17" i="82"/>
  <c r="D16" i="82"/>
  <c r="D15" i="82"/>
  <c r="D14" i="82"/>
  <c r="D13" i="82"/>
  <c r="D12" i="82"/>
  <c r="D11" i="82"/>
  <c r="D10" i="82"/>
  <c r="D9" i="82"/>
  <c r="D8" i="82"/>
  <c r="D7" i="82"/>
  <c r="D6" i="82"/>
  <c r="D5" i="82"/>
  <c r="D4" i="82"/>
  <c r="D72" i="81"/>
  <c r="D71" i="81"/>
  <c r="D70" i="81"/>
  <c r="D69" i="81"/>
  <c r="D68" i="81"/>
  <c r="D67" i="81"/>
  <c r="D66" i="81"/>
  <c r="D65" i="81"/>
  <c r="D64" i="81"/>
  <c r="D63" i="81"/>
  <c r="D62" i="81"/>
  <c r="D61" i="81"/>
  <c r="D60" i="81"/>
  <c r="D59" i="81"/>
  <c r="D58" i="81"/>
  <c r="D57" i="81"/>
  <c r="D56" i="81"/>
  <c r="D55" i="81"/>
  <c r="D54" i="81"/>
  <c r="D53" i="81"/>
  <c r="D52" i="81"/>
  <c r="D51" i="81"/>
  <c r="D50" i="81"/>
  <c r="D49" i="81"/>
  <c r="D48" i="81"/>
  <c r="D47" i="81"/>
  <c r="D46" i="81"/>
  <c r="D45" i="81"/>
  <c r="D44" i="81"/>
  <c r="D43" i="81"/>
  <c r="D42" i="81"/>
  <c r="D41" i="81"/>
  <c r="D40" i="81"/>
  <c r="D39" i="81"/>
  <c r="D38" i="81"/>
  <c r="D37" i="81"/>
  <c r="D36" i="81"/>
  <c r="D35" i="81"/>
  <c r="D34" i="81"/>
  <c r="D33" i="81"/>
  <c r="D32" i="81"/>
  <c r="D31" i="81"/>
  <c r="D30" i="81"/>
  <c r="D29" i="81"/>
  <c r="D28" i="81"/>
  <c r="D27" i="81"/>
  <c r="D26" i="81"/>
  <c r="D25" i="81"/>
  <c r="D24" i="81"/>
  <c r="D23" i="81"/>
  <c r="D22" i="81"/>
  <c r="D21" i="81"/>
  <c r="D20" i="81"/>
  <c r="D19" i="81"/>
  <c r="D18" i="81"/>
  <c r="D17" i="81"/>
  <c r="D16" i="81"/>
  <c r="D15" i="81"/>
  <c r="D14" i="81"/>
  <c r="D13" i="81"/>
  <c r="D12" i="81"/>
  <c r="D11" i="81"/>
  <c r="D10" i="81"/>
  <c r="D9" i="81"/>
  <c r="D8" i="81"/>
  <c r="D7" i="81"/>
  <c r="D6" i="81"/>
  <c r="D5" i="81"/>
  <c r="D4" i="81"/>
  <c r="D72" i="80"/>
  <c r="D71" i="80"/>
  <c r="D70" i="80"/>
  <c r="D69" i="80"/>
  <c r="D68" i="80"/>
  <c r="D67" i="80"/>
  <c r="D66" i="80"/>
  <c r="D65" i="80"/>
  <c r="D64" i="80"/>
  <c r="D63" i="80"/>
  <c r="D62" i="80"/>
  <c r="D61" i="80"/>
  <c r="D60" i="80"/>
  <c r="D59" i="80"/>
  <c r="D58" i="80"/>
  <c r="D57" i="80"/>
  <c r="D56" i="80"/>
  <c r="D55" i="80"/>
  <c r="D54" i="80"/>
  <c r="D53" i="80"/>
  <c r="D52" i="80"/>
  <c r="D51" i="80"/>
  <c r="D50" i="80"/>
  <c r="D49" i="80"/>
  <c r="D48" i="80"/>
  <c r="D47" i="80"/>
  <c r="D46" i="80"/>
  <c r="D45" i="80"/>
  <c r="D44" i="80"/>
  <c r="D43" i="80"/>
  <c r="D42" i="80"/>
  <c r="D41" i="80"/>
  <c r="D40" i="80"/>
  <c r="D39" i="80"/>
  <c r="D38" i="80"/>
  <c r="D37" i="80"/>
  <c r="D36" i="80"/>
  <c r="D35" i="80"/>
  <c r="D34" i="80"/>
  <c r="D33" i="80"/>
  <c r="D32" i="80"/>
  <c r="D31" i="80"/>
  <c r="D30" i="80"/>
  <c r="D29" i="80"/>
  <c r="D28" i="80"/>
  <c r="D27" i="80"/>
  <c r="D26" i="80"/>
  <c r="D25" i="80"/>
  <c r="D24" i="80"/>
  <c r="D23" i="80"/>
  <c r="D22" i="80"/>
  <c r="D21" i="80"/>
  <c r="D20" i="80"/>
  <c r="D19" i="80"/>
  <c r="D18" i="80"/>
  <c r="D17" i="80"/>
  <c r="D16" i="80"/>
  <c r="D15" i="80"/>
  <c r="D14" i="80"/>
  <c r="D13" i="80"/>
  <c r="D12" i="80"/>
  <c r="D11" i="80"/>
  <c r="D10" i="80"/>
  <c r="D9" i="80"/>
  <c r="D8" i="80"/>
  <c r="D7" i="80"/>
  <c r="D6" i="80"/>
  <c r="D5" i="80"/>
  <c r="D4" i="80"/>
  <c r="D72" i="79"/>
  <c r="D71" i="79"/>
  <c r="D70" i="79"/>
  <c r="D69" i="79"/>
  <c r="D68" i="79"/>
  <c r="D67" i="79"/>
  <c r="D66" i="79"/>
  <c r="D65" i="79"/>
  <c r="D64" i="79"/>
  <c r="D63" i="79"/>
  <c r="D62" i="79"/>
  <c r="D61" i="79"/>
  <c r="D60" i="79"/>
  <c r="D59" i="79"/>
  <c r="D58" i="79"/>
  <c r="D57" i="79"/>
  <c r="D56" i="79"/>
  <c r="D55" i="79"/>
  <c r="D54" i="79"/>
  <c r="D53" i="79"/>
  <c r="D52" i="79"/>
  <c r="D51" i="79"/>
  <c r="D50" i="79"/>
  <c r="D49" i="79"/>
  <c r="D48" i="79"/>
  <c r="D47" i="79"/>
  <c r="D46" i="79"/>
  <c r="D45" i="79"/>
  <c r="D44" i="79"/>
  <c r="D43" i="79"/>
  <c r="D42" i="79"/>
  <c r="D41" i="79"/>
  <c r="D40" i="79"/>
  <c r="D39" i="79"/>
  <c r="D38" i="79"/>
  <c r="D37" i="79"/>
  <c r="D36" i="79"/>
  <c r="D35" i="79"/>
  <c r="D34" i="79"/>
  <c r="D33" i="79"/>
  <c r="D32" i="79"/>
  <c r="D31" i="79"/>
  <c r="D30" i="79"/>
  <c r="D29" i="79"/>
  <c r="D28" i="79"/>
  <c r="D27" i="79"/>
  <c r="D26" i="79"/>
  <c r="D25" i="79"/>
  <c r="D24" i="79"/>
  <c r="D23" i="79"/>
  <c r="D22" i="79"/>
  <c r="D21" i="79"/>
  <c r="D20" i="79"/>
  <c r="D19" i="79"/>
  <c r="D18" i="79"/>
  <c r="D17" i="79"/>
  <c r="D16" i="79"/>
  <c r="D15" i="79"/>
  <c r="D14" i="79"/>
  <c r="D13" i="79"/>
  <c r="D12" i="79"/>
  <c r="D11" i="79"/>
  <c r="D10" i="79"/>
  <c r="D9" i="79"/>
  <c r="D8" i="79"/>
  <c r="D7" i="79"/>
  <c r="D6" i="79"/>
  <c r="D5" i="79"/>
  <c r="D4" i="79"/>
  <c r="D72" i="78"/>
  <c r="D71" i="78"/>
  <c r="D70" i="78"/>
  <c r="D69" i="78"/>
  <c r="D68" i="78"/>
  <c r="D67" i="78"/>
  <c r="D66" i="78"/>
  <c r="D65" i="78"/>
  <c r="D64" i="78"/>
  <c r="D63" i="78"/>
  <c r="D62" i="78"/>
  <c r="D61" i="78"/>
  <c r="D60" i="78"/>
  <c r="D59" i="78"/>
  <c r="D58" i="78"/>
  <c r="D57" i="78"/>
  <c r="D56" i="78"/>
  <c r="D55" i="78"/>
  <c r="D54" i="78"/>
  <c r="D53" i="78"/>
  <c r="D52" i="78"/>
  <c r="D51" i="78"/>
  <c r="D50" i="78"/>
  <c r="D49" i="78"/>
  <c r="D48" i="78"/>
  <c r="D47" i="78"/>
  <c r="D46" i="78"/>
  <c r="D45" i="78"/>
  <c r="D44" i="78"/>
  <c r="D43" i="78"/>
  <c r="D42" i="78"/>
  <c r="D41" i="78"/>
  <c r="D40" i="78"/>
  <c r="D39" i="78"/>
  <c r="D38" i="78"/>
  <c r="D37" i="78"/>
  <c r="D36" i="78"/>
  <c r="D35" i="78"/>
  <c r="D34" i="78"/>
  <c r="D33" i="78"/>
  <c r="D32" i="78"/>
  <c r="D31" i="78"/>
  <c r="D30" i="78"/>
  <c r="D29" i="78"/>
  <c r="D28" i="78"/>
  <c r="D27" i="78"/>
  <c r="D26" i="78"/>
  <c r="D25" i="78"/>
  <c r="D24" i="78"/>
  <c r="D23" i="78"/>
  <c r="D22" i="78"/>
  <c r="D21" i="78"/>
  <c r="D20" i="78"/>
  <c r="D19" i="78"/>
  <c r="D18" i="78"/>
  <c r="D17" i="78"/>
  <c r="D16" i="78"/>
  <c r="D15" i="78"/>
  <c r="D14" i="78"/>
  <c r="D13" i="78"/>
  <c r="D12" i="78"/>
  <c r="D11" i="78"/>
  <c r="D10" i="78"/>
  <c r="D9" i="78"/>
  <c r="D8" i="78"/>
  <c r="D7" i="78"/>
  <c r="D6" i="78"/>
  <c r="D5" i="78"/>
  <c r="D4" i="78"/>
  <c r="D72" i="65"/>
  <c r="D71" i="65"/>
  <c r="D70" i="65"/>
  <c r="D69" i="65"/>
  <c r="D68" i="65"/>
  <c r="D67" i="65"/>
  <c r="D66" i="65"/>
  <c r="D65" i="65"/>
  <c r="D64" i="65"/>
  <c r="D63" i="65"/>
  <c r="D62" i="65"/>
  <c r="D61" i="65"/>
  <c r="D60" i="65"/>
  <c r="D59" i="65"/>
  <c r="D58" i="65"/>
  <c r="D57" i="65"/>
  <c r="D56" i="65"/>
  <c r="D55" i="65"/>
  <c r="D54" i="65"/>
  <c r="D53" i="65"/>
  <c r="D52" i="65"/>
  <c r="D51" i="65"/>
  <c r="D50" i="65"/>
  <c r="D49" i="65"/>
  <c r="D48" i="65"/>
  <c r="D47" i="65"/>
  <c r="D46" i="65"/>
  <c r="D45" i="65"/>
  <c r="D44" i="65"/>
  <c r="D43" i="65"/>
  <c r="D42" i="65"/>
  <c r="D41" i="65"/>
  <c r="D40" i="65"/>
  <c r="D39" i="65"/>
  <c r="D38" i="65"/>
  <c r="D37" i="65"/>
  <c r="D36" i="65"/>
  <c r="D35" i="65"/>
  <c r="D34" i="65"/>
  <c r="D33" i="65"/>
  <c r="D32" i="65"/>
  <c r="D31" i="65"/>
  <c r="D30" i="65"/>
  <c r="D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8" i="65"/>
  <c r="D7" i="65"/>
  <c r="D6" i="65"/>
  <c r="D5" i="65"/>
  <c r="D4" i="65"/>
  <c r="D72" i="64"/>
  <c r="D71" i="64"/>
  <c r="D70" i="64"/>
  <c r="D69" i="64"/>
  <c r="D68" i="64"/>
  <c r="D67" i="64"/>
  <c r="D66" i="64"/>
  <c r="D65" i="64"/>
  <c r="D64" i="64"/>
  <c r="D63" i="64"/>
  <c r="D62" i="64"/>
  <c r="D61" i="64"/>
  <c r="D60" i="64"/>
  <c r="D59" i="64"/>
  <c r="D58" i="64"/>
  <c r="D57" i="64"/>
  <c r="D56" i="64"/>
  <c r="D55" i="64"/>
  <c r="D54" i="64"/>
  <c r="D53" i="64"/>
  <c r="D52" i="64"/>
  <c r="D51" i="64"/>
  <c r="D50" i="64"/>
  <c r="D49" i="64"/>
  <c r="D48" i="64"/>
  <c r="D47" i="64"/>
  <c r="D46" i="64"/>
  <c r="D45" i="64"/>
  <c r="D44" i="64"/>
  <c r="D43" i="64"/>
  <c r="D42" i="64"/>
  <c r="D41" i="64"/>
  <c r="D40" i="64"/>
  <c r="D39" i="64"/>
  <c r="D38" i="64"/>
  <c r="D37" i="64"/>
  <c r="D36" i="64"/>
  <c r="D35" i="64"/>
  <c r="D34" i="64"/>
  <c r="D33" i="64"/>
  <c r="D32" i="64"/>
  <c r="D31" i="64"/>
  <c r="D30" i="64"/>
  <c r="D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8" i="64"/>
  <c r="D7" i="64"/>
  <c r="D6" i="64"/>
  <c r="D5" i="64"/>
  <c r="D4" i="64"/>
  <c r="D72" i="63"/>
  <c r="D71" i="63"/>
  <c r="D70" i="63"/>
  <c r="D69" i="63"/>
  <c r="D68" i="63"/>
  <c r="D67" i="63"/>
  <c r="D66" i="63"/>
  <c r="D65" i="63"/>
  <c r="D64" i="63"/>
  <c r="D63" i="63"/>
  <c r="D62" i="63"/>
  <c r="D61" i="63"/>
  <c r="D60" i="63"/>
  <c r="D59" i="63"/>
  <c r="D58" i="63"/>
  <c r="D57" i="63"/>
  <c r="D56" i="63"/>
  <c r="D55" i="63"/>
  <c r="D54" i="63"/>
  <c r="D53" i="63"/>
  <c r="D52" i="63"/>
  <c r="D51" i="63"/>
  <c r="D50" i="63"/>
  <c r="D49" i="63"/>
  <c r="D48" i="63"/>
  <c r="D47" i="63"/>
  <c r="D46" i="63"/>
  <c r="D45" i="63"/>
  <c r="D44" i="63"/>
  <c r="D43" i="63"/>
  <c r="D42" i="63"/>
  <c r="D41" i="63"/>
  <c r="D40" i="63"/>
  <c r="D39" i="63"/>
  <c r="D38" i="63"/>
  <c r="D37" i="63"/>
  <c r="D36" i="63"/>
  <c r="D35" i="63"/>
  <c r="D34" i="63"/>
  <c r="D33" i="63"/>
  <c r="D32" i="63"/>
  <c r="D31" i="63"/>
  <c r="D30" i="63"/>
  <c r="D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8" i="63"/>
  <c r="D7" i="63"/>
  <c r="D6" i="63"/>
  <c r="D5" i="63"/>
  <c r="D4" i="63"/>
  <c r="D72" i="62"/>
  <c r="D71" i="62"/>
  <c r="D70" i="62"/>
  <c r="D69" i="62"/>
  <c r="D68" i="62"/>
  <c r="D67" i="62"/>
  <c r="D66" i="62"/>
  <c r="D65" i="62"/>
  <c r="D64" i="62"/>
  <c r="D63" i="62"/>
  <c r="D62" i="62"/>
  <c r="D61" i="62"/>
  <c r="D60" i="62"/>
  <c r="D59" i="62"/>
  <c r="D58" i="62"/>
  <c r="D57" i="62"/>
  <c r="D56" i="62"/>
  <c r="D55" i="62"/>
  <c r="D54" i="62"/>
  <c r="D53" i="62"/>
  <c r="D52" i="62"/>
  <c r="D51" i="62"/>
  <c r="D50" i="62"/>
  <c r="D49" i="62"/>
  <c r="D48" i="62"/>
  <c r="D47" i="62"/>
  <c r="D46" i="62"/>
  <c r="D45" i="62"/>
  <c r="D44" i="62"/>
  <c r="D43" i="62"/>
  <c r="D42" i="62"/>
  <c r="D41" i="62"/>
  <c r="D40" i="62"/>
  <c r="D39" i="62"/>
  <c r="D38" i="62"/>
  <c r="D37" i="62"/>
  <c r="D36" i="62"/>
  <c r="D35" i="62"/>
  <c r="D34" i="62"/>
  <c r="D33" i="62"/>
  <c r="D32" i="62"/>
  <c r="D31" i="62"/>
  <c r="D30" i="62"/>
  <c r="D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8" i="62"/>
  <c r="D7" i="62"/>
  <c r="D6" i="62"/>
  <c r="D5" i="62"/>
  <c r="D4" i="62"/>
  <c r="D72" i="61"/>
  <c r="D71" i="61"/>
  <c r="D70" i="61"/>
  <c r="D69" i="61"/>
  <c r="D68" i="61"/>
  <c r="D67" i="61"/>
  <c r="D66" i="61"/>
  <c r="D65" i="61"/>
  <c r="D64" i="61"/>
  <c r="D63" i="61"/>
  <c r="D62" i="61"/>
  <c r="D61" i="61"/>
  <c r="D60" i="61"/>
  <c r="D59" i="61"/>
  <c r="D58" i="61"/>
  <c r="D57" i="61"/>
  <c r="D56" i="61"/>
  <c r="D55" i="61"/>
  <c r="D54" i="61"/>
  <c r="D53" i="61"/>
  <c r="D52" i="61"/>
  <c r="D51" i="61"/>
  <c r="D50" i="61"/>
  <c r="D49" i="61"/>
  <c r="D48" i="61"/>
  <c r="D47" i="61"/>
  <c r="D46" i="61"/>
  <c r="D45" i="61"/>
  <c r="D44" i="61"/>
  <c r="D43" i="61"/>
  <c r="D42" i="61"/>
  <c r="D41" i="61"/>
  <c r="D40" i="61"/>
  <c r="D39" i="61"/>
  <c r="D38" i="61"/>
  <c r="D37" i="61"/>
  <c r="D36" i="61"/>
  <c r="D35" i="61"/>
  <c r="D34" i="61"/>
  <c r="D33" i="61"/>
  <c r="D32" i="61"/>
  <c r="D31" i="61"/>
  <c r="D30" i="61"/>
  <c r="D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8" i="61"/>
  <c r="D7" i="61"/>
  <c r="D6" i="61"/>
  <c r="D5" i="61"/>
  <c r="D4" i="61"/>
  <c r="D72" i="60"/>
  <c r="D71" i="60"/>
  <c r="D70" i="60"/>
  <c r="D69" i="60"/>
  <c r="D68" i="60"/>
  <c r="D67" i="60"/>
  <c r="D66" i="60"/>
  <c r="D65" i="60"/>
  <c r="D64" i="60"/>
  <c r="D63" i="60"/>
  <c r="D62" i="60"/>
  <c r="D61" i="60"/>
  <c r="D60" i="60"/>
  <c r="D59" i="60"/>
  <c r="D58" i="60"/>
  <c r="D57" i="60"/>
  <c r="D56" i="60"/>
  <c r="D55" i="60"/>
  <c r="D54" i="60"/>
  <c r="D53" i="60"/>
  <c r="D52" i="60"/>
  <c r="D51" i="60"/>
  <c r="D50" i="60"/>
  <c r="D49" i="60"/>
  <c r="D48" i="60"/>
  <c r="D47" i="60"/>
  <c r="D46" i="60"/>
  <c r="D45" i="60"/>
  <c r="D44" i="60"/>
  <c r="D43" i="60"/>
  <c r="D42" i="60"/>
  <c r="D41" i="60"/>
  <c r="D40" i="60"/>
  <c r="D39" i="60"/>
  <c r="D38" i="60"/>
  <c r="D37" i="60"/>
  <c r="D36" i="60"/>
  <c r="D35" i="60"/>
  <c r="D34" i="60"/>
  <c r="D33" i="60"/>
  <c r="D32" i="60"/>
  <c r="D31" i="60"/>
  <c r="D30" i="60"/>
  <c r="D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8" i="60"/>
  <c r="D7" i="60"/>
  <c r="D6" i="60"/>
  <c r="D5" i="60"/>
  <c r="D4" i="60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72" i="88"/>
  <c r="D71" i="88"/>
  <c r="D70" i="88"/>
  <c r="D69" i="88"/>
  <c r="D68" i="88"/>
  <c r="D67" i="88"/>
  <c r="D66" i="88"/>
  <c r="D65" i="88"/>
  <c r="D64" i="88"/>
  <c r="D63" i="88"/>
  <c r="D62" i="88"/>
  <c r="D61" i="88"/>
  <c r="D60" i="88"/>
  <c r="D59" i="88"/>
  <c r="D58" i="88"/>
  <c r="D57" i="88"/>
  <c r="D56" i="88"/>
  <c r="D55" i="88"/>
  <c r="D54" i="88"/>
  <c r="D53" i="88"/>
  <c r="D52" i="88"/>
  <c r="D51" i="88"/>
  <c r="D50" i="88"/>
  <c r="D49" i="88"/>
  <c r="D48" i="88"/>
  <c r="D47" i="88"/>
  <c r="D46" i="88"/>
  <c r="D45" i="88"/>
  <c r="D44" i="88"/>
  <c r="D43" i="88"/>
  <c r="D42" i="88"/>
  <c r="D41" i="88"/>
  <c r="D40" i="88"/>
  <c r="D39" i="88"/>
  <c r="D38" i="88"/>
  <c r="D37" i="88"/>
  <c r="D36" i="88"/>
  <c r="D35" i="88"/>
  <c r="D34" i="88"/>
  <c r="D33" i="88"/>
  <c r="D32" i="88"/>
  <c r="D31" i="88"/>
  <c r="D30" i="88"/>
  <c r="D29" i="88"/>
  <c r="D28" i="88"/>
  <c r="D27" i="88"/>
  <c r="D26" i="88"/>
  <c r="D25" i="88"/>
  <c r="D24" i="88"/>
  <c r="D23" i="88"/>
  <c r="D22" i="88"/>
  <c r="D21" i="88"/>
  <c r="D20" i="88"/>
  <c r="D19" i="88"/>
  <c r="D18" i="88"/>
  <c r="D17" i="88"/>
  <c r="D16" i="88"/>
  <c r="D15" i="88"/>
  <c r="D14" i="88"/>
  <c r="D13" i="88"/>
  <c r="D12" i="88"/>
  <c r="D11" i="88"/>
  <c r="D10" i="88"/>
  <c r="D9" i="88"/>
  <c r="D8" i="88"/>
  <c r="D7" i="88"/>
  <c r="D6" i="88"/>
  <c r="D5" i="88"/>
  <c r="D4" i="88"/>
  <c r="D5" i="87"/>
  <c r="D6" i="87"/>
  <c r="D7" i="87"/>
  <c r="D8" i="87"/>
  <c r="D9" i="87"/>
  <c r="D10" i="87"/>
  <c r="D11" i="87"/>
  <c r="D12" i="87"/>
  <c r="D13" i="87"/>
  <c r="D14" i="87"/>
  <c r="D15" i="87"/>
  <c r="D16" i="87"/>
  <c r="D17" i="87"/>
  <c r="D18" i="87"/>
  <c r="D19" i="87"/>
  <c r="D20" i="87"/>
  <c r="D21" i="87"/>
  <c r="D22" i="87"/>
  <c r="D23" i="87"/>
  <c r="D24" i="87"/>
  <c r="D25" i="87"/>
  <c r="D26" i="87"/>
  <c r="D27" i="87"/>
  <c r="D28" i="87"/>
  <c r="D29" i="87"/>
  <c r="D30" i="87"/>
  <c r="D31" i="87"/>
  <c r="D32" i="87"/>
  <c r="D33" i="87"/>
  <c r="D34" i="87"/>
  <c r="D35" i="87"/>
  <c r="D36" i="87"/>
  <c r="D37" i="87"/>
  <c r="D38" i="87"/>
  <c r="D39" i="87"/>
  <c r="D40" i="87"/>
  <c r="D41" i="87"/>
  <c r="D42" i="87"/>
  <c r="D43" i="87"/>
  <c r="D44" i="87"/>
  <c r="D45" i="87"/>
  <c r="D46" i="87"/>
  <c r="D47" i="87"/>
  <c r="D48" i="87"/>
  <c r="D49" i="87"/>
  <c r="D50" i="87"/>
  <c r="D51" i="87"/>
  <c r="D52" i="87"/>
  <c r="D53" i="87"/>
  <c r="D54" i="87"/>
  <c r="D55" i="87"/>
  <c r="D56" i="87"/>
  <c r="D57" i="87"/>
  <c r="D58" i="87"/>
  <c r="D59" i="87"/>
  <c r="D60" i="87"/>
  <c r="D61" i="87"/>
  <c r="D62" i="87"/>
  <c r="D63" i="87"/>
  <c r="D64" i="87"/>
  <c r="D65" i="87"/>
  <c r="D66" i="87"/>
  <c r="D67" i="87"/>
  <c r="D68" i="87"/>
  <c r="D69" i="87"/>
  <c r="D70" i="87"/>
  <c r="D71" i="87"/>
  <c r="D72" i="87"/>
  <c r="D4" i="87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191" i="1"/>
  <c r="D190" i="1"/>
  <c r="D189" i="1"/>
  <c r="D188" i="1"/>
  <c r="D187" i="1"/>
  <c r="D186" i="1"/>
  <c r="D185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E15" i="91"/>
  <c r="E67" i="91" s="1"/>
  <c r="D67" i="91"/>
  <c r="C67" i="91"/>
  <c r="F66" i="91"/>
  <c r="F65" i="91"/>
  <c r="F64" i="91"/>
  <c r="F63" i="91"/>
  <c r="F62" i="91"/>
  <c r="F61" i="91"/>
  <c r="F60" i="91"/>
  <c r="F59" i="91"/>
  <c r="F58" i="91"/>
  <c r="F57" i="91"/>
  <c r="F56" i="91"/>
  <c r="F55" i="91"/>
  <c r="F54" i="91"/>
  <c r="F53" i="91"/>
  <c r="F52" i="91"/>
  <c r="F51" i="91"/>
  <c r="F50" i="91"/>
  <c r="F49" i="91"/>
  <c r="F48" i="91"/>
  <c r="F47" i="91"/>
  <c r="F46" i="91"/>
  <c r="F45" i="91"/>
  <c r="F44" i="91"/>
  <c r="F43" i="91"/>
  <c r="F42" i="91"/>
  <c r="F41" i="91"/>
  <c r="F40" i="91"/>
  <c r="F39" i="91"/>
  <c r="F38" i="91"/>
  <c r="F37" i="91"/>
  <c r="F36" i="91"/>
  <c r="F35" i="91"/>
  <c r="F34" i="91"/>
  <c r="F33" i="91"/>
  <c r="F32" i="91"/>
  <c r="F31" i="91"/>
  <c r="F30" i="91"/>
  <c r="F29" i="91"/>
  <c r="F28" i="91"/>
  <c r="F27" i="91"/>
  <c r="F26" i="91"/>
  <c r="F25" i="91"/>
  <c r="F24" i="91"/>
  <c r="F23" i="91"/>
  <c r="F22" i="91"/>
  <c r="F21" i="91"/>
  <c r="F71" i="91"/>
  <c r="F20" i="91"/>
  <c r="F19" i="91"/>
  <c r="F18" i="91"/>
  <c r="F17" i="91"/>
  <c r="F16" i="91"/>
  <c r="F15" i="91"/>
  <c r="F14" i="91"/>
  <c r="F13" i="91"/>
  <c r="F12" i="91"/>
  <c r="F11" i="91"/>
  <c r="F10" i="91"/>
  <c r="F9" i="91"/>
  <c r="F8" i="91"/>
  <c r="F7" i="91"/>
  <c r="F6" i="91"/>
  <c r="F5" i="91"/>
  <c r="F4" i="91"/>
  <c r="F3" i="91"/>
  <c r="D86" i="1"/>
  <c r="D85" i="1"/>
  <c r="C89" i="90"/>
  <c r="EI77" i="90"/>
  <c r="EH77" i="90"/>
  <c r="EG77" i="90"/>
  <c r="EF77" i="90"/>
  <c r="EE77" i="90"/>
  <c r="ED77" i="90"/>
  <c r="EC77" i="90"/>
  <c r="EB77" i="90"/>
  <c r="EA77" i="90"/>
  <c r="DZ77" i="90"/>
  <c r="DY77" i="90"/>
  <c r="DX77" i="90"/>
  <c r="DW77" i="90"/>
  <c r="DV77" i="90"/>
  <c r="DU77" i="90"/>
  <c r="DT77" i="90"/>
  <c r="DS77" i="90"/>
  <c r="DR77" i="90"/>
  <c r="DQ77" i="90"/>
  <c r="DP77" i="90"/>
  <c r="DO77" i="90"/>
  <c r="DN77" i="90"/>
  <c r="DM77" i="90"/>
  <c r="DL77" i="90"/>
  <c r="DG77" i="90"/>
  <c r="DF77" i="90"/>
  <c r="DD77" i="90"/>
  <c r="DC77" i="90"/>
  <c r="DB77" i="90"/>
  <c r="DA77" i="90"/>
  <c r="CZ77" i="90"/>
  <c r="CY77" i="90"/>
  <c r="CX77" i="90"/>
  <c r="CW77" i="90"/>
  <c r="CV77" i="90"/>
  <c r="CU77" i="90"/>
  <c r="CT77" i="90"/>
  <c r="CS77" i="90"/>
  <c r="CR77" i="90"/>
  <c r="CQ77" i="90"/>
  <c r="CP77" i="90"/>
  <c r="CO77" i="90"/>
  <c r="CN77" i="90"/>
  <c r="CM77" i="90"/>
  <c r="CL77" i="90"/>
  <c r="CK77" i="90"/>
  <c r="CJ77" i="90"/>
  <c r="CI77" i="90"/>
  <c r="CH77" i="90"/>
  <c r="CG77" i="90"/>
  <c r="CF77" i="90"/>
  <c r="CE77" i="90"/>
  <c r="CD77" i="90"/>
  <c r="D91" i="1" s="1"/>
  <c r="CC77" i="90"/>
  <c r="CB77" i="90"/>
  <c r="D89" i="1" s="1"/>
  <c r="CA77" i="90"/>
  <c r="BZ77" i="90"/>
  <c r="BY77" i="90"/>
  <c r="BX77" i="90"/>
  <c r="BW77" i="90"/>
  <c r="BV77" i="90"/>
  <c r="D76" i="1" s="1"/>
  <c r="BU77" i="90"/>
  <c r="BS77" i="90"/>
  <c r="BR77" i="90"/>
  <c r="BP77" i="90"/>
  <c r="BO77" i="90"/>
  <c r="BN77" i="90"/>
  <c r="BM77" i="90"/>
  <c r="BL77" i="90"/>
  <c r="BK77" i="90"/>
  <c r="BJ77" i="90"/>
  <c r="BI77" i="90"/>
  <c r="BH77" i="90"/>
  <c r="BG77" i="90"/>
  <c r="BF77" i="90"/>
  <c r="BE77" i="90"/>
  <c r="BD77" i="90"/>
  <c r="BC77" i="90"/>
  <c r="BB77" i="90"/>
  <c r="BA77" i="90"/>
  <c r="AZ77" i="90"/>
  <c r="AY77" i="90"/>
  <c r="AX77" i="90"/>
  <c r="AW77" i="90"/>
  <c r="AV77" i="90"/>
  <c r="AU77" i="90"/>
  <c r="AT77" i="90"/>
  <c r="AS77" i="90"/>
  <c r="AR77" i="90"/>
  <c r="AQ77" i="90"/>
  <c r="AP77" i="90"/>
  <c r="AO77" i="90"/>
  <c r="AN77" i="90"/>
  <c r="AM77" i="90"/>
  <c r="AL77" i="90"/>
  <c r="AK77" i="90"/>
  <c r="AJ77" i="90"/>
  <c r="AI77" i="90"/>
  <c r="AH77" i="90"/>
  <c r="AG77" i="90"/>
  <c r="AF77" i="90"/>
  <c r="AE77" i="90"/>
  <c r="AD77" i="90"/>
  <c r="AC77" i="90"/>
  <c r="AB77" i="90"/>
  <c r="AA77" i="90"/>
  <c r="Z77" i="90"/>
  <c r="Y77" i="90"/>
  <c r="X77" i="90"/>
  <c r="W77" i="90"/>
  <c r="V77" i="90"/>
  <c r="U77" i="90"/>
  <c r="T77" i="90"/>
  <c r="S77" i="90"/>
  <c r="R77" i="90"/>
  <c r="Q77" i="90"/>
  <c r="P77" i="90"/>
  <c r="O77" i="90"/>
  <c r="N77" i="90"/>
  <c r="M77" i="90"/>
  <c r="L77" i="90"/>
  <c r="K77" i="90"/>
  <c r="J77" i="90"/>
  <c r="I77" i="90"/>
  <c r="H77" i="90"/>
  <c r="G77" i="90"/>
  <c r="F77" i="90"/>
  <c r="E77" i="90"/>
  <c r="D77" i="90"/>
  <c r="C77" i="90"/>
  <c r="DE74" i="90"/>
  <c r="BT74" i="90"/>
  <c r="DH74" i="90" s="1"/>
  <c r="BQ74" i="90"/>
  <c r="DE73" i="90"/>
  <c r="BT73" i="90"/>
  <c r="BQ73" i="90"/>
  <c r="DE72" i="90"/>
  <c r="BT72" i="90"/>
  <c r="BQ72" i="90"/>
  <c r="DE71" i="90"/>
  <c r="BT71" i="90"/>
  <c r="BQ71" i="90"/>
  <c r="DH71" i="90" s="1"/>
  <c r="DE70" i="90"/>
  <c r="BT70" i="90"/>
  <c r="BQ70" i="90"/>
  <c r="DE69" i="90"/>
  <c r="BT69" i="90"/>
  <c r="BQ69" i="90"/>
  <c r="DH69" i="90" s="1"/>
  <c r="DE68" i="90"/>
  <c r="BT68" i="90"/>
  <c r="BQ68" i="90"/>
  <c r="DE67" i="90"/>
  <c r="BT67" i="90"/>
  <c r="BQ67" i="90"/>
  <c r="DH67" i="90" s="1"/>
  <c r="DE66" i="90"/>
  <c r="BT66" i="90"/>
  <c r="BQ66" i="90"/>
  <c r="DE65" i="90"/>
  <c r="BT65" i="90"/>
  <c r="BQ65" i="90"/>
  <c r="DH65" i="90" s="1"/>
  <c r="DE64" i="90"/>
  <c r="BT64" i="90"/>
  <c r="BQ64" i="90"/>
  <c r="DE63" i="90"/>
  <c r="BT63" i="90"/>
  <c r="BQ63" i="90"/>
  <c r="DH63" i="90" s="1"/>
  <c r="DE62" i="90"/>
  <c r="BT62" i="90"/>
  <c r="BQ62" i="90"/>
  <c r="DE61" i="90"/>
  <c r="BT61" i="90"/>
  <c r="BQ61" i="90"/>
  <c r="DH61" i="90" s="1"/>
  <c r="DE60" i="90"/>
  <c r="BT60" i="90"/>
  <c r="BQ60" i="90"/>
  <c r="DE59" i="90"/>
  <c r="BT59" i="90"/>
  <c r="BQ59" i="90"/>
  <c r="DH59" i="90" s="1"/>
  <c r="DE58" i="90"/>
  <c r="BT58" i="90"/>
  <c r="BQ58" i="90"/>
  <c r="DE57" i="90"/>
  <c r="BT57" i="90"/>
  <c r="BQ57" i="90"/>
  <c r="DH57" i="90" s="1"/>
  <c r="DE56" i="90"/>
  <c r="BT56" i="90"/>
  <c r="BQ56" i="90"/>
  <c r="DE55" i="90"/>
  <c r="BT55" i="90"/>
  <c r="BQ55" i="90"/>
  <c r="DH55" i="90" s="1"/>
  <c r="DE54" i="90"/>
  <c r="BT54" i="90"/>
  <c r="BQ54" i="90"/>
  <c r="DE53" i="90"/>
  <c r="BT53" i="90"/>
  <c r="BQ53" i="90"/>
  <c r="DH53" i="90" s="1"/>
  <c r="DE52" i="90"/>
  <c r="BT52" i="90"/>
  <c r="BQ52" i="90"/>
  <c r="DE51" i="90"/>
  <c r="BT51" i="90"/>
  <c r="BQ51" i="90"/>
  <c r="DH51" i="90" s="1"/>
  <c r="DE50" i="90"/>
  <c r="BT50" i="90"/>
  <c r="BQ50" i="90"/>
  <c r="DE49" i="90"/>
  <c r="BT49" i="90"/>
  <c r="BQ49" i="90"/>
  <c r="DH49" i="90" s="1"/>
  <c r="DE48" i="90"/>
  <c r="BT48" i="90"/>
  <c r="BQ48" i="90"/>
  <c r="DE47" i="90"/>
  <c r="BT47" i="90"/>
  <c r="BQ47" i="90"/>
  <c r="DH47" i="90" s="1"/>
  <c r="DE46" i="90"/>
  <c r="BT46" i="90"/>
  <c r="BQ46" i="90"/>
  <c r="DE45" i="90"/>
  <c r="BT45" i="90"/>
  <c r="BQ45" i="90"/>
  <c r="DH45" i="90" s="1"/>
  <c r="DE44" i="90"/>
  <c r="BT44" i="90"/>
  <c r="BQ44" i="90"/>
  <c r="DE43" i="90"/>
  <c r="BT43" i="90"/>
  <c r="BQ43" i="90"/>
  <c r="DH43" i="90" s="1"/>
  <c r="DE42" i="90"/>
  <c r="BT42" i="90"/>
  <c r="BQ42" i="90"/>
  <c r="DE41" i="90"/>
  <c r="BT41" i="90"/>
  <c r="BQ41" i="90"/>
  <c r="DH41" i="90" s="1"/>
  <c r="DE40" i="90"/>
  <c r="BQ40" i="90"/>
  <c r="DE39" i="90"/>
  <c r="BT39" i="90"/>
  <c r="BQ39" i="90"/>
  <c r="DH39" i="90" s="1"/>
  <c r="DE38" i="90"/>
  <c r="BT38" i="90"/>
  <c r="BQ38" i="90"/>
  <c r="DE37" i="90"/>
  <c r="BT37" i="90"/>
  <c r="BQ37" i="90"/>
  <c r="DH37" i="90" s="1"/>
  <c r="DE36" i="90"/>
  <c r="BT36" i="90"/>
  <c r="BQ36" i="90"/>
  <c r="DE35" i="90"/>
  <c r="BT35" i="90"/>
  <c r="BQ35" i="90"/>
  <c r="DH35" i="90" s="1"/>
  <c r="DE34" i="90"/>
  <c r="BT34" i="90"/>
  <c r="BQ34" i="90"/>
  <c r="DE33" i="90"/>
  <c r="BT33" i="90"/>
  <c r="BQ33" i="90"/>
  <c r="DH33" i="90" s="1"/>
  <c r="DE32" i="90"/>
  <c r="BT32" i="90"/>
  <c r="BQ32" i="90"/>
  <c r="DE31" i="90"/>
  <c r="BT31" i="90"/>
  <c r="BQ31" i="90"/>
  <c r="DH31" i="90" s="1"/>
  <c r="DE30" i="90"/>
  <c r="BT30" i="90"/>
  <c r="BQ30" i="90"/>
  <c r="DE29" i="90"/>
  <c r="BT29" i="90"/>
  <c r="BQ29" i="90"/>
  <c r="DH29" i="90" s="1"/>
  <c r="DE28" i="90"/>
  <c r="BT28" i="90"/>
  <c r="BQ28" i="90"/>
  <c r="DE27" i="90"/>
  <c r="BT27" i="90"/>
  <c r="BQ27" i="90"/>
  <c r="DH27" i="90" s="1"/>
  <c r="DE26" i="90"/>
  <c r="BT26" i="90"/>
  <c r="BQ26" i="90"/>
  <c r="DE25" i="90"/>
  <c r="BT25" i="90"/>
  <c r="BQ25" i="90"/>
  <c r="DH25" i="90" s="1"/>
  <c r="DE24" i="90"/>
  <c r="BT24" i="90"/>
  <c r="BQ24" i="90"/>
  <c r="DE23" i="90"/>
  <c r="BT23" i="90"/>
  <c r="BQ23" i="90"/>
  <c r="DH23" i="90" s="1"/>
  <c r="DE22" i="90"/>
  <c r="BT22" i="90"/>
  <c r="BQ22" i="90"/>
  <c r="DE21" i="90"/>
  <c r="BT21" i="90"/>
  <c r="BQ21" i="90"/>
  <c r="DH21" i="90" s="1"/>
  <c r="DE20" i="90"/>
  <c r="BT20" i="90"/>
  <c r="BQ20" i="90"/>
  <c r="DE19" i="90"/>
  <c r="BT19" i="90"/>
  <c r="BQ19" i="90"/>
  <c r="DE18" i="90"/>
  <c r="BT18" i="90"/>
  <c r="BQ18" i="90"/>
  <c r="DE17" i="90"/>
  <c r="BT17" i="90"/>
  <c r="BQ17" i="90"/>
  <c r="DE16" i="90"/>
  <c r="BT16" i="90"/>
  <c r="BQ16" i="90"/>
  <c r="DE15" i="90"/>
  <c r="BT15" i="90"/>
  <c r="BQ15" i="90"/>
  <c r="DH15" i="90" s="1"/>
  <c r="DE14" i="90"/>
  <c r="BT14" i="90"/>
  <c r="BQ14" i="90"/>
  <c r="DE13" i="90"/>
  <c r="BT13" i="90"/>
  <c r="BQ13" i="90"/>
  <c r="DH13" i="90" s="1"/>
  <c r="DE12" i="90"/>
  <c r="BT12" i="90"/>
  <c r="BQ12" i="90"/>
  <c r="DE11" i="90"/>
  <c r="BT11" i="90"/>
  <c r="BQ11" i="90"/>
  <c r="DH11" i="90" s="1"/>
  <c r="DE10" i="90"/>
  <c r="BT10" i="90"/>
  <c r="BQ10" i="90"/>
  <c r="DE9" i="90"/>
  <c r="BT9" i="90"/>
  <c r="BQ9" i="90"/>
  <c r="DH9" i="90" s="1"/>
  <c r="DE8" i="90"/>
  <c r="BT8" i="90"/>
  <c r="BQ8" i="90"/>
  <c r="DE7" i="90"/>
  <c r="BT7" i="90"/>
  <c r="BQ7" i="90"/>
  <c r="DH7" i="90" s="1"/>
  <c r="DE6" i="90"/>
  <c r="BT6" i="90"/>
  <c r="BQ6" i="90"/>
  <c r="DE5" i="90"/>
  <c r="BT5" i="90"/>
  <c r="BQ5" i="90"/>
  <c r="E72" i="89"/>
  <c r="D72" i="89"/>
  <c r="C72" i="89"/>
  <c r="C75" i="96" l="1"/>
  <c r="C84" i="96"/>
  <c r="E84" i="96" s="1"/>
  <c r="C88" i="96"/>
  <c r="E88" i="96" s="1"/>
  <c r="C90" i="96"/>
  <c r="E90" i="96" s="1"/>
  <c r="C92" i="96"/>
  <c r="E92" i="96" s="1"/>
  <c r="D84" i="1"/>
  <c r="BT77" i="90"/>
  <c r="DH6" i="90"/>
  <c r="DH8" i="90"/>
  <c r="DH10" i="90"/>
  <c r="DH12" i="90"/>
  <c r="DH14" i="90"/>
  <c r="DH16" i="90"/>
  <c r="DH18" i="90"/>
  <c r="DH20" i="90"/>
  <c r="DH22" i="90"/>
  <c r="DH24" i="90"/>
  <c r="DH26" i="90"/>
  <c r="DH28" i="90"/>
  <c r="DH30" i="90"/>
  <c r="DH32" i="90"/>
  <c r="DH34" i="90"/>
  <c r="DH36" i="90"/>
  <c r="DH38" i="90"/>
  <c r="DH40" i="90"/>
  <c r="DH42" i="90"/>
  <c r="DH44" i="90"/>
  <c r="DH46" i="90"/>
  <c r="DH48" i="90"/>
  <c r="DH50" i="90"/>
  <c r="DH52" i="90"/>
  <c r="DH54" i="90"/>
  <c r="DH56" i="90"/>
  <c r="DH58" i="90"/>
  <c r="DH60" i="90"/>
  <c r="DH62" i="90"/>
  <c r="DH64" i="90"/>
  <c r="DH66" i="90"/>
  <c r="DH68" i="90"/>
  <c r="DH70" i="90"/>
  <c r="DH72" i="90"/>
  <c r="DH73" i="90"/>
  <c r="C76" i="96"/>
  <c r="E76" i="96" s="1"/>
  <c r="C83" i="96"/>
  <c r="CE78" i="90"/>
  <c r="C89" i="96"/>
  <c r="E89" i="96" s="1"/>
  <c r="C91" i="96"/>
  <c r="E91" i="96" s="1"/>
  <c r="D75" i="1"/>
  <c r="D83" i="1"/>
  <c r="D88" i="1"/>
  <c r="D90" i="1"/>
  <c r="D92" i="1"/>
  <c r="DE77" i="90"/>
  <c r="DH17" i="90"/>
  <c r="DH19" i="90"/>
  <c r="D87" i="1"/>
  <c r="BQ77" i="90"/>
  <c r="D192" i="1"/>
  <c r="F67" i="91"/>
  <c r="DH5" i="90"/>
  <c r="E83" i="96" l="1"/>
  <c r="C93" i="96"/>
  <c r="G76" i="96"/>
  <c r="K76" i="96"/>
  <c r="F76" i="96"/>
  <c r="C182" i="96"/>
  <c r="G91" i="96"/>
  <c r="F91" i="96"/>
  <c r="G89" i="96"/>
  <c r="F89" i="96"/>
  <c r="G92" i="96"/>
  <c r="F92" i="96"/>
  <c r="G90" i="96"/>
  <c r="F90" i="96"/>
  <c r="G88" i="96"/>
  <c r="F88" i="96"/>
  <c r="G84" i="96"/>
  <c r="F84" i="96"/>
  <c r="C77" i="96"/>
  <c r="E75" i="96"/>
  <c r="DH77" i="90"/>
  <c r="DH75" i="90"/>
  <c r="C183" i="96" l="1"/>
  <c r="E182" i="96"/>
  <c r="M76" i="96"/>
  <c r="L76" i="96"/>
  <c r="E77" i="96"/>
  <c r="G75" i="96"/>
  <c r="G77" i="96" s="1"/>
  <c r="F75" i="96"/>
  <c r="F77" i="96" s="1"/>
  <c r="K75" i="96"/>
  <c r="G83" i="96"/>
  <c r="G93" i="96" s="1"/>
  <c r="F83" i="96"/>
  <c r="F93" i="96" s="1"/>
  <c r="E93" i="96"/>
  <c r="C182" i="1"/>
  <c r="E182" i="1" s="1"/>
  <c r="C172" i="1"/>
  <c r="E172" i="1" s="1"/>
  <c r="C181" i="1"/>
  <c r="E181" i="1" s="1"/>
  <c r="I182" i="1"/>
  <c r="H182" i="1"/>
  <c r="I181" i="1"/>
  <c r="H181" i="1"/>
  <c r="D183" i="1"/>
  <c r="I178" i="1"/>
  <c r="H178" i="1"/>
  <c r="C178" i="1"/>
  <c r="E178" i="1" s="1"/>
  <c r="I177" i="1"/>
  <c r="H177" i="1"/>
  <c r="C177" i="1"/>
  <c r="E177" i="1" s="1"/>
  <c r="I176" i="1"/>
  <c r="H176" i="1"/>
  <c r="C176" i="1"/>
  <c r="E176" i="1" s="1"/>
  <c r="I175" i="1"/>
  <c r="H175" i="1"/>
  <c r="C175" i="1"/>
  <c r="E175" i="1" s="1"/>
  <c r="I174" i="1"/>
  <c r="H174" i="1"/>
  <c r="C174" i="1"/>
  <c r="E174" i="1" s="1"/>
  <c r="I173" i="1"/>
  <c r="H173" i="1"/>
  <c r="C173" i="1"/>
  <c r="E173" i="1" s="1"/>
  <c r="I172" i="1"/>
  <c r="H172" i="1"/>
  <c r="I171" i="1"/>
  <c r="H171" i="1"/>
  <c r="C171" i="1"/>
  <c r="E171" i="1" s="1"/>
  <c r="I170" i="1"/>
  <c r="H170" i="1"/>
  <c r="C170" i="1"/>
  <c r="E170" i="1" s="1"/>
  <c r="I169" i="1"/>
  <c r="H169" i="1"/>
  <c r="C169" i="1"/>
  <c r="E169" i="1" s="1"/>
  <c r="I168" i="1"/>
  <c r="H168" i="1"/>
  <c r="C168" i="1"/>
  <c r="E168" i="1" s="1"/>
  <c r="I167" i="1"/>
  <c r="H167" i="1"/>
  <c r="C167" i="1"/>
  <c r="E167" i="1" s="1"/>
  <c r="I166" i="1"/>
  <c r="H166" i="1"/>
  <c r="C166" i="1"/>
  <c r="E166" i="1" s="1"/>
  <c r="I165" i="1"/>
  <c r="H165" i="1"/>
  <c r="C165" i="1"/>
  <c r="E165" i="1" s="1"/>
  <c r="I164" i="1"/>
  <c r="H164" i="1"/>
  <c r="C164" i="1"/>
  <c r="E164" i="1" s="1"/>
  <c r="I163" i="1"/>
  <c r="H163" i="1"/>
  <c r="C163" i="1"/>
  <c r="E163" i="1" s="1"/>
  <c r="I162" i="1"/>
  <c r="H162" i="1"/>
  <c r="C162" i="1"/>
  <c r="E162" i="1" s="1"/>
  <c r="I161" i="1"/>
  <c r="H161" i="1"/>
  <c r="C161" i="1"/>
  <c r="E161" i="1" s="1"/>
  <c r="I160" i="1"/>
  <c r="H160" i="1"/>
  <c r="C160" i="1"/>
  <c r="E160" i="1" s="1"/>
  <c r="I159" i="1"/>
  <c r="H159" i="1"/>
  <c r="C159" i="1"/>
  <c r="E159" i="1" s="1"/>
  <c r="I158" i="1"/>
  <c r="H158" i="1"/>
  <c r="C158" i="1"/>
  <c r="E158" i="1" s="1"/>
  <c r="I157" i="1"/>
  <c r="H157" i="1"/>
  <c r="C157" i="1"/>
  <c r="E157" i="1" s="1"/>
  <c r="I156" i="1"/>
  <c r="H156" i="1"/>
  <c r="C156" i="1"/>
  <c r="E156" i="1" s="1"/>
  <c r="I155" i="1"/>
  <c r="H155" i="1"/>
  <c r="C155" i="1"/>
  <c r="E155" i="1" s="1"/>
  <c r="I154" i="1"/>
  <c r="H154" i="1"/>
  <c r="C154" i="1"/>
  <c r="E154" i="1" s="1"/>
  <c r="I153" i="1"/>
  <c r="H153" i="1"/>
  <c r="C153" i="1"/>
  <c r="E153" i="1" s="1"/>
  <c r="I152" i="1"/>
  <c r="H152" i="1"/>
  <c r="C152" i="1"/>
  <c r="E152" i="1" s="1"/>
  <c r="I151" i="1"/>
  <c r="H151" i="1"/>
  <c r="C151" i="1"/>
  <c r="E151" i="1" s="1"/>
  <c r="I150" i="1"/>
  <c r="H150" i="1"/>
  <c r="C150" i="1"/>
  <c r="E150" i="1" s="1"/>
  <c r="I149" i="1"/>
  <c r="H149" i="1"/>
  <c r="C149" i="1"/>
  <c r="E149" i="1" s="1"/>
  <c r="I148" i="1"/>
  <c r="H148" i="1"/>
  <c r="C148" i="1"/>
  <c r="E148" i="1" s="1"/>
  <c r="I147" i="1"/>
  <c r="H147" i="1"/>
  <c r="C147" i="1"/>
  <c r="E147" i="1" s="1"/>
  <c r="I146" i="1"/>
  <c r="H146" i="1"/>
  <c r="C146" i="1"/>
  <c r="E146" i="1" s="1"/>
  <c r="I145" i="1"/>
  <c r="H145" i="1"/>
  <c r="C145" i="1"/>
  <c r="E145" i="1" s="1"/>
  <c r="I144" i="1"/>
  <c r="H144" i="1"/>
  <c r="C144" i="1"/>
  <c r="E144" i="1" s="1"/>
  <c r="I143" i="1"/>
  <c r="H143" i="1"/>
  <c r="C143" i="1"/>
  <c r="E143" i="1" s="1"/>
  <c r="I142" i="1"/>
  <c r="H142" i="1"/>
  <c r="C142" i="1"/>
  <c r="E142" i="1" s="1"/>
  <c r="I141" i="1"/>
  <c r="H141" i="1"/>
  <c r="C141" i="1"/>
  <c r="E141" i="1" s="1"/>
  <c r="I140" i="1"/>
  <c r="H140" i="1"/>
  <c r="C140" i="1"/>
  <c r="E140" i="1" s="1"/>
  <c r="I139" i="1"/>
  <c r="H139" i="1"/>
  <c r="C139" i="1"/>
  <c r="E139" i="1" s="1"/>
  <c r="I138" i="1"/>
  <c r="H138" i="1"/>
  <c r="C138" i="1"/>
  <c r="E138" i="1" s="1"/>
  <c r="I137" i="1"/>
  <c r="H137" i="1"/>
  <c r="C137" i="1"/>
  <c r="E137" i="1" s="1"/>
  <c r="I136" i="1"/>
  <c r="H136" i="1"/>
  <c r="C136" i="1"/>
  <c r="E136" i="1" s="1"/>
  <c r="I135" i="1"/>
  <c r="H135" i="1"/>
  <c r="C135" i="1"/>
  <c r="E135" i="1" s="1"/>
  <c r="I134" i="1"/>
  <c r="H134" i="1"/>
  <c r="C134" i="1"/>
  <c r="E134" i="1" s="1"/>
  <c r="I133" i="1"/>
  <c r="H133" i="1"/>
  <c r="C133" i="1"/>
  <c r="E133" i="1" s="1"/>
  <c r="I132" i="1"/>
  <c r="H132" i="1"/>
  <c r="C132" i="1"/>
  <c r="E132" i="1" s="1"/>
  <c r="I131" i="1"/>
  <c r="H131" i="1"/>
  <c r="C131" i="1"/>
  <c r="E131" i="1" s="1"/>
  <c r="I130" i="1"/>
  <c r="H130" i="1"/>
  <c r="C130" i="1"/>
  <c r="E130" i="1" s="1"/>
  <c r="I129" i="1"/>
  <c r="H129" i="1"/>
  <c r="C129" i="1"/>
  <c r="E129" i="1" s="1"/>
  <c r="I128" i="1"/>
  <c r="H128" i="1"/>
  <c r="C128" i="1"/>
  <c r="E128" i="1" s="1"/>
  <c r="I127" i="1"/>
  <c r="H127" i="1"/>
  <c r="C127" i="1"/>
  <c r="E127" i="1" s="1"/>
  <c r="I126" i="1"/>
  <c r="H126" i="1"/>
  <c r="C126" i="1"/>
  <c r="E126" i="1" s="1"/>
  <c r="I125" i="1"/>
  <c r="H125" i="1"/>
  <c r="C125" i="1"/>
  <c r="E125" i="1" s="1"/>
  <c r="I124" i="1"/>
  <c r="H124" i="1"/>
  <c r="C124" i="1"/>
  <c r="E124" i="1" s="1"/>
  <c r="I123" i="1"/>
  <c r="H123" i="1"/>
  <c r="C123" i="1"/>
  <c r="E123" i="1" s="1"/>
  <c r="I122" i="1"/>
  <c r="H122" i="1"/>
  <c r="C122" i="1"/>
  <c r="I72" i="88"/>
  <c r="J72" i="88" s="1"/>
  <c r="H72" i="88"/>
  <c r="I71" i="88"/>
  <c r="J71" i="88" s="1"/>
  <c r="H71" i="88"/>
  <c r="I70" i="88"/>
  <c r="H70" i="88"/>
  <c r="I69" i="88"/>
  <c r="H69" i="88"/>
  <c r="I68" i="88"/>
  <c r="J68" i="88" s="1"/>
  <c r="H68" i="88"/>
  <c r="I67" i="88"/>
  <c r="J67" i="88" s="1"/>
  <c r="H67" i="88"/>
  <c r="I66" i="88"/>
  <c r="H66" i="88"/>
  <c r="I65" i="88"/>
  <c r="H65" i="88"/>
  <c r="I64" i="88"/>
  <c r="J64" i="88" s="1"/>
  <c r="H64" i="88"/>
  <c r="I63" i="88"/>
  <c r="J63" i="88" s="1"/>
  <c r="H63" i="88"/>
  <c r="I62" i="88"/>
  <c r="H62" i="88"/>
  <c r="I61" i="88"/>
  <c r="H61" i="88"/>
  <c r="I60" i="88"/>
  <c r="J60" i="88" s="1"/>
  <c r="H60" i="88"/>
  <c r="I59" i="88"/>
  <c r="J59" i="88" s="1"/>
  <c r="H59" i="88"/>
  <c r="I58" i="88"/>
  <c r="H58" i="88"/>
  <c r="I57" i="88"/>
  <c r="H57" i="88"/>
  <c r="I56" i="88"/>
  <c r="J56" i="88" s="1"/>
  <c r="H56" i="88"/>
  <c r="I55" i="88"/>
  <c r="J55" i="88" s="1"/>
  <c r="H55" i="88"/>
  <c r="I54" i="88"/>
  <c r="H54" i="88"/>
  <c r="I53" i="88"/>
  <c r="H53" i="88"/>
  <c r="I52" i="88"/>
  <c r="J52" i="88" s="1"/>
  <c r="H52" i="88"/>
  <c r="I51" i="88"/>
  <c r="J51" i="88" s="1"/>
  <c r="H51" i="88"/>
  <c r="I50" i="88"/>
  <c r="H50" i="88"/>
  <c r="I49" i="88"/>
  <c r="H49" i="88"/>
  <c r="I48" i="88"/>
  <c r="J48" i="88" s="1"/>
  <c r="H48" i="88"/>
  <c r="I47" i="88"/>
  <c r="J47" i="88" s="1"/>
  <c r="H47" i="88"/>
  <c r="I46" i="88"/>
  <c r="H46" i="88"/>
  <c r="I45" i="88"/>
  <c r="H45" i="88"/>
  <c r="I44" i="88"/>
  <c r="H44" i="88"/>
  <c r="I43" i="88"/>
  <c r="H43" i="88"/>
  <c r="I42" i="88"/>
  <c r="H42" i="88"/>
  <c r="I41" i="88"/>
  <c r="H41" i="88"/>
  <c r="I40" i="88"/>
  <c r="H40" i="88"/>
  <c r="I39" i="88"/>
  <c r="H39" i="88"/>
  <c r="I38" i="88"/>
  <c r="H38" i="88"/>
  <c r="I37" i="88"/>
  <c r="H37" i="88"/>
  <c r="I36" i="88"/>
  <c r="H36" i="88"/>
  <c r="I35" i="88"/>
  <c r="H35" i="88"/>
  <c r="I34" i="88"/>
  <c r="H34" i="88"/>
  <c r="I33" i="88"/>
  <c r="H33" i="88"/>
  <c r="I32" i="88"/>
  <c r="H32" i="88"/>
  <c r="I31" i="88"/>
  <c r="H31" i="88"/>
  <c r="I30" i="88"/>
  <c r="H30" i="88"/>
  <c r="I29" i="88"/>
  <c r="H29" i="88"/>
  <c r="I28" i="88"/>
  <c r="H28" i="88"/>
  <c r="I27" i="88"/>
  <c r="H27" i="88"/>
  <c r="I26" i="88"/>
  <c r="H26" i="88"/>
  <c r="I25" i="88"/>
  <c r="H25" i="88"/>
  <c r="I24" i="88"/>
  <c r="H24" i="88"/>
  <c r="I23" i="88"/>
  <c r="H23" i="88"/>
  <c r="I22" i="88"/>
  <c r="H22" i="88"/>
  <c r="I21" i="88"/>
  <c r="H21" i="88"/>
  <c r="I20" i="88"/>
  <c r="J20" i="88" s="1"/>
  <c r="H20" i="88"/>
  <c r="I19" i="88"/>
  <c r="J19" i="88" s="1"/>
  <c r="H19" i="88"/>
  <c r="I18" i="88"/>
  <c r="H18" i="88"/>
  <c r="I17" i="88"/>
  <c r="H17" i="88"/>
  <c r="I16" i="88"/>
  <c r="J16" i="88" s="1"/>
  <c r="H16" i="88"/>
  <c r="I15" i="88"/>
  <c r="J15" i="88" s="1"/>
  <c r="H15" i="88"/>
  <c r="I14" i="88"/>
  <c r="H14" i="88"/>
  <c r="I13" i="88"/>
  <c r="H13" i="88"/>
  <c r="I12" i="88"/>
  <c r="J12" i="88" s="1"/>
  <c r="H12" i="88"/>
  <c r="I11" i="88"/>
  <c r="J11" i="88" s="1"/>
  <c r="H11" i="88"/>
  <c r="I10" i="88"/>
  <c r="H10" i="88"/>
  <c r="I9" i="88"/>
  <c r="H9" i="88"/>
  <c r="I8" i="88"/>
  <c r="J8" i="88" s="1"/>
  <c r="H8" i="88"/>
  <c r="I7" i="88"/>
  <c r="J7" i="88" s="1"/>
  <c r="H7" i="88"/>
  <c r="I6" i="88"/>
  <c r="H6" i="88"/>
  <c r="I5" i="88"/>
  <c r="H5" i="88"/>
  <c r="I4" i="88"/>
  <c r="J4" i="88" s="1"/>
  <c r="H4" i="88"/>
  <c r="C72" i="88"/>
  <c r="C71" i="88"/>
  <c r="E71" i="88" s="1"/>
  <c r="C70" i="88"/>
  <c r="C69" i="88"/>
  <c r="E69" i="88" s="1"/>
  <c r="C68" i="88"/>
  <c r="C67" i="88"/>
  <c r="E67" i="88" s="1"/>
  <c r="C66" i="88"/>
  <c r="C65" i="88"/>
  <c r="E65" i="88" s="1"/>
  <c r="C64" i="88"/>
  <c r="C63" i="88"/>
  <c r="E63" i="88" s="1"/>
  <c r="C62" i="88"/>
  <c r="C61" i="88"/>
  <c r="E61" i="88" s="1"/>
  <c r="C60" i="88"/>
  <c r="C59" i="88"/>
  <c r="E59" i="88" s="1"/>
  <c r="C58" i="88"/>
  <c r="C57" i="88"/>
  <c r="E57" i="88" s="1"/>
  <c r="C56" i="88"/>
  <c r="C55" i="88"/>
  <c r="E55" i="88" s="1"/>
  <c r="C54" i="88"/>
  <c r="C53" i="88"/>
  <c r="E53" i="88" s="1"/>
  <c r="C52" i="88"/>
  <c r="C51" i="88"/>
  <c r="E51" i="88" s="1"/>
  <c r="C50" i="88"/>
  <c r="C49" i="88"/>
  <c r="E49" i="88" s="1"/>
  <c r="C48" i="88"/>
  <c r="C47" i="88"/>
  <c r="E47" i="88" s="1"/>
  <c r="C46" i="88"/>
  <c r="C45" i="88"/>
  <c r="E45" i="88" s="1"/>
  <c r="C44" i="88"/>
  <c r="E44" i="88" s="1"/>
  <c r="C43" i="88"/>
  <c r="E43" i="88" s="1"/>
  <c r="C42" i="88"/>
  <c r="C41" i="88"/>
  <c r="E41" i="88" s="1"/>
  <c r="C40" i="88"/>
  <c r="E40" i="88" s="1"/>
  <c r="C39" i="88"/>
  <c r="E39" i="88" s="1"/>
  <c r="C38" i="88"/>
  <c r="C37" i="88"/>
  <c r="E37" i="88" s="1"/>
  <c r="C36" i="88"/>
  <c r="E36" i="88" s="1"/>
  <c r="C35" i="88"/>
  <c r="E35" i="88" s="1"/>
  <c r="C34" i="88"/>
  <c r="C33" i="88"/>
  <c r="E33" i="88" s="1"/>
  <c r="C32" i="88"/>
  <c r="E32" i="88" s="1"/>
  <c r="C31" i="88"/>
  <c r="E31" i="88" s="1"/>
  <c r="C30" i="88"/>
  <c r="C29" i="88"/>
  <c r="E29" i="88" s="1"/>
  <c r="G29" i="88" s="1"/>
  <c r="C28" i="88"/>
  <c r="E28" i="88" s="1"/>
  <c r="F28" i="88" s="1"/>
  <c r="C27" i="88"/>
  <c r="E27" i="88" s="1"/>
  <c r="F27" i="88" s="1"/>
  <c r="C26" i="88"/>
  <c r="C25" i="88"/>
  <c r="E25" i="88" s="1"/>
  <c r="F25" i="88" s="1"/>
  <c r="C24" i="88"/>
  <c r="E24" i="88" s="1"/>
  <c r="F24" i="88" s="1"/>
  <c r="C23" i="88"/>
  <c r="E23" i="88" s="1"/>
  <c r="F23" i="88" s="1"/>
  <c r="C22" i="88"/>
  <c r="C21" i="88"/>
  <c r="E21" i="88" s="1"/>
  <c r="C20" i="88"/>
  <c r="C19" i="88"/>
  <c r="E19" i="88" s="1"/>
  <c r="C18" i="88"/>
  <c r="C17" i="88"/>
  <c r="E17" i="88" s="1"/>
  <c r="C16" i="88"/>
  <c r="C15" i="88"/>
  <c r="E15" i="88" s="1"/>
  <c r="C14" i="88"/>
  <c r="C13" i="88"/>
  <c r="E13" i="88" s="1"/>
  <c r="C12" i="88"/>
  <c r="C11" i="88"/>
  <c r="E11" i="88" s="1"/>
  <c r="C10" i="88"/>
  <c r="C9" i="88"/>
  <c r="E9" i="88" s="1"/>
  <c r="C8" i="88"/>
  <c r="C7" i="88"/>
  <c r="E7" i="88" s="1"/>
  <c r="C6" i="88"/>
  <c r="C5" i="88"/>
  <c r="E5" i="88" s="1"/>
  <c r="C4" i="88"/>
  <c r="I72" i="87"/>
  <c r="H72" i="87"/>
  <c r="I71" i="87"/>
  <c r="H71" i="87"/>
  <c r="I70" i="87"/>
  <c r="H70" i="87"/>
  <c r="I69" i="87"/>
  <c r="H69" i="87"/>
  <c r="I68" i="87"/>
  <c r="H68" i="87"/>
  <c r="I67" i="87"/>
  <c r="H67" i="87"/>
  <c r="I66" i="87"/>
  <c r="H66" i="87"/>
  <c r="I65" i="87"/>
  <c r="H65" i="87"/>
  <c r="I64" i="87"/>
  <c r="H64" i="87"/>
  <c r="I63" i="87"/>
  <c r="H63" i="87"/>
  <c r="I62" i="87"/>
  <c r="H62" i="87"/>
  <c r="I61" i="87"/>
  <c r="H61" i="87"/>
  <c r="I60" i="87"/>
  <c r="H60" i="87"/>
  <c r="I59" i="87"/>
  <c r="H59" i="87"/>
  <c r="I58" i="87"/>
  <c r="H58" i="87"/>
  <c r="I57" i="87"/>
  <c r="H57" i="87"/>
  <c r="I56" i="87"/>
  <c r="H56" i="87"/>
  <c r="I55" i="87"/>
  <c r="H55" i="87"/>
  <c r="I54" i="87"/>
  <c r="H54" i="87"/>
  <c r="I53" i="87"/>
  <c r="H53" i="87"/>
  <c r="I52" i="87"/>
  <c r="H52" i="87"/>
  <c r="I51" i="87"/>
  <c r="H51" i="87"/>
  <c r="I50" i="87"/>
  <c r="H50" i="87"/>
  <c r="I49" i="87"/>
  <c r="H49" i="87"/>
  <c r="I48" i="87"/>
  <c r="H48" i="87"/>
  <c r="I47" i="87"/>
  <c r="H47" i="87"/>
  <c r="I46" i="87"/>
  <c r="H46" i="87"/>
  <c r="I45" i="87"/>
  <c r="H45" i="87"/>
  <c r="I44" i="87"/>
  <c r="H44" i="87"/>
  <c r="I43" i="87"/>
  <c r="H43" i="87"/>
  <c r="I42" i="87"/>
  <c r="H42" i="87"/>
  <c r="I41" i="87"/>
  <c r="H41" i="87"/>
  <c r="I40" i="87"/>
  <c r="H40" i="87"/>
  <c r="I39" i="87"/>
  <c r="H39" i="87"/>
  <c r="I38" i="87"/>
  <c r="H38" i="87"/>
  <c r="I37" i="87"/>
  <c r="H37" i="87"/>
  <c r="J37" i="87" s="1"/>
  <c r="I36" i="87"/>
  <c r="H36" i="87"/>
  <c r="J36" i="87" s="1"/>
  <c r="I35" i="87"/>
  <c r="H35" i="87"/>
  <c r="I34" i="87"/>
  <c r="H34" i="87"/>
  <c r="I33" i="87"/>
  <c r="H33" i="87"/>
  <c r="J33" i="87" s="1"/>
  <c r="I32" i="87"/>
  <c r="H32" i="87"/>
  <c r="J32" i="87" s="1"/>
  <c r="I31" i="87"/>
  <c r="H31" i="87"/>
  <c r="I30" i="87"/>
  <c r="H30" i="87"/>
  <c r="I29" i="87"/>
  <c r="H29" i="87"/>
  <c r="J29" i="87" s="1"/>
  <c r="I28" i="87"/>
  <c r="H28" i="87"/>
  <c r="J28" i="87" s="1"/>
  <c r="I27" i="87"/>
  <c r="H27" i="87"/>
  <c r="I26" i="87"/>
  <c r="H26" i="87"/>
  <c r="I25" i="87"/>
  <c r="H25" i="87"/>
  <c r="J25" i="87" s="1"/>
  <c r="I24" i="87"/>
  <c r="H24" i="87"/>
  <c r="J24" i="87" s="1"/>
  <c r="I23" i="87"/>
  <c r="H23" i="87"/>
  <c r="I22" i="87"/>
  <c r="H22" i="87"/>
  <c r="I21" i="87"/>
  <c r="H21" i="87"/>
  <c r="I20" i="87"/>
  <c r="H20" i="87"/>
  <c r="I19" i="87"/>
  <c r="H19" i="87"/>
  <c r="I18" i="87"/>
  <c r="H18" i="87"/>
  <c r="J18" i="87" s="1"/>
  <c r="I17" i="87"/>
  <c r="H17" i="87"/>
  <c r="I16" i="87"/>
  <c r="H16" i="87"/>
  <c r="I15" i="87"/>
  <c r="H15" i="87"/>
  <c r="J15" i="87" s="1"/>
  <c r="I14" i="87"/>
  <c r="H14" i="87"/>
  <c r="J14" i="87" s="1"/>
  <c r="I13" i="87"/>
  <c r="H13" i="87"/>
  <c r="I12" i="87"/>
  <c r="H12" i="87"/>
  <c r="I11" i="87"/>
  <c r="H11" i="87"/>
  <c r="J11" i="87" s="1"/>
  <c r="I10" i="87"/>
  <c r="H10" i="87"/>
  <c r="J10" i="87" s="1"/>
  <c r="I9" i="87"/>
  <c r="H9" i="87"/>
  <c r="I8" i="87"/>
  <c r="H8" i="87"/>
  <c r="I7" i="87"/>
  <c r="H7" i="87"/>
  <c r="J7" i="87" s="1"/>
  <c r="I6" i="87"/>
  <c r="H6" i="87"/>
  <c r="J6" i="87" s="1"/>
  <c r="I5" i="87"/>
  <c r="H5" i="87"/>
  <c r="C72" i="87"/>
  <c r="E72" i="87" s="1"/>
  <c r="F72" i="87" s="1"/>
  <c r="C71" i="87"/>
  <c r="C70" i="87"/>
  <c r="E70" i="87" s="1"/>
  <c r="F70" i="87" s="1"/>
  <c r="C69" i="87"/>
  <c r="E69" i="87" s="1"/>
  <c r="C68" i="87"/>
  <c r="E68" i="87" s="1"/>
  <c r="F68" i="87" s="1"/>
  <c r="C67" i="87"/>
  <c r="C66" i="87"/>
  <c r="E66" i="87" s="1"/>
  <c r="F66" i="87" s="1"/>
  <c r="C65" i="87"/>
  <c r="E65" i="87" s="1"/>
  <c r="C64" i="87"/>
  <c r="E64" i="87" s="1"/>
  <c r="F64" i="87" s="1"/>
  <c r="C63" i="87"/>
  <c r="C62" i="87"/>
  <c r="E62" i="87" s="1"/>
  <c r="F62" i="87" s="1"/>
  <c r="C61" i="87"/>
  <c r="E61" i="87" s="1"/>
  <c r="C60" i="87"/>
  <c r="E60" i="87" s="1"/>
  <c r="F60" i="87" s="1"/>
  <c r="C59" i="87"/>
  <c r="C58" i="87"/>
  <c r="E58" i="87" s="1"/>
  <c r="F58" i="87" s="1"/>
  <c r="C57" i="87"/>
  <c r="E57" i="87" s="1"/>
  <c r="C56" i="87"/>
  <c r="E56" i="87" s="1"/>
  <c r="F56" i="87" s="1"/>
  <c r="C55" i="87"/>
  <c r="C54" i="87"/>
  <c r="E54" i="87" s="1"/>
  <c r="F54" i="87" s="1"/>
  <c r="C53" i="87"/>
  <c r="E53" i="87" s="1"/>
  <c r="C52" i="87"/>
  <c r="E52" i="87" s="1"/>
  <c r="F52" i="87" s="1"/>
  <c r="C51" i="87"/>
  <c r="C50" i="87"/>
  <c r="E50" i="87" s="1"/>
  <c r="F50" i="87" s="1"/>
  <c r="C49" i="87"/>
  <c r="E49" i="87" s="1"/>
  <c r="C48" i="87"/>
  <c r="E48" i="87" s="1"/>
  <c r="F48" i="87" s="1"/>
  <c r="C47" i="87"/>
  <c r="C46" i="87"/>
  <c r="E46" i="87" s="1"/>
  <c r="C45" i="87"/>
  <c r="C44" i="87"/>
  <c r="E44" i="87" s="1"/>
  <c r="C43" i="87"/>
  <c r="C42" i="87"/>
  <c r="E42" i="87" s="1"/>
  <c r="C41" i="87"/>
  <c r="C40" i="87"/>
  <c r="E40" i="87" s="1"/>
  <c r="C39" i="87"/>
  <c r="C38" i="87"/>
  <c r="E38" i="87" s="1"/>
  <c r="C37" i="87"/>
  <c r="C36" i="87"/>
  <c r="E36" i="87" s="1"/>
  <c r="C35" i="87"/>
  <c r="C34" i="87"/>
  <c r="E34" i="87" s="1"/>
  <c r="C33" i="87"/>
  <c r="C32" i="87"/>
  <c r="E32" i="87" s="1"/>
  <c r="C31" i="87"/>
  <c r="C30" i="87"/>
  <c r="E30" i="87" s="1"/>
  <c r="C29" i="87"/>
  <c r="C28" i="87"/>
  <c r="E28" i="87" s="1"/>
  <c r="C27" i="87"/>
  <c r="C26" i="87"/>
  <c r="E26" i="87" s="1"/>
  <c r="C25" i="87"/>
  <c r="C24" i="87"/>
  <c r="E24" i="87" s="1"/>
  <c r="C23" i="87"/>
  <c r="C22" i="87"/>
  <c r="C21" i="87"/>
  <c r="C20" i="87"/>
  <c r="C19" i="87"/>
  <c r="C18" i="87"/>
  <c r="E18" i="87" s="1"/>
  <c r="F18" i="87" s="1"/>
  <c r="C17" i="87"/>
  <c r="C16" i="87"/>
  <c r="E16" i="87" s="1"/>
  <c r="C15" i="87"/>
  <c r="C14" i="87"/>
  <c r="E14" i="87" s="1"/>
  <c r="C13" i="87"/>
  <c r="C12" i="87"/>
  <c r="E12" i="87" s="1"/>
  <c r="C11" i="87"/>
  <c r="C10" i="87"/>
  <c r="E10" i="87" s="1"/>
  <c r="C9" i="87"/>
  <c r="C8" i="87"/>
  <c r="E8" i="87" s="1"/>
  <c r="C7" i="87"/>
  <c r="C6" i="87"/>
  <c r="E6" i="87" s="1"/>
  <c r="C5" i="87"/>
  <c r="I4" i="87"/>
  <c r="H4" i="87"/>
  <c r="C4" i="87"/>
  <c r="E4" i="87" s="1"/>
  <c r="D73" i="88"/>
  <c r="E72" i="88"/>
  <c r="F72" i="88" s="1"/>
  <c r="E70" i="88"/>
  <c r="F70" i="88" s="1"/>
  <c r="E68" i="88"/>
  <c r="F68" i="88" s="1"/>
  <c r="E66" i="88"/>
  <c r="F66" i="88" s="1"/>
  <c r="E64" i="88"/>
  <c r="F64" i="88" s="1"/>
  <c r="E62" i="88"/>
  <c r="F62" i="88" s="1"/>
  <c r="E60" i="88"/>
  <c r="F60" i="88" s="1"/>
  <c r="E58" i="88"/>
  <c r="F58" i="88" s="1"/>
  <c r="E56" i="88"/>
  <c r="F56" i="88" s="1"/>
  <c r="E54" i="88"/>
  <c r="F54" i="88" s="1"/>
  <c r="E52" i="88"/>
  <c r="F52" i="88" s="1"/>
  <c r="E50" i="88"/>
  <c r="F50" i="88" s="1"/>
  <c r="E48" i="88"/>
  <c r="F48" i="88" s="1"/>
  <c r="E46" i="88"/>
  <c r="F46" i="88" s="1"/>
  <c r="E42" i="88"/>
  <c r="E38" i="88"/>
  <c r="E34" i="88"/>
  <c r="E30" i="88"/>
  <c r="E26" i="88"/>
  <c r="F26" i="88" s="1"/>
  <c r="E22" i="88"/>
  <c r="F22" i="88" s="1"/>
  <c r="E20" i="88"/>
  <c r="E18" i="88"/>
  <c r="E16" i="88"/>
  <c r="E14" i="88"/>
  <c r="E12" i="88"/>
  <c r="E10" i="88"/>
  <c r="E8" i="88"/>
  <c r="E6" i="88"/>
  <c r="E4" i="88"/>
  <c r="D2" i="88"/>
  <c r="E2" i="88" s="1"/>
  <c r="F2" i="88" s="1"/>
  <c r="G2" i="88" s="1"/>
  <c r="H2" i="88" s="1"/>
  <c r="I2" i="88" s="1"/>
  <c r="J2" i="88" s="1"/>
  <c r="K2" i="88" s="1"/>
  <c r="L2" i="88" s="1"/>
  <c r="M2" i="88" s="1"/>
  <c r="D73" i="87"/>
  <c r="E71" i="87"/>
  <c r="E67" i="87"/>
  <c r="E63" i="87"/>
  <c r="E59" i="87"/>
  <c r="E55" i="87"/>
  <c r="E51" i="87"/>
  <c r="E47" i="87"/>
  <c r="E45" i="87"/>
  <c r="E43" i="87"/>
  <c r="E41" i="87"/>
  <c r="E39" i="87"/>
  <c r="E37" i="87"/>
  <c r="E35" i="87"/>
  <c r="E33" i="87"/>
  <c r="E31" i="87"/>
  <c r="E29" i="87"/>
  <c r="E27" i="87"/>
  <c r="E25" i="87"/>
  <c r="E23" i="87"/>
  <c r="E22" i="87"/>
  <c r="E21" i="87"/>
  <c r="E20" i="87"/>
  <c r="F20" i="87" s="1"/>
  <c r="E19" i="87"/>
  <c r="F19" i="87" s="1"/>
  <c r="E17" i="87"/>
  <c r="F17" i="87" s="1"/>
  <c r="E15" i="87"/>
  <c r="E13" i="87"/>
  <c r="E11" i="87"/>
  <c r="E9" i="87"/>
  <c r="E7" i="87"/>
  <c r="E5" i="87"/>
  <c r="D2" i="87"/>
  <c r="E2" i="87" s="1"/>
  <c r="F2" i="87" s="1"/>
  <c r="G2" i="87" s="1"/>
  <c r="H2" i="87" s="1"/>
  <c r="I2" i="87" s="1"/>
  <c r="J2" i="87" s="1"/>
  <c r="K2" i="87" s="1"/>
  <c r="L2" i="87" s="1"/>
  <c r="M2" i="87" s="1"/>
  <c r="I76" i="1"/>
  <c r="I75" i="1"/>
  <c r="H76" i="1"/>
  <c r="H75" i="1"/>
  <c r="I86" i="1"/>
  <c r="I85" i="1"/>
  <c r="I92" i="1"/>
  <c r="I91" i="1"/>
  <c r="I90" i="1"/>
  <c r="I89" i="1"/>
  <c r="I88" i="1"/>
  <c r="D93" i="1"/>
  <c r="C92" i="1"/>
  <c r="C91" i="1"/>
  <c r="C90" i="1"/>
  <c r="C89" i="1"/>
  <c r="C88" i="1"/>
  <c r="C86" i="1"/>
  <c r="E86" i="1" s="1"/>
  <c r="C85" i="1"/>
  <c r="C84" i="1"/>
  <c r="C83" i="1"/>
  <c r="J40" i="87" l="1"/>
  <c r="J41" i="87"/>
  <c r="C73" i="87"/>
  <c r="C79" i="1" s="1"/>
  <c r="J44" i="87"/>
  <c r="J45" i="87"/>
  <c r="J4" i="87"/>
  <c r="J5" i="87"/>
  <c r="K5" i="87" s="1"/>
  <c r="J8" i="87"/>
  <c r="J9" i="87"/>
  <c r="K9" i="87" s="1"/>
  <c r="J12" i="87"/>
  <c r="J13" i="87"/>
  <c r="K13" i="87" s="1"/>
  <c r="J16" i="87"/>
  <c r="J17" i="87"/>
  <c r="J20" i="87"/>
  <c r="J21" i="87"/>
  <c r="J22" i="87"/>
  <c r="J23" i="87"/>
  <c r="J26" i="87"/>
  <c r="J27" i="87"/>
  <c r="K27" i="87" s="1"/>
  <c r="J30" i="87"/>
  <c r="J31" i="87"/>
  <c r="J34" i="87"/>
  <c r="J35" i="87"/>
  <c r="K35" i="87" s="1"/>
  <c r="J38" i="87"/>
  <c r="J39" i="87"/>
  <c r="J42" i="87"/>
  <c r="J43" i="87"/>
  <c r="J46" i="87"/>
  <c r="K46" i="87" s="1"/>
  <c r="J47" i="87"/>
  <c r="J48" i="87"/>
  <c r="J49" i="87"/>
  <c r="K49" i="87" s="1"/>
  <c r="J50" i="87"/>
  <c r="J51" i="87"/>
  <c r="K51" i="87" s="1"/>
  <c r="J52" i="87"/>
  <c r="J53" i="87"/>
  <c r="K53" i="87" s="1"/>
  <c r="J54" i="87"/>
  <c r="J55" i="87"/>
  <c r="K55" i="87" s="1"/>
  <c r="J56" i="87"/>
  <c r="J57" i="87"/>
  <c r="J58" i="87"/>
  <c r="J59" i="87"/>
  <c r="K59" i="87" s="1"/>
  <c r="J60" i="87"/>
  <c r="J61" i="87"/>
  <c r="J62" i="87"/>
  <c r="J63" i="87"/>
  <c r="K63" i="87" s="1"/>
  <c r="J64" i="87"/>
  <c r="J65" i="87"/>
  <c r="J66" i="87"/>
  <c r="J67" i="87"/>
  <c r="K67" i="87" s="1"/>
  <c r="J68" i="87"/>
  <c r="J69" i="87"/>
  <c r="J70" i="87"/>
  <c r="J71" i="87"/>
  <c r="J72" i="87"/>
  <c r="J5" i="88"/>
  <c r="K5" i="88" s="1"/>
  <c r="J6" i="88"/>
  <c r="J9" i="88"/>
  <c r="K9" i="88" s="1"/>
  <c r="J10" i="88"/>
  <c r="J13" i="88"/>
  <c r="J14" i="88"/>
  <c r="J17" i="88"/>
  <c r="K17" i="88" s="1"/>
  <c r="J18" i="88"/>
  <c r="J21" i="88"/>
  <c r="K21" i="88" s="1"/>
  <c r="J22" i="88"/>
  <c r="J24" i="88"/>
  <c r="J26" i="88"/>
  <c r="J28" i="88"/>
  <c r="J29" i="88"/>
  <c r="J30" i="88"/>
  <c r="J31" i="88"/>
  <c r="J32" i="88"/>
  <c r="K32" i="88" s="1"/>
  <c r="J33" i="88"/>
  <c r="J34" i="88"/>
  <c r="K34" i="88" s="1"/>
  <c r="J35" i="88"/>
  <c r="J36" i="88"/>
  <c r="J37" i="88"/>
  <c r="J38" i="88"/>
  <c r="K38" i="88" s="1"/>
  <c r="J39" i="88"/>
  <c r="J40" i="88"/>
  <c r="J41" i="88"/>
  <c r="J42" i="88"/>
  <c r="K42" i="88" s="1"/>
  <c r="J43" i="88"/>
  <c r="J44" i="88"/>
  <c r="J45" i="88"/>
  <c r="J46" i="88"/>
  <c r="J49" i="88"/>
  <c r="J50" i="88"/>
  <c r="J53" i="88"/>
  <c r="J54" i="88"/>
  <c r="J57" i="88"/>
  <c r="J58" i="88"/>
  <c r="J61" i="88"/>
  <c r="J62" i="88"/>
  <c r="J65" i="88"/>
  <c r="J66" i="88"/>
  <c r="J69" i="88"/>
  <c r="J70" i="88"/>
  <c r="F124" i="1"/>
  <c r="F126" i="1"/>
  <c r="F128" i="1"/>
  <c r="F130" i="1"/>
  <c r="F132" i="1"/>
  <c r="F134" i="1"/>
  <c r="G136" i="1"/>
  <c r="G138" i="1"/>
  <c r="G140" i="1"/>
  <c r="G142" i="1"/>
  <c r="G144" i="1"/>
  <c r="G146" i="1"/>
  <c r="G148" i="1"/>
  <c r="G150" i="1"/>
  <c r="G152" i="1"/>
  <c r="G154" i="1"/>
  <c r="F123" i="1"/>
  <c r="F125" i="1"/>
  <c r="F127" i="1"/>
  <c r="F129" i="1"/>
  <c r="F131" i="1"/>
  <c r="F133" i="1"/>
  <c r="F135" i="1"/>
  <c r="G137" i="1"/>
  <c r="G139" i="1"/>
  <c r="G141" i="1"/>
  <c r="G143" i="1"/>
  <c r="G145" i="1"/>
  <c r="G147" i="1"/>
  <c r="G149" i="1"/>
  <c r="G151" i="1"/>
  <c r="G153" i="1"/>
  <c r="G182" i="1"/>
  <c r="E183" i="96"/>
  <c r="K182" i="96"/>
  <c r="F182" i="96"/>
  <c r="F183" i="96" s="1"/>
  <c r="G182" i="96"/>
  <c r="G183" i="96" s="1"/>
  <c r="L75" i="96"/>
  <c r="L77" i="96" s="1"/>
  <c r="K77" i="96"/>
  <c r="M75" i="96"/>
  <c r="M77" i="96" s="1"/>
  <c r="D79" i="1"/>
  <c r="C79" i="96"/>
  <c r="D80" i="1"/>
  <c r="C80" i="96"/>
  <c r="E80" i="96" s="1"/>
  <c r="K6" i="87"/>
  <c r="K10" i="87"/>
  <c r="K7" i="88"/>
  <c r="K7" i="87"/>
  <c r="K11" i="87"/>
  <c r="F46" i="87"/>
  <c r="K6" i="88"/>
  <c r="C73" i="88"/>
  <c r="K57" i="87"/>
  <c r="K61" i="87"/>
  <c r="K65" i="87"/>
  <c r="K30" i="88"/>
  <c r="G27" i="88"/>
  <c r="F30" i="88"/>
  <c r="K33" i="88"/>
  <c r="K37" i="88"/>
  <c r="J181" i="1"/>
  <c r="K181" i="1" s="1"/>
  <c r="J182" i="1"/>
  <c r="C87" i="1"/>
  <c r="C93" i="1" s="1"/>
  <c r="K22" i="87"/>
  <c r="K26" i="87"/>
  <c r="K28" i="87"/>
  <c r="K30" i="87"/>
  <c r="K34" i="87"/>
  <c r="K36" i="87"/>
  <c r="K38" i="87"/>
  <c r="K39" i="87"/>
  <c r="K42" i="87"/>
  <c r="K43" i="87"/>
  <c r="K44" i="87"/>
  <c r="K69" i="87"/>
  <c r="F7" i="88"/>
  <c r="K10" i="88"/>
  <c r="K11" i="88"/>
  <c r="K13" i="88"/>
  <c r="K14" i="88"/>
  <c r="K15" i="88"/>
  <c r="K18" i="88"/>
  <c r="F38" i="88"/>
  <c r="K44" i="88"/>
  <c r="K45" i="88"/>
  <c r="F11" i="88"/>
  <c r="F34" i="88"/>
  <c r="F42" i="88"/>
  <c r="F30" i="87"/>
  <c r="F13" i="87"/>
  <c r="F22" i="87"/>
  <c r="F38" i="87"/>
  <c r="E73" i="87"/>
  <c r="F26" i="87"/>
  <c r="F34" i="87"/>
  <c r="F42" i="87"/>
  <c r="F181" i="1"/>
  <c r="F182" i="1"/>
  <c r="K182" i="1"/>
  <c r="E183" i="1"/>
  <c r="G181" i="1"/>
  <c r="G183" i="1" s="1"/>
  <c r="C183" i="1"/>
  <c r="F154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55" i="1"/>
  <c r="F155" i="1"/>
  <c r="G157" i="1"/>
  <c r="F157" i="1"/>
  <c r="G159" i="1"/>
  <c r="F159" i="1"/>
  <c r="G161" i="1"/>
  <c r="F161" i="1"/>
  <c r="G163" i="1"/>
  <c r="F163" i="1"/>
  <c r="G165" i="1"/>
  <c r="F165" i="1"/>
  <c r="G167" i="1"/>
  <c r="F167" i="1"/>
  <c r="G169" i="1"/>
  <c r="F169" i="1"/>
  <c r="G171" i="1"/>
  <c r="F171" i="1"/>
  <c r="G173" i="1"/>
  <c r="F173" i="1"/>
  <c r="G175" i="1"/>
  <c r="F175" i="1"/>
  <c r="G177" i="1"/>
  <c r="F177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G156" i="1"/>
  <c r="F156" i="1"/>
  <c r="G158" i="1"/>
  <c r="F158" i="1"/>
  <c r="G160" i="1"/>
  <c r="F160" i="1"/>
  <c r="G162" i="1"/>
  <c r="F162" i="1"/>
  <c r="G164" i="1"/>
  <c r="F164" i="1"/>
  <c r="G166" i="1"/>
  <c r="F166" i="1"/>
  <c r="G168" i="1"/>
  <c r="F168" i="1"/>
  <c r="G170" i="1"/>
  <c r="F170" i="1"/>
  <c r="G172" i="1"/>
  <c r="F172" i="1"/>
  <c r="G174" i="1"/>
  <c r="F174" i="1"/>
  <c r="G176" i="1"/>
  <c r="F176" i="1"/>
  <c r="G178" i="1"/>
  <c r="F178" i="1"/>
  <c r="G86" i="1"/>
  <c r="F86" i="1"/>
  <c r="K40" i="88"/>
  <c r="K41" i="88"/>
  <c r="K71" i="88"/>
  <c r="K19" i="88"/>
  <c r="K36" i="88"/>
  <c r="F15" i="88"/>
  <c r="F19" i="88"/>
  <c r="G23" i="88"/>
  <c r="G25" i="88"/>
  <c r="F71" i="88"/>
  <c r="E73" i="88"/>
  <c r="F5" i="88"/>
  <c r="F9" i="88"/>
  <c r="F13" i="88"/>
  <c r="F17" i="88"/>
  <c r="F21" i="88"/>
  <c r="F32" i="88"/>
  <c r="F36" i="88"/>
  <c r="F40" i="88"/>
  <c r="F44" i="88"/>
  <c r="K14" i="87"/>
  <c r="K15" i="87"/>
  <c r="K23" i="87"/>
  <c r="K24" i="87"/>
  <c r="K31" i="87"/>
  <c r="K32" i="87"/>
  <c r="K40" i="87"/>
  <c r="K47" i="87"/>
  <c r="K71" i="87"/>
  <c r="F5" i="87"/>
  <c r="F9" i="87"/>
  <c r="F7" i="87"/>
  <c r="F11" i="87"/>
  <c r="F15" i="87"/>
  <c r="G19" i="87"/>
  <c r="F24" i="87"/>
  <c r="F28" i="87"/>
  <c r="F32" i="87"/>
  <c r="F36" i="87"/>
  <c r="F40" i="87"/>
  <c r="F44" i="87"/>
  <c r="L7" i="88"/>
  <c r="M7" i="88"/>
  <c r="K8" i="88"/>
  <c r="L11" i="88"/>
  <c r="K12" i="88"/>
  <c r="M15" i="88"/>
  <c r="K16" i="88"/>
  <c r="L19" i="88"/>
  <c r="K20" i="88"/>
  <c r="M6" i="88"/>
  <c r="L10" i="88"/>
  <c r="M14" i="88"/>
  <c r="L18" i="88"/>
  <c r="F4" i="88"/>
  <c r="G5" i="88"/>
  <c r="F6" i="88"/>
  <c r="G7" i="88"/>
  <c r="F8" i="88"/>
  <c r="G9" i="88"/>
  <c r="F10" i="88"/>
  <c r="G11" i="88"/>
  <c r="F12" i="88"/>
  <c r="G13" i="88"/>
  <c r="F14" i="88"/>
  <c r="G15" i="88"/>
  <c r="F16" i="88"/>
  <c r="G17" i="88"/>
  <c r="F18" i="88"/>
  <c r="G19" i="88"/>
  <c r="F20" i="88"/>
  <c r="G21" i="88"/>
  <c r="J23" i="88"/>
  <c r="K23" i="88" s="1"/>
  <c r="K24" i="88"/>
  <c r="J25" i="88"/>
  <c r="K25" i="88" s="1"/>
  <c r="K26" i="88"/>
  <c r="J27" i="88"/>
  <c r="K27" i="88" s="1"/>
  <c r="K28" i="88"/>
  <c r="K29" i="88"/>
  <c r="F29" i="88"/>
  <c r="L30" i="88"/>
  <c r="M30" i="88"/>
  <c r="K31" i="88"/>
  <c r="K35" i="88"/>
  <c r="K39" i="88"/>
  <c r="K43" i="88"/>
  <c r="G4" i="88"/>
  <c r="K4" i="88"/>
  <c r="G6" i="88"/>
  <c r="G8" i="88"/>
  <c r="G10" i="88"/>
  <c r="G12" i="88"/>
  <c r="G14" i="88"/>
  <c r="G16" i="88"/>
  <c r="G18" i="88"/>
  <c r="G20" i="88"/>
  <c r="K22" i="88"/>
  <c r="G22" i="88"/>
  <c r="M33" i="88"/>
  <c r="L33" i="88"/>
  <c r="M37" i="88"/>
  <c r="L37" i="88"/>
  <c r="M40" i="88"/>
  <c r="L41" i="88"/>
  <c r="M44" i="88"/>
  <c r="L45" i="88"/>
  <c r="G24" i="88"/>
  <c r="G26" i="88"/>
  <c r="G28" i="88"/>
  <c r="G30" i="88"/>
  <c r="F31" i="88"/>
  <c r="G32" i="88"/>
  <c r="F33" i="88"/>
  <c r="G34" i="88"/>
  <c r="F35" i="88"/>
  <c r="G36" i="88"/>
  <c r="F37" i="88"/>
  <c r="G38" i="88"/>
  <c r="F39" i="88"/>
  <c r="G40" i="88"/>
  <c r="F41" i="88"/>
  <c r="G42" i="88"/>
  <c r="F43" i="88"/>
  <c r="G44" i="88"/>
  <c r="F45" i="88"/>
  <c r="K46" i="88"/>
  <c r="G46" i="88"/>
  <c r="K47" i="88"/>
  <c r="K49" i="88"/>
  <c r="K51" i="88"/>
  <c r="K53" i="88"/>
  <c r="K55" i="88"/>
  <c r="K57" i="88"/>
  <c r="K59" i="88"/>
  <c r="K61" i="88"/>
  <c r="K63" i="88"/>
  <c r="K65" i="88"/>
  <c r="K67" i="88"/>
  <c r="K69" i="88"/>
  <c r="M71" i="88"/>
  <c r="G31" i="88"/>
  <c r="G33" i="88"/>
  <c r="G35" i="88"/>
  <c r="G37" i="88"/>
  <c r="G39" i="88"/>
  <c r="G41" i="88"/>
  <c r="G43" i="88"/>
  <c r="G45" i="88"/>
  <c r="F47" i="88"/>
  <c r="G48" i="88"/>
  <c r="K48" i="88"/>
  <c r="F49" i="88"/>
  <c r="G50" i="88"/>
  <c r="K50" i="88"/>
  <c r="F51" i="88"/>
  <c r="G52" i="88"/>
  <c r="K52" i="88"/>
  <c r="F53" i="88"/>
  <c r="G54" i="88"/>
  <c r="K54" i="88"/>
  <c r="F55" i="88"/>
  <c r="G56" i="88"/>
  <c r="K56" i="88"/>
  <c r="F57" i="88"/>
  <c r="G58" i="88"/>
  <c r="K58" i="88"/>
  <c r="F59" i="88"/>
  <c r="G60" i="88"/>
  <c r="K60" i="88"/>
  <c r="F61" i="88"/>
  <c r="G62" i="88"/>
  <c r="K62" i="88"/>
  <c r="F63" i="88"/>
  <c r="G64" i="88"/>
  <c r="K64" i="88"/>
  <c r="F65" i="88"/>
  <c r="G66" i="88"/>
  <c r="K66" i="88"/>
  <c r="F67" i="88"/>
  <c r="G68" i="88"/>
  <c r="K68" i="88"/>
  <c r="F69" i="88"/>
  <c r="G70" i="88"/>
  <c r="K70" i="88"/>
  <c r="G72" i="88"/>
  <c r="K72" i="88"/>
  <c r="G47" i="88"/>
  <c r="G49" i="88"/>
  <c r="G51" i="88"/>
  <c r="G53" i="88"/>
  <c r="G55" i="88"/>
  <c r="G57" i="88"/>
  <c r="G59" i="88"/>
  <c r="G61" i="88"/>
  <c r="G63" i="88"/>
  <c r="G65" i="88"/>
  <c r="G67" i="88"/>
  <c r="G69" i="88"/>
  <c r="G71" i="88"/>
  <c r="M10" i="87"/>
  <c r="L10" i="87"/>
  <c r="K17" i="87"/>
  <c r="L7" i="87"/>
  <c r="M7" i="87"/>
  <c r="K8" i="87"/>
  <c r="L11" i="87"/>
  <c r="M11" i="87"/>
  <c r="K12" i="87"/>
  <c r="M15" i="87"/>
  <c r="K16" i="87"/>
  <c r="M6" i="87"/>
  <c r="L6" i="87"/>
  <c r="G4" i="87"/>
  <c r="K4" i="87"/>
  <c r="F4" i="87"/>
  <c r="G5" i="87"/>
  <c r="F6" i="87"/>
  <c r="G7" i="87"/>
  <c r="F8" i="87"/>
  <c r="G9" i="87"/>
  <c r="F10" i="87"/>
  <c r="G11" i="87"/>
  <c r="F12" i="87"/>
  <c r="G13" i="87"/>
  <c r="F14" i="87"/>
  <c r="G15" i="87"/>
  <c r="F16" i="87"/>
  <c r="G17" i="87"/>
  <c r="J19" i="87"/>
  <c r="K19" i="87" s="1"/>
  <c r="K20" i="87"/>
  <c r="K21" i="87"/>
  <c r="G21" i="87"/>
  <c r="F21" i="87"/>
  <c r="L24" i="87"/>
  <c r="M24" i="87"/>
  <c r="K25" i="87"/>
  <c r="L28" i="87"/>
  <c r="M28" i="87"/>
  <c r="K29" i="87"/>
  <c r="L32" i="87"/>
  <c r="M32" i="87"/>
  <c r="K33" i="87"/>
  <c r="L36" i="87"/>
  <c r="M36" i="87"/>
  <c r="K37" i="87"/>
  <c r="M40" i="87"/>
  <c r="K41" i="87"/>
  <c r="L44" i="87"/>
  <c r="M44" i="87"/>
  <c r="K45" i="87"/>
  <c r="G6" i="87"/>
  <c r="G8" i="87"/>
  <c r="G10" i="87"/>
  <c r="G12" i="87"/>
  <c r="G14" i="87"/>
  <c r="G16" i="87"/>
  <c r="K18" i="87"/>
  <c r="G18" i="87"/>
  <c r="L22" i="87"/>
  <c r="M22" i="87"/>
  <c r="L23" i="87"/>
  <c r="L26" i="87"/>
  <c r="M26" i="87"/>
  <c r="L30" i="87"/>
  <c r="M30" i="87"/>
  <c r="L31" i="87"/>
  <c r="L34" i="87"/>
  <c r="M34" i="87"/>
  <c r="L38" i="87"/>
  <c r="M38" i="87"/>
  <c r="M39" i="87"/>
  <c r="L39" i="87"/>
  <c r="L42" i="87"/>
  <c r="M42" i="87"/>
  <c r="M43" i="87"/>
  <c r="L43" i="87"/>
  <c r="G20" i="87"/>
  <c r="G22" i="87"/>
  <c r="F23" i="87"/>
  <c r="G24" i="87"/>
  <c r="F25" i="87"/>
  <c r="G26" i="87"/>
  <c r="F27" i="87"/>
  <c r="G28" i="87"/>
  <c r="F29" i="87"/>
  <c r="G30" i="87"/>
  <c r="F31" i="87"/>
  <c r="G32" i="87"/>
  <c r="F33" i="87"/>
  <c r="G34" i="87"/>
  <c r="F35" i="87"/>
  <c r="G36" i="87"/>
  <c r="F37" i="87"/>
  <c r="G38" i="87"/>
  <c r="F39" i="87"/>
  <c r="G40" i="87"/>
  <c r="F41" i="87"/>
  <c r="G42" i="87"/>
  <c r="F43" i="87"/>
  <c r="G44" i="87"/>
  <c r="F45" i="87"/>
  <c r="G46" i="87"/>
  <c r="G23" i="87"/>
  <c r="G25" i="87"/>
  <c r="G27" i="87"/>
  <c r="G29" i="87"/>
  <c r="G31" i="87"/>
  <c r="G33" i="87"/>
  <c r="G35" i="87"/>
  <c r="G37" i="87"/>
  <c r="G39" i="87"/>
  <c r="G41" i="87"/>
  <c r="G43" i="87"/>
  <c r="G45" i="87"/>
  <c r="M47" i="87"/>
  <c r="L47" i="87"/>
  <c r="M57" i="87"/>
  <c r="L57" i="87"/>
  <c r="M61" i="87"/>
  <c r="L61" i="87"/>
  <c r="M65" i="87"/>
  <c r="L65" i="87"/>
  <c r="M69" i="87"/>
  <c r="L69" i="87"/>
  <c r="L71" i="87"/>
  <c r="F47" i="87"/>
  <c r="G48" i="87"/>
  <c r="K48" i="87"/>
  <c r="F49" i="87"/>
  <c r="G50" i="87"/>
  <c r="K50" i="87"/>
  <c r="F51" i="87"/>
  <c r="G52" i="87"/>
  <c r="K52" i="87"/>
  <c r="F53" i="87"/>
  <c r="G54" i="87"/>
  <c r="K54" i="87"/>
  <c r="F55" i="87"/>
  <c r="G56" i="87"/>
  <c r="K56" i="87"/>
  <c r="F57" i="87"/>
  <c r="G58" i="87"/>
  <c r="K58" i="87"/>
  <c r="F59" i="87"/>
  <c r="G60" i="87"/>
  <c r="K60" i="87"/>
  <c r="F61" i="87"/>
  <c r="G62" i="87"/>
  <c r="K62" i="87"/>
  <c r="F63" i="87"/>
  <c r="G64" i="87"/>
  <c r="K64" i="87"/>
  <c r="F65" i="87"/>
  <c r="G66" i="87"/>
  <c r="K66" i="87"/>
  <c r="F67" i="87"/>
  <c r="G68" i="87"/>
  <c r="K68" i="87"/>
  <c r="F69" i="87"/>
  <c r="G70" i="87"/>
  <c r="K70" i="87"/>
  <c r="F71" i="87"/>
  <c r="G72" i="87"/>
  <c r="K72" i="87"/>
  <c r="G47" i="87"/>
  <c r="G49" i="87"/>
  <c r="G51" i="87"/>
  <c r="G53" i="87"/>
  <c r="G55" i="87"/>
  <c r="G57" i="87"/>
  <c r="G59" i="87"/>
  <c r="G61" i="87"/>
  <c r="G63" i="87"/>
  <c r="G65" i="87"/>
  <c r="G67" i="87"/>
  <c r="G69" i="87"/>
  <c r="G71" i="87"/>
  <c r="L42" i="88" l="1"/>
  <c r="M38" i="88"/>
  <c r="L34" i="88"/>
  <c r="M32" i="88"/>
  <c r="M21" i="88"/>
  <c r="L17" i="88"/>
  <c r="L9" i="88"/>
  <c r="M5" i="88"/>
  <c r="L67" i="87"/>
  <c r="M67" i="87"/>
  <c r="L63" i="87"/>
  <c r="M63" i="87"/>
  <c r="L59" i="87"/>
  <c r="M59" i="87"/>
  <c r="L35" i="87"/>
  <c r="M35" i="87"/>
  <c r="M27" i="87"/>
  <c r="L27" i="87"/>
  <c r="M13" i="87"/>
  <c r="L13" i="87"/>
  <c r="M9" i="87"/>
  <c r="L9" i="87"/>
  <c r="M5" i="87"/>
  <c r="L5" i="87"/>
  <c r="M19" i="88"/>
  <c r="L15" i="87"/>
  <c r="L44" i="88"/>
  <c r="M41" i="88"/>
  <c r="M13" i="88"/>
  <c r="L55" i="87"/>
  <c r="M55" i="87"/>
  <c r="L53" i="87"/>
  <c r="M53" i="87"/>
  <c r="L51" i="87"/>
  <c r="M51" i="87"/>
  <c r="L49" i="87"/>
  <c r="M49" i="87"/>
  <c r="M46" i="87"/>
  <c r="L46" i="87"/>
  <c r="L14" i="87"/>
  <c r="L36" i="88"/>
  <c r="L71" i="88"/>
  <c r="L40" i="88"/>
  <c r="M71" i="87"/>
  <c r="M31" i="87"/>
  <c r="M23" i="87"/>
  <c r="L40" i="87"/>
  <c r="M14" i="87"/>
  <c r="M45" i="88"/>
  <c r="M36" i="88"/>
  <c r="L32" i="88"/>
  <c r="M42" i="88"/>
  <c r="L38" i="88"/>
  <c r="M34" i="88"/>
  <c r="L21" i="88"/>
  <c r="M17" i="88"/>
  <c r="L14" i="88"/>
  <c r="M9" i="88"/>
  <c r="L6" i="88"/>
  <c r="M11" i="88"/>
  <c r="L5" i="88"/>
  <c r="M18" i="88"/>
  <c r="L15" i="88"/>
  <c r="L13" i="88"/>
  <c r="M10" i="88"/>
  <c r="L182" i="96"/>
  <c r="L183" i="96" s="1"/>
  <c r="K183" i="96"/>
  <c r="M182" i="96"/>
  <c r="M183" i="96" s="1"/>
  <c r="C81" i="96"/>
  <c r="E79" i="96"/>
  <c r="F80" i="96"/>
  <c r="G80" i="96"/>
  <c r="C80" i="1"/>
  <c r="M182" i="1"/>
  <c r="L182" i="1"/>
  <c r="M181" i="1"/>
  <c r="K183" i="1"/>
  <c r="L181" i="1"/>
  <c r="F183" i="1"/>
  <c r="L27" i="88"/>
  <c r="M27" i="88"/>
  <c r="L23" i="88"/>
  <c r="M23" i="88"/>
  <c r="L72" i="88"/>
  <c r="M72" i="88"/>
  <c r="L70" i="88"/>
  <c r="M70" i="88"/>
  <c r="L66" i="88"/>
  <c r="M66" i="88"/>
  <c r="L62" i="88"/>
  <c r="M62" i="88"/>
  <c r="L58" i="88"/>
  <c r="M58" i="88"/>
  <c r="L54" i="88"/>
  <c r="M54" i="88"/>
  <c r="L50" i="88"/>
  <c r="M50" i="88"/>
  <c r="M69" i="88"/>
  <c r="L69" i="88"/>
  <c r="M65" i="88"/>
  <c r="L65" i="88"/>
  <c r="M61" i="88"/>
  <c r="L61" i="88"/>
  <c r="M57" i="88"/>
  <c r="L57" i="88"/>
  <c r="M53" i="88"/>
  <c r="L53" i="88"/>
  <c r="M49" i="88"/>
  <c r="L49" i="88"/>
  <c r="M22" i="88"/>
  <c r="L22" i="88"/>
  <c r="G73" i="88"/>
  <c r="M39" i="88"/>
  <c r="L39" i="88"/>
  <c r="M31" i="88"/>
  <c r="L31" i="88"/>
  <c r="M29" i="88"/>
  <c r="L29" i="88"/>
  <c r="M26" i="88"/>
  <c r="L26" i="88"/>
  <c r="M20" i="88"/>
  <c r="L20" i="88"/>
  <c r="M12" i="88"/>
  <c r="L12" i="88"/>
  <c r="L68" i="88"/>
  <c r="M68" i="88"/>
  <c r="L64" i="88"/>
  <c r="M64" i="88"/>
  <c r="L60" i="88"/>
  <c r="M60" i="88"/>
  <c r="L56" i="88"/>
  <c r="M56" i="88"/>
  <c r="L52" i="88"/>
  <c r="M52" i="88"/>
  <c r="L48" i="88"/>
  <c r="M48" i="88"/>
  <c r="M67" i="88"/>
  <c r="L67" i="88"/>
  <c r="M63" i="88"/>
  <c r="L63" i="88"/>
  <c r="M59" i="88"/>
  <c r="L59" i="88"/>
  <c r="M55" i="88"/>
  <c r="L55" i="88"/>
  <c r="M51" i="88"/>
  <c r="L51" i="88"/>
  <c r="M47" i="88"/>
  <c r="L47" i="88"/>
  <c r="L46" i="88"/>
  <c r="M46" i="88"/>
  <c r="K73" i="88"/>
  <c r="M4" i="88"/>
  <c r="L4" i="88"/>
  <c r="M43" i="88"/>
  <c r="L43" i="88"/>
  <c r="M35" i="88"/>
  <c r="L35" i="88"/>
  <c r="M28" i="88"/>
  <c r="L28" i="88"/>
  <c r="L25" i="88"/>
  <c r="M25" i="88"/>
  <c r="M24" i="88"/>
  <c r="L24" i="88"/>
  <c r="F73" i="88"/>
  <c r="M16" i="88"/>
  <c r="L16" i="88"/>
  <c r="M8" i="88"/>
  <c r="L8" i="88"/>
  <c r="L19" i="87"/>
  <c r="M19" i="87"/>
  <c r="L70" i="87"/>
  <c r="M70" i="87"/>
  <c r="L66" i="87"/>
  <c r="M66" i="87"/>
  <c r="L62" i="87"/>
  <c r="M62" i="87"/>
  <c r="L58" i="87"/>
  <c r="M58" i="87"/>
  <c r="L54" i="87"/>
  <c r="M54" i="87"/>
  <c r="L50" i="87"/>
  <c r="M50" i="87"/>
  <c r="M45" i="87"/>
  <c r="L45" i="87"/>
  <c r="M37" i="87"/>
  <c r="L37" i="87"/>
  <c r="M29" i="87"/>
  <c r="L29" i="87"/>
  <c r="M21" i="87"/>
  <c r="L21" i="87"/>
  <c r="K73" i="87"/>
  <c r="M4" i="87"/>
  <c r="L4" i="87"/>
  <c r="M16" i="87"/>
  <c r="L16" i="87"/>
  <c r="M8" i="87"/>
  <c r="L8" i="87"/>
  <c r="L72" i="87"/>
  <c r="M72" i="87"/>
  <c r="L68" i="87"/>
  <c r="M68" i="87"/>
  <c r="L64" i="87"/>
  <c r="M64" i="87"/>
  <c r="L60" i="87"/>
  <c r="M60" i="87"/>
  <c r="L56" i="87"/>
  <c r="M56" i="87"/>
  <c r="L52" i="87"/>
  <c r="M52" i="87"/>
  <c r="L48" i="87"/>
  <c r="M48" i="87"/>
  <c r="M18" i="87"/>
  <c r="L18" i="87"/>
  <c r="M41" i="87"/>
  <c r="L41" i="87"/>
  <c r="M33" i="87"/>
  <c r="L33" i="87"/>
  <c r="M25" i="87"/>
  <c r="L25" i="87"/>
  <c r="M20" i="87"/>
  <c r="L20" i="87"/>
  <c r="F73" i="87"/>
  <c r="G73" i="87"/>
  <c r="M12" i="87"/>
  <c r="L12" i="87"/>
  <c r="L17" i="87"/>
  <c r="M17" i="87"/>
  <c r="E81" i="96" l="1"/>
  <c r="F79" i="96"/>
  <c r="F81" i="96" s="1"/>
  <c r="G79" i="96"/>
  <c r="G81" i="96" s="1"/>
  <c r="K79" i="1"/>
  <c r="K80" i="1"/>
  <c r="M183" i="1"/>
  <c r="L183" i="1"/>
  <c r="L73" i="88"/>
  <c r="M73" i="88"/>
  <c r="M73" i="87"/>
  <c r="L73" i="87"/>
  <c r="I84" i="1" l="1"/>
  <c r="I83" i="1"/>
  <c r="D73" i="86"/>
  <c r="C73" i="86"/>
  <c r="E72" i="86"/>
  <c r="F72" i="86" s="1"/>
  <c r="E71" i="86"/>
  <c r="E70" i="86"/>
  <c r="F70" i="86" s="1"/>
  <c r="E69" i="86"/>
  <c r="E68" i="86"/>
  <c r="F68" i="86" s="1"/>
  <c r="E67" i="86"/>
  <c r="E66" i="86"/>
  <c r="F66" i="86" s="1"/>
  <c r="E65" i="86"/>
  <c r="E64" i="86"/>
  <c r="F64" i="86" s="1"/>
  <c r="E63" i="86"/>
  <c r="E62" i="86"/>
  <c r="F62" i="86" s="1"/>
  <c r="E61" i="86"/>
  <c r="E60" i="86"/>
  <c r="F60" i="86" s="1"/>
  <c r="E59" i="86"/>
  <c r="E58" i="86"/>
  <c r="F58" i="86" s="1"/>
  <c r="E57" i="86"/>
  <c r="E56" i="86"/>
  <c r="F56" i="86" s="1"/>
  <c r="E55" i="86"/>
  <c r="F55" i="86" s="1"/>
  <c r="E54" i="86"/>
  <c r="F54" i="86" s="1"/>
  <c r="E53" i="86"/>
  <c r="E52" i="86"/>
  <c r="F52" i="86" s="1"/>
  <c r="E51" i="86"/>
  <c r="F51" i="86" s="1"/>
  <c r="E50" i="86"/>
  <c r="F50" i="86" s="1"/>
  <c r="E49" i="86"/>
  <c r="F49" i="86" s="1"/>
  <c r="E48" i="86"/>
  <c r="F48" i="86" s="1"/>
  <c r="E47" i="86"/>
  <c r="E46" i="86"/>
  <c r="F46" i="86" s="1"/>
  <c r="E45" i="86"/>
  <c r="E44" i="86"/>
  <c r="F44" i="86" s="1"/>
  <c r="E43" i="86"/>
  <c r="E42" i="86"/>
  <c r="F42" i="86" s="1"/>
  <c r="E41" i="86"/>
  <c r="F40" i="86"/>
  <c r="E40" i="86"/>
  <c r="E39" i="86"/>
  <c r="E38" i="86"/>
  <c r="F38" i="86" s="1"/>
  <c r="E37" i="86"/>
  <c r="E36" i="86"/>
  <c r="F36" i="86" s="1"/>
  <c r="E35" i="86"/>
  <c r="E34" i="86"/>
  <c r="F34" i="86" s="1"/>
  <c r="E33" i="86"/>
  <c r="E32" i="86"/>
  <c r="F32" i="86" s="1"/>
  <c r="E31" i="86"/>
  <c r="E30" i="86"/>
  <c r="F30" i="86" s="1"/>
  <c r="E29" i="86"/>
  <c r="E28" i="86"/>
  <c r="F28" i="86" s="1"/>
  <c r="E27" i="86"/>
  <c r="E26" i="86"/>
  <c r="F26" i="86" s="1"/>
  <c r="E25" i="86"/>
  <c r="E24" i="86"/>
  <c r="F24" i="86" s="1"/>
  <c r="E23" i="86"/>
  <c r="E22" i="86"/>
  <c r="F22" i="86" s="1"/>
  <c r="E21" i="86"/>
  <c r="G21" i="86" s="1"/>
  <c r="E20" i="86"/>
  <c r="F20" i="86" s="1"/>
  <c r="E19" i="86"/>
  <c r="G19" i="86" s="1"/>
  <c r="E18" i="86"/>
  <c r="F18" i="86" s="1"/>
  <c r="E17" i="86"/>
  <c r="E16" i="86"/>
  <c r="F16" i="86" s="1"/>
  <c r="E15" i="86"/>
  <c r="E14" i="86"/>
  <c r="F14" i="86" s="1"/>
  <c r="E13" i="86"/>
  <c r="E12" i="86"/>
  <c r="F12" i="86" s="1"/>
  <c r="E11" i="86"/>
  <c r="E10" i="86"/>
  <c r="F10" i="86" s="1"/>
  <c r="E9" i="86"/>
  <c r="E8" i="86"/>
  <c r="F8" i="86" s="1"/>
  <c r="E7" i="86"/>
  <c r="E6" i="86"/>
  <c r="F6" i="86" s="1"/>
  <c r="E5" i="86"/>
  <c r="E4" i="86"/>
  <c r="F4" i="86" s="1"/>
  <c r="D2" i="86"/>
  <c r="E2" i="86" s="1"/>
  <c r="F2" i="86" s="1"/>
  <c r="G2" i="86" s="1"/>
  <c r="H2" i="86" s="1"/>
  <c r="I2" i="86" s="1"/>
  <c r="J2" i="86" s="1"/>
  <c r="K2" i="86" s="1"/>
  <c r="L2" i="86" s="1"/>
  <c r="M2" i="86" s="1"/>
  <c r="D73" i="85"/>
  <c r="C73" i="85"/>
  <c r="E72" i="85"/>
  <c r="F72" i="85" s="1"/>
  <c r="E71" i="85"/>
  <c r="F71" i="85" s="1"/>
  <c r="E70" i="85"/>
  <c r="F70" i="85" s="1"/>
  <c r="E69" i="85"/>
  <c r="F69" i="85" s="1"/>
  <c r="E68" i="85"/>
  <c r="F68" i="85" s="1"/>
  <c r="E67" i="85"/>
  <c r="F67" i="85" s="1"/>
  <c r="E66" i="85"/>
  <c r="F66" i="85" s="1"/>
  <c r="E65" i="85"/>
  <c r="F65" i="85" s="1"/>
  <c r="E64" i="85"/>
  <c r="F64" i="85" s="1"/>
  <c r="E63" i="85"/>
  <c r="F63" i="85" s="1"/>
  <c r="E62" i="85"/>
  <c r="F62" i="85" s="1"/>
  <c r="E61" i="85"/>
  <c r="F61" i="85" s="1"/>
  <c r="E60" i="85"/>
  <c r="F60" i="85" s="1"/>
  <c r="E59" i="85"/>
  <c r="F59" i="85" s="1"/>
  <c r="E58" i="85"/>
  <c r="F58" i="85" s="1"/>
  <c r="E57" i="85"/>
  <c r="F57" i="85" s="1"/>
  <c r="E56" i="85"/>
  <c r="F56" i="85" s="1"/>
  <c r="E55" i="85"/>
  <c r="F55" i="85" s="1"/>
  <c r="E54" i="85"/>
  <c r="F54" i="85" s="1"/>
  <c r="E53" i="85"/>
  <c r="F53" i="85" s="1"/>
  <c r="E52" i="85"/>
  <c r="F52" i="85" s="1"/>
  <c r="E51" i="85"/>
  <c r="F51" i="85" s="1"/>
  <c r="E50" i="85"/>
  <c r="F50" i="85" s="1"/>
  <c r="E49" i="85"/>
  <c r="F49" i="85" s="1"/>
  <c r="E48" i="85"/>
  <c r="F48" i="85" s="1"/>
  <c r="E47" i="85"/>
  <c r="F47" i="85" s="1"/>
  <c r="E46" i="85"/>
  <c r="E45" i="85"/>
  <c r="F45" i="85" s="1"/>
  <c r="E44" i="85"/>
  <c r="E43" i="85"/>
  <c r="F43" i="85" s="1"/>
  <c r="E42" i="85"/>
  <c r="E41" i="85"/>
  <c r="F41" i="85" s="1"/>
  <c r="E40" i="85"/>
  <c r="E39" i="85"/>
  <c r="F39" i="85" s="1"/>
  <c r="E38" i="85"/>
  <c r="F38" i="85" s="1"/>
  <c r="E37" i="85"/>
  <c r="F37" i="85" s="1"/>
  <c r="E36" i="85"/>
  <c r="F36" i="85" s="1"/>
  <c r="E35" i="85"/>
  <c r="F35" i="85" s="1"/>
  <c r="E34" i="85"/>
  <c r="F34" i="85" s="1"/>
  <c r="E33" i="85"/>
  <c r="F33" i="85" s="1"/>
  <c r="E32" i="85"/>
  <c r="F32" i="85" s="1"/>
  <c r="E31" i="85"/>
  <c r="E30" i="85"/>
  <c r="F30" i="85" s="1"/>
  <c r="E29" i="85"/>
  <c r="F29" i="85" s="1"/>
  <c r="E28" i="85"/>
  <c r="F28" i="85" s="1"/>
  <c r="E27" i="85"/>
  <c r="F27" i="85" s="1"/>
  <c r="E26" i="85"/>
  <c r="F26" i="85" s="1"/>
  <c r="E25" i="85"/>
  <c r="F25" i="85" s="1"/>
  <c r="E24" i="85"/>
  <c r="F24" i="85" s="1"/>
  <c r="E23" i="85"/>
  <c r="F23" i="85" s="1"/>
  <c r="E22" i="85"/>
  <c r="F22" i="85" s="1"/>
  <c r="E21" i="85"/>
  <c r="E20" i="85"/>
  <c r="F20" i="85" s="1"/>
  <c r="E19" i="85"/>
  <c r="E18" i="85"/>
  <c r="F18" i="85" s="1"/>
  <c r="E17" i="85"/>
  <c r="E16" i="85"/>
  <c r="F16" i="85" s="1"/>
  <c r="E15" i="85"/>
  <c r="E14" i="85"/>
  <c r="F14" i="85" s="1"/>
  <c r="E13" i="85"/>
  <c r="E12" i="85"/>
  <c r="F12" i="85" s="1"/>
  <c r="E11" i="85"/>
  <c r="E10" i="85"/>
  <c r="F10" i="85" s="1"/>
  <c r="E9" i="85"/>
  <c r="E8" i="85"/>
  <c r="F8" i="85" s="1"/>
  <c r="E7" i="85"/>
  <c r="E6" i="85"/>
  <c r="F6" i="85" s="1"/>
  <c r="E5" i="85"/>
  <c r="E4" i="85"/>
  <c r="F4" i="85" s="1"/>
  <c r="D2" i="85"/>
  <c r="E2" i="85" s="1"/>
  <c r="F2" i="85" s="1"/>
  <c r="G2" i="85" s="1"/>
  <c r="H2" i="85" s="1"/>
  <c r="I2" i="85" s="1"/>
  <c r="J2" i="85" s="1"/>
  <c r="K2" i="85" s="1"/>
  <c r="L2" i="85" s="1"/>
  <c r="M2" i="85" s="1"/>
  <c r="D73" i="84"/>
  <c r="C73" i="84"/>
  <c r="E72" i="84"/>
  <c r="F72" i="84" s="1"/>
  <c r="E71" i="84"/>
  <c r="E70" i="84"/>
  <c r="F70" i="84" s="1"/>
  <c r="E69" i="84"/>
  <c r="E68" i="84"/>
  <c r="F68" i="84" s="1"/>
  <c r="E67" i="84"/>
  <c r="E66" i="84"/>
  <c r="F66" i="84" s="1"/>
  <c r="E65" i="84"/>
  <c r="E64" i="84"/>
  <c r="F64" i="84" s="1"/>
  <c r="E63" i="84"/>
  <c r="F63" i="84" s="1"/>
  <c r="E62" i="84"/>
  <c r="F62" i="84" s="1"/>
  <c r="E61" i="84"/>
  <c r="F61" i="84" s="1"/>
  <c r="E60" i="84"/>
  <c r="F60" i="84" s="1"/>
  <c r="E59" i="84"/>
  <c r="F59" i="84" s="1"/>
  <c r="E58" i="84"/>
  <c r="F58" i="84" s="1"/>
  <c r="E57" i="84"/>
  <c r="F57" i="84" s="1"/>
  <c r="E56" i="84"/>
  <c r="F56" i="84" s="1"/>
  <c r="E55" i="84"/>
  <c r="F55" i="84" s="1"/>
  <c r="E54" i="84"/>
  <c r="F54" i="84" s="1"/>
  <c r="E53" i="84"/>
  <c r="F53" i="84" s="1"/>
  <c r="E52" i="84"/>
  <c r="F52" i="84" s="1"/>
  <c r="E51" i="84"/>
  <c r="F51" i="84" s="1"/>
  <c r="E50" i="84"/>
  <c r="F50" i="84" s="1"/>
  <c r="E49" i="84"/>
  <c r="F49" i="84" s="1"/>
  <c r="E48" i="84"/>
  <c r="F48" i="84" s="1"/>
  <c r="E47" i="84"/>
  <c r="E46" i="84"/>
  <c r="F46" i="84" s="1"/>
  <c r="E45" i="84"/>
  <c r="F45" i="84" s="1"/>
  <c r="E44" i="84"/>
  <c r="F44" i="84" s="1"/>
  <c r="E43" i="84"/>
  <c r="F43" i="84" s="1"/>
  <c r="E42" i="84"/>
  <c r="F42" i="84" s="1"/>
  <c r="E41" i="84"/>
  <c r="F41" i="84" s="1"/>
  <c r="E40" i="84"/>
  <c r="F40" i="84" s="1"/>
  <c r="E39" i="84"/>
  <c r="F39" i="84" s="1"/>
  <c r="E38" i="84"/>
  <c r="F38" i="84" s="1"/>
  <c r="E37" i="84"/>
  <c r="F37" i="84" s="1"/>
  <c r="E36" i="84"/>
  <c r="F36" i="84" s="1"/>
  <c r="E35" i="84"/>
  <c r="F35" i="84" s="1"/>
  <c r="E34" i="84"/>
  <c r="F34" i="84" s="1"/>
  <c r="E33" i="84"/>
  <c r="F33" i="84" s="1"/>
  <c r="E32" i="84"/>
  <c r="F32" i="84" s="1"/>
  <c r="E31" i="84"/>
  <c r="F31" i="84" s="1"/>
  <c r="E30" i="84"/>
  <c r="F30" i="84" s="1"/>
  <c r="E29" i="84"/>
  <c r="F29" i="84" s="1"/>
  <c r="E28" i="84"/>
  <c r="F28" i="84" s="1"/>
  <c r="E27" i="84"/>
  <c r="F27" i="84" s="1"/>
  <c r="E26" i="84"/>
  <c r="F26" i="84" s="1"/>
  <c r="E25" i="84"/>
  <c r="F25" i="84" s="1"/>
  <c r="E24" i="84"/>
  <c r="F24" i="84" s="1"/>
  <c r="E23" i="84"/>
  <c r="F23" i="84" s="1"/>
  <c r="E22" i="84"/>
  <c r="F22" i="84" s="1"/>
  <c r="E21" i="84"/>
  <c r="F21" i="84" s="1"/>
  <c r="E20" i="84"/>
  <c r="F20" i="84" s="1"/>
  <c r="E19" i="84"/>
  <c r="F19" i="84" s="1"/>
  <c r="E18" i="84"/>
  <c r="F18" i="84" s="1"/>
  <c r="E17" i="84"/>
  <c r="F17" i="84" s="1"/>
  <c r="E16" i="84"/>
  <c r="F16" i="84" s="1"/>
  <c r="E15" i="84"/>
  <c r="F15" i="84" s="1"/>
  <c r="E14" i="84"/>
  <c r="F14" i="84" s="1"/>
  <c r="E13" i="84"/>
  <c r="E12" i="84"/>
  <c r="F12" i="84" s="1"/>
  <c r="E11" i="84"/>
  <c r="F11" i="84" s="1"/>
  <c r="E10" i="84"/>
  <c r="F10" i="84" s="1"/>
  <c r="E9" i="84"/>
  <c r="F9" i="84" s="1"/>
  <c r="E8" i="84"/>
  <c r="F8" i="84" s="1"/>
  <c r="E7" i="84"/>
  <c r="F7" i="84" s="1"/>
  <c r="E6" i="84"/>
  <c r="F6" i="84" s="1"/>
  <c r="E5" i="84"/>
  <c r="F5" i="84" s="1"/>
  <c r="E4" i="84"/>
  <c r="F4" i="84" s="1"/>
  <c r="D2" i="84"/>
  <c r="E2" i="84" s="1"/>
  <c r="F2" i="84" s="1"/>
  <c r="G2" i="84" s="1"/>
  <c r="H2" i="84" s="1"/>
  <c r="I2" i="84" s="1"/>
  <c r="J2" i="84" s="1"/>
  <c r="K2" i="84" s="1"/>
  <c r="L2" i="84" s="1"/>
  <c r="M2" i="84" s="1"/>
  <c r="D73" i="83"/>
  <c r="C73" i="83"/>
  <c r="E72" i="83"/>
  <c r="F72" i="83" s="1"/>
  <c r="E71" i="83"/>
  <c r="E70" i="83"/>
  <c r="F70" i="83" s="1"/>
  <c r="E69" i="83"/>
  <c r="E68" i="83"/>
  <c r="F68" i="83" s="1"/>
  <c r="E67" i="83"/>
  <c r="E66" i="83"/>
  <c r="F66" i="83" s="1"/>
  <c r="E65" i="83"/>
  <c r="E64" i="83"/>
  <c r="F64" i="83" s="1"/>
  <c r="E63" i="83"/>
  <c r="E62" i="83"/>
  <c r="F62" i="83" s="1"/>
  <c r="E61" i="83"/>
  <c r="E60" i="83"/>
  <c r="F60" i="83" s="1"/>
  <c r="E59" i="83"/>
  <c r="E58" i="83"/>
  <c r="F58" i="83" s="1"/>
  <c r="E57" i="83"/>
  <c r="E56" i="83"/>
  <c r="F56" i="83" s="1"/>
  <c r="E55" i="83"/>
  <c r="F55" i="83" s="1"/>
  <c r="E54" i="83"/>
  <c r="F54" i="83" s="1"/>
  <c r="E53" i="83"/>
  <c r="F53" i="83" s="1"/>
  <c r="E52" i="83"/>
  <c r="F52" i="83" s="1"/>
  <c r="E51" i="83"/>
  <c r="F51" i="83" s="1"/>
  <c r="E50" i="83"/>
  <c r="F50" i="83" s="1"/>
  <c r="E49" i="83"/>
  <c r="F49" i="83" s="1"/>
  <c r="E48" i="83"/>
  <c r="F48" i="83" s="1"/>
  <c r="E47" i="83"/>
  <c r="F47" i="83" s="1"/>
  <c r="E46" i="83"/>
  <c r="G46" i="83" s="1"/>
  <c r="E45" i="83"/>
  <c r="E44" i="83"/>
  <c r="F44" i="83" s="1"/>
  <c r="E43" i="83"/>
  <c r="E42" i="83"/>
  <c r="F42" i="83" s="1"/>
  <c r="E41" i="83"/>
  <c r="E40" i="83"/>
  <c r="F40" i="83" s="1"/>
  <c r="E39" i="83"/>
  <c r="E38" i="83"/>
  <c r="F38" i="83" s="1"/>
  <c r="E37" i="83"/>
  <c r="E36" i="83"/>
  <c r="F36" i="83" s="1"/>
  <c r="E35" i="83"/>
  <c r="E34" i="83"/>
  <c r="F34" i="83" s="1"/>
  <c r="E33" i="83"/>
  <c r="E32" i="83"/>
  <c r="F32" i="83" s="1"/>
  <c r="E31" i="83"/>
  <c r="E30" i="83"/>
  <c r="F30" i="83" s="1"/>
  <c r="E29" i="83"/>
  <c r="E28" i="83"/>
  <c r="F28" i="83" s="1"/>
  <c r="E27" i="83"/>
  <c r="E26" i="83"/>
  <c r="F26" i="83" s="1"/>
  <c r="E25" i="83"/>
  <c r="F25" i="83" s="1"/>
  <c r="E24" i="83"/>
  <c r="F24" i="83" s="1"/>
  <c r="E23" i="83"/>
  <c r="F23" i="83" s="1"/>
  <c r="E22" i="83"/>
  <c r="F22" i="83" s="1"/>
  <c r="E21" i="83"/>
  <c r="F21" i="83" s="1"/>
  <c r="E20" i="83"/>
  <c r="F20" i="83" s="1"/>
  <c r="E19" i="83"/>
  <c r="E18" i="83"/>
  <c r="F18" i="83" s="1"/>
  <c r="E17" i="83"/>
  <c r="E16" i="83"/>
  <c r="F16" i="83" s="1"/>
  <c r="E15" i="83"/>
  <c r="E14" i="83"/>
  <c r="F14" i="83" s="1"/>
  <c r="E13" i="83"/>
  <c r="E12" i="83"/>
  <c r="F12" i="83" s="1"/>
  <c r="E11" i="83"/>
  <c r="E10" i="83"/>
  <c r="F10" i="83" s="1"/>
  <c r="E9" i="83"/>
  <c r="E8" i="83"/>
  <c r="F8" i="83" s="1"/>
  <c r="E7" i="83"/>
  <c r="E6" i="83"/>
  <c r="F6" i="83" s="1"/>
  <c r="E5" i="83"/>
  <c r="E4" i="83"/>
  <c r="F4" i="83" s="1"/>
  <c r="D2" i="83"/>
  <c r="E2" i="83" s="1"/>
  <c r="F2" i="83" s="1"/>
  <c r="G2" i="83" s="1"/>
  <c r="H2" i="83" s="1"/>
  <c r="I2" i="83" s="1"/>
  <c r="J2" i="83" s="1"/>
  <c r="K2" i="83" s="1"/>
  <c r="L2" i="83" s="1"/>
  <c r="M2" i="83" s="1"/>
  <c r="D73" i="82"/>
  <c r="C73" i="82"/>
  <c r="E72" i="82"/>
  <c r="F72" i="82" s="1"/>
  <c r="E71" i="82"/>
  <c r="E70" i="82"/>
  <c r="F70" i="82" s="1"/>
  <c r="E69" i="82"/>
  <c r="E68" i="82"/>
  <c r="F68" i="82" s="1"/>
  <c r="E67" i="82"/>
  <c r="E66" i="82"/>
  <c r="F66" i="82" s="1"/>
  <c r="E65" i="82"/>
  <c r="E64" i="82"/>
  <c r="F64" i="82" s="1"/>
  <c r="E63" i="82"/>
  <c r="E62" i="82"/>
  <c r="F62" i="82" s="1"/>
  <c r="E61" i="82"/>
  <c r="F61" i="82" s="1"/>
  <c r="E60" i="82"/>
  <c r="F60" i="82" s="1"/>
  <c r="E59" i="82"/>
  <c r="F59" i="82" s="1"/>
  <c r="E58" i="82"/>
  <c r="F58" i="82" s="1"/>
  <c r="E57" i="82"/>
  <c r="F57" i="82" s="1"/>
  <c r="E56" i="82"/>
  <c r="F56" i="82" s="1"/>
  <c r="E55" i="82"/>
  <c r="F55" i="82" s="1"/>
  <c r="E54" i="82"/>
  <c r="F54" i="82" s="1"/>
  <c r="E53" i="82"/>
  <c r="F53" i="82" s="1"/>
  <c r="E52" i="82"/>
  <c r="F52" i="82" s="1"/>
  <c r="E51" i="82"/>
  <c r="F51" i="82" s="1"/>
  <c r="E50" i="82"/>
  <c r="F50" i="82" s="1"/>
  <c r="E49" i="82"/>
  <c r="F49" i="82" s="1"/>
  <c r="E48" i="82"/>
  <c r="F48" i="82" s="1"/>
  <c r="E47" i="82"/>
  <c r="F47" i="82" s="1"/>
  <c r="E46" i="82"/>
  <c r="E45" i="82"/>
  <c r="F45" i="82" s="1"/>
  <c r="E44" i="82"/>
  <c r="E43" i="82"/>
  <c r="F43" i="82" s="1"/>
  <c r="E42" i="82"/>
  <c r="E41" i="82"/>
  <c r="F41" i="82" s="1"/>
  <c r="E40" i="82"/>
  <c r="E39" i="82"/>
  <c r="F39" i="82" s="1"/>
  <c r="E38" i="82"/>
  <c r="E37" i="82"/>
  <c r="F37" i="82" s="1"/>
  <c r="E36" i="82"/>
  <c r="E35" i="82"/>
  <c r="F35" i="82" s="1"/>
  <c r="E34" i="82"/>
  <c r="E33" i="82"/>
  <c r="F33" i="82" s="1"/>
  <c r="E32" i="82"/>
  <c r="E31" i="82"/>
  <c r="F31" i="82" s="1"/>
  <c r="E30" i="82"/>
  <c r="E29" i="82"/>
  <c r="F29" i="82" s="1"/>
  <c r="E28" i="82"/>
  <c r="E27" i="82"/>
  <c r="F27" i="82" s="1"/>
  <c r="E26" i="82"/>
  <c r="E25" i="82"/>
  <c r="F25" i="82" s="1"/>
  <c r="E24" i="82"/>
  <c r="E23" i="82"/>
  <c r="F23" i="82" s="1"/>
  <c r="E22" i="82"/>
  <c r="F22" i="82" s="1"/>
  <c r="E21" i="82"/>
  <c r="F21" i="82" s="1"/>
  <c r="E20" i="82"/>
  <c r="F20" i="82" s="1"/>
  <c r="E19" i="82"/>
  <c r="F19" i="82" s="1"/>
  <c r="E18" i="82"/>
  <c r="E17" i="82"/>
  <c r="F17" i="82" s="1"/>
  <c r="E16" i="82"/>
  <c r="E15" i="82"/>
  <c r="F15" i="82" s="1"/>
  <c r="E14" i="82"/>
  <c r="E13" i="82"/>
  <c r="F13" i="82" s="1"/>
  <c r="E12" i="82"/>
  <c r="E11" i="82"/>
  <c r="F11" i="82" s="1"/>
  <c r="E10" i="82"/>
  <c r="E9" i="82"/>
  <c r="F9" i="82" s="1"/>
  <c r="E8" i="82"/>
  <c r="E7" i="82"/>
  <c r="F7" i="82" s="1"/>
  <c r="E6" i="82"/>
  <c r="E5" i="82"/>
  <c r="F5" i="82" s="1"/>
  <c r="E4" i="82"/>
  <c r="D2" i="82"/>
  <c r="E2" i="82" s="1"/>
  <c r="F2" i="82" s="1"/>
  <c r="G2" i="82" s="1"/>
  <c r="H2" i="82" s="1"/>
  <c r="I2" i="82" s="1"/>
  <c r="J2" i="82" s="1"/>
  <c r="K2" i="82" s="1"/>
  <c r="L2" i="82" s="1"/>
  <c r="M2" i="82" s="1"/>
  <c r="D73" i="81"/>
  <c r="C73" i="81"/>
  <c r="E72" i="81"/>
  <c r="F72" i="81" s="1"/>
  <c r="E71" i="81"/>
  <c r="E70" i="81"/>
  <c r="F70" i="81" s="1"/>
  <c r="E69" i="81"/>
  <c r="E68" i="81"/>
  <c r="F68" i="81" s="1"/>
  <c r="E67" i="81"/>
  <c r="E66" i="81"/>
  <c r="F66" i="81" s="1"/>
  <c r="E65" i="81"/>
  <c r="E64" i="81"/>
  <c r="F64" i="81" s="1"/>
  <c r="E63" i="81"/>
  <c r="E62" i="81"/>
  <c r="F62" i="81" s="1"/>
  <c r="E61" i="81"/>
  <c r="E60" i="81"/>
  <c r="F60" i="81" s="1"/>
  <c r="E59" i="81"/>
  <c r="E58" i="81"/>
  <c r="F58" i="81" s="1"/>
  <c r="E57" i="81"/>
  <c r="E56" i="81"/>
  <c r="F56" i="81" s="1"/>
  <c r="E55" i="81"/>
  <c r="E54" i="81"/>
  <c r="F54" i="81" s="1"/>
  <c r="E53" i="81"/>
  <c r="F53" i="81" s="1"/>
  <c r="E52" i="81"/>
  <c r="F52" i="81" s="1"/>
  <c r="E51" i="81"/>
  <c r="F51" i="81" s="1"/>
  <c r="E50" i="81"/>
  <c r="F50" i="81" s="1"/>
  <c r="E49" i="81"/>
  <c r="F49" i="81" s="1"/>
  <c r="E48" i="81"/>
  <c r="F48" i="81" s="1"/>
  <c r="E47" i="81"/>
  <c r="E46" i="81"/>
  <c r="F46" i="81" s="1"/>
  <c r="E45" i="81"/>
  <c r="E44" i="81"/>
  <c r="F44" i="81" s="1"/>
  <c r="E43" i="81"/>
  <c r="E42" i="81"/>
  <c r="F42" i="81" s="1"/>
  <c r="E41" i="81"/>
  <c r="E40" i="81"/>
  <c r="F40" i="81" s="1"/>
  <c r="E39" i="81"/>
  <c r="E38" i="81"/>
  <c r="F38" i="81" s="1"/>
  <c r="E37" i="81"/>
  <c r="E36" i="81"/>
  <c r="F36" i="81" s="1"/>
  <c r="E35" i="81"/>
  <c r="E34" i="81"/>
  <c r="F34" i="81" s="1"/>
  <c r="E33" i="81"/>
  <c r="F32" i="81"/>
  <c r="E32" i="81"/>
  <c r="E31" i="81"/>
  <c r="E30" i="81"/>
  <c r="F30" i="81" s="1"/>
  <c r="E29" i="81"/>
  <c r="E28" i="81"/>
  <c r="F28" i="81" s="1"/>
  <c r="E27" i="81"/>
  <c r="E26" i="81"/>
  <c r="F26" i="81" s="1"/>
  <c r="E25" i="81"/>
  <c r="E24" i="81"/>
  <c r="F24" i="81" s="1"/>
  <c r="E23" i="81"/>
  <c r="E22" i="81"/>
  <c r="F22" i="81" s="1"/>
  <c r="E21" i="81"/>
  <c r="G21" i="81" s="1"/>
  <c r="E20" i="81"/>
  <c r="F20" i="81" s="1"/>
  <c r="E19" i="81"/>
  <c r="F19" i="81" s="1"/>
  <c r="E18" i="81"/>
  <c r="E17" i="81"/>
  <c r="F17" i="81" s="1"/>
  <c r="E16" i="81"/>
  <c r="E15" i="81"/>
  <c r="F15" i="81" s="1"/>
  <c r="E14" i="81"/>
  <c r="E13" i="81"/>
  <c r="F13" i="81" s="1"/>
  <c r="E12" i="81"/>
  <c r="E11" i="81"/>
  <c r="F11" i="81" s="1"/>
  <c r="E10" i="81"/>
  <c r="F9" i="81"/>
  <c r="E9" i="81"/>
  <c r="E8" i="81"/>
  <c r="E7" i="81"/>
  <c r="F7" i="81" s="1"/>
  <c r="E6" i="81"/>
  <c r="E5" i="81"/>
  <c r="F5" i="81" s="1"/>
  <c r="E4" i="81"/>
  <c r="D2" i="81"/>
  <c r="E2" i="81" s="1"/>
  <c r="F2" i="81" s="1"/>
  <c r="G2" i="81" s="1"/>
  <c r="H2" i="81" s="1"/>
  <c r="I2" i="81" s="1"/>
  <c r="J2" i="81" s="1"/>
  <c r="K2" i="81" s="1"/>
  <c r="L2" i="81" s="1"/>
  <c r="M2" i="81" s="1"/>
  <c r="D73" i="80"/>
  <c r="C73" i="80"/>
  <c r="E72" i="80"/>
  <c r="F72" i="80" s="1"/>
  <c r="E71" i="80"/>
  <c r="F71" i="80" s="1"/>
  <c r="E70" i="80"/>
  <c r="F70" i="80" s="1"/>
  <c r="E69" i="80"/>
  <c r="F69" i="80" s="1"/>
  <c r="E68" i="80"/>
  <c r="F68" i="80" s="1"/>
  <c r="E67" i="80"/>
  <c r="F67" i="80" s="1"/>
  <c r="E66" i="80"/>
  <c r="F66" i="80" s="1"/>
  <c r="E65" i="80"/>
  <c r="F65" i="80" s="1"/>
  <c r="E64" i="80"/>
  <c r="F64" i="80" s="1"/>
  <c r="E63" i="80"/>
  <c r="F63" i="80" s="1"/>
  <c r="E62" i="80"/>
  <c r="F62" i="80" s="1"/>
  <c r="E61" i="80"/>
  <c r="F61" i="80" s="1"/>
  <c r="E60" i="80"/>
  <c r="F60" i="80" s="1"/>
  <c r="E59" i="80"/>
  <c r="F59" i="80" s="1"/>
  <c r="E58" i="80"/>
  <c r="F58" i="80" s="1"/>
  <c r="E57" i="80"/>
  <c r="F57" i="80" s="1"/>
  <c r="E56" i="80"/>
  <c r="F56" i="80" s="1"/>
  <c r="E55" i="80"/>
  <c r="F55" i="80" s="1"/>
  <c r="E54" i="80"/>
  <c r="F54" i="80" s="1"/>
  <c r="E53" i="80"/>
  <c r="F53" i="80" s="1"/>
  <c r="E52" i="80"/>
  <c r="F52" i="80" s="1"/>
  <c r="E51" i="80"/>
  <c r="F51" i="80" s="1"/>
  <c r="E50" i="80"/>
  <c r="F50" i="80" s="1"/>
  <c r="E49" i="80"/>
  <c r="F49" i="80" s="1"/>
  <c r="E48" i="80"/>
  <c r="F48" i="80" s="1"/>
  <c r="E47" i="80"/>
  <c r="F47" i="80" s="1"/>
  <c r="E46" i="80"/>
  <c r="E45" i="80"/>
  <c r="F45" i="80" s="1"/>
  <c r="E44" i="80"/>
  <c r="F44" i="80" s="1"/>
  <c r="E43" i="80"/>
  <c r="F43" i="80" s="1"/>
  <c r="E42" i="80"/>
  <c r="F42" i="80" s="1"/>
  <c r="E41" i="80"/>
  <c r="F41" i="80" s="1"/>
  <c r="E40" i="80"/>
  <c r="F40" i="80" s="1"/>
  <c r="E39" i="80"/>
  <c r="F39" i="80" s="1"/>
  <c r="E38" i="80"/>
  <c r="F38" i="80" s="1"/>
  <c r="E37" i="80"/>
  <c r="F37" i="80" s="1"/>
  <c r="E36" i="80"/>
  <c r="F36" i="80" s="1"/>
  <c r="E35" i="80"/>
  <c r="F35" i="80" s="1"/>
  <c r="E34" i="80"/>
  <c r="F34" i="80" s="1"/>
  <c r="E33" i="80"/>
  <c r="F33" i="80" s="1"/>
  <c r="E32" i="80"/>
  <c r="G32" i="80" s="1"/>
  <c r="E31" i="80"/>
  <c r="E30" i="80"/>
  <c r="F30" i="80" s="1"/>
  <c r="E29" i="80"/>
  <c r="E28" i="80"/>
  <c r="F28" i="80" s="1"/>
  <c r="E27" i="80"/>
  <c r="F26" i="80"/>
  <c r="E26" i="80"/>
  <c r="E25" i="80"/>
  <c r="E24" i="80"/>
  <c r="F24" i="80" s="1"/>
  <c r="E23" i="80"/>
  <c r="E22" i="80"/>
  <c r="F22" i="80" s="1"/>
  <c r="E21" i="80"/>
  <c r="E20" i="80"/>
  <c r="F20" i="80" s="1"/>
  <c r="E19" i="80"/>
  <c r="E18" i="80"/>
  <c r="F18" i="80" s="1"/>
  <c r="E17" i="80"/>
  <c r="E16" i="80"/>
  <c r="F16" i="80" s="1"/>
  <c r="E15" i="80"/>
  <c r="E14" i="80"/>
  <c r="F14" i="80" s="1"/>
  <c r="E13" i="80"/>
  <c r="E12" i="80"/>
  <c r="F12" i="80" s="1"/>
  <c r="E11" i="80"/>
  <c r="E10" i="80"/>
  <c r="F10" i="80" s="1"/>
  <c r="E9" i="80"/>
  <c r="E8" i="80"/>
  <c r="F8" i="80" s="1"/>
  <c r="E7" i="80"/>
  <c r="E6" i="80"/>
  <c r="F6" i="80" s="1"/>
  <c r="E5" i="80"/>
  <c r="E4" i="80"/>
  <c r="D2" i="80"/>
  <c r="E2" i="80" s="1"/>
  <c r="F2" i="80" s="1"/>
  <c r="G2" i="80" s="1"/>
  <c r="H2" i="80" s="1"/>
  <c r="I2" i="80" s="1"/>
  <c r="J2" i="80" s="1"/>
  <c r="K2" i="80" s="1"/>
  <c r="L2" i="80" s="1"/>
  <c r="M2" i="80" s="1"/>
  <c r="D73" i="79"/>
  <c r="C73" i="79"/>
  <c r="E72" i="79"/>
  <c r="F72" i="79" s="1"/>
  <c r="E71" i="79"/>
  <c r="E70" i="79"/>
  <c r="F70" i="79" s="1"/>
  <c r="E69" i="79"/>
  <c r="E68" i="79"/>
  <c r="F68" i="79" s="1"/>
  <c r="E67" i="79"/>
  <c r="E66" i="79"/>
  <c r="F66" i="79" s="1"/>
  <c r="E65" i="79"/>
  <c r="E64" i="79"/>
  <c r="F64" i="79" s="1"/>
  <c r="E63" i="79"/>
  <c r="E62" i="79"/>
  <c r="F62" i="79" s="1"/>
  <c r="E61" i="79"/>
  <c r="E60" i="79"/>
  <c r="F60" i="79" s="1"/>
  <c r="E59" i="79"/>
  <c r="E58" i="79"/>
  <c r="F58" i="79" s="1"/>
  <c r="E57" i="79"/>
  <c r="E56" i="79"/>
  <c r="F56" i="79" s="1"/>
  <c r="E55" i="79"/>
  <c r="E54" i="79"/>
  <c r="F54" i="79" s="1"/>
  <c r="E53" i="79"/>
  <c r="E52" i="79"/>
  <c r="F52" i="79" s="1"/>
  <c r="E51" i="79"/>
  <c r="E50" i="79"/>
  <c r="F50" i="79" s="1"/>
  <c r="E49" i="79"/>
  <c r="E48" i="79"/>
  <c r="F48" i="79" s="1"/>
  <c r="E47" i="79"/>
  <c r="F47" i="79" s="1"/>
  <c r="E46" i="79"/>
  <c r="F46" i="79" s="1"/>
  <c r="E45" i="79"/>
  <c r="E44" i="79"/>
  <c r="F44" i="79" s="1"/>
  <c r="E43" i="79"/>
  <c r="E42" i="79"/>
  <c r="F42" i="79" s="1"/>
  <c r="E41" i="79"/>
  <c r="E40" i="79"/>
  <c r="F40" i="79" s="1"/>
  <c r="E39" i="79"/>
  <c r="E38" i="79"/>
  <c r="F38" i="79" s="1"/>
  <c r="E37" i="79"/>
  <c r="E36" i="79"/>
  <c r="F36" i="79" s="1"/>
  <c r="E35" i="79"/>
  <c r="E34" i="79"/>
  <c r="F34" i="79" s="1"/>
  <c r="E33" i="79"/>
  <c r="E32" i="79"/>
  <c r="F32" i="79" s="1"/>
  <c r="E31" i="79"/>
  <c r="E30" i="79"/>
  <c r="F30" i="79" s="1"/>
  <c r="E29" i="79"/>
  <c r="E28" i="79"/>
  <c r="F28" i="79" s="1"/>
  <c r="E27" i="79"/>
  <c r="E26" i="79"/>
  <c r="F26" i="79" s="1"/>
  <c r="E25" i="79"/>
  <c r="E24" i="79"/>
  <c r="F24" i="79" s="1"/>
  <c r="E23" i="79"/>
  <c r="E22" i="79"/>
  <c r="F22" i="79" s="1"/>
  <c r="E21" i="79"/>
  <c r="E20" i="79"/>
  <c r="F20" i="79" s="1"/>
  <c r="E19" i="79"/>
  <c r="E18" i="79"/>
  <c r="F18" i="79" s="1"/>
  <c r="E17" i="79"/>
  <c r="F17" i="79" s="1"/>
  <c r="E16" i="79"/>
  <c r="E15" i="79"/>
  <c r="F15" i="79" s="1"/>
  <c r="E14" i="79"/>
  <c r="E13" i="79"/>
  <c r="F13" i="79" s="1"/>
  <c r="E12" i="79"/>
  <c r="E11" i="79"/>
  <c r="F11" i="79" s="1"/>
  <c r="E10" i="79"/>
  <c r="E9" i="79"/>
  <c r="F9" i="79" s="1"/>
  <c r="E8" i="79"/>
  <c r="E7" i="79"/>
  <c r="F7" i="79" s="1"/>
  <c r="E6" i="79"/>
  <c r="E5" i="79"/>
  <c r="F5" i="79" s="1"/>
  <c r="E4" i="79"/>
  <c r="D2" i="79"/>
  <c r="E2" i="79" s="1"/>
  <c r="F2" i="79" s="1"/>
  <c r="G2" i="79" s="1"/>
  <c r="H2" i="79" s="1"/>
  <c r="I2" i="79" s="1"/>
  <c r="J2" i="79" s="1"/>
  <c r="K2" i="79" s="1"/>
  <c r="L2" i="79" s="1"/>
  <c r="M2" i="79" s="1"/>
  <c r="D73" i="78"/>
  <c r="E72" i="78"/>
  <c r="E71" i="78"/>
  <c r="E70" i="78"/>
  <c r="E69" i="78"/>
  <c r="E68" i="78"/>
  <c r="E67" i="78"/>
  <c r="E66" i="78"/>
  <c r="E65" i="78"/>
  <c r="E64" i="78"/>
  <c r="E63" i="78"/>
  <c r="E62" i="78"/>
  <c r="E61" i="78"/>
  <c r="E60" i="78"/>
  <c r="E59" i="78"/>
  <c r="E58" i="78"/>
  <c r="E57" i="78"/>
  <c r="E56" i="78"/>
  <c r="E55" i="78"/>
  <c r="E54" i="78"/>
  <c r="E53" i="78"/>
  <c r="E52" i="78"/>
  <c r="E51" i="78"/>
  <c r="E50" i="78"/>
  <c r="E49" i="78"/>
  <c r="E48" i="78"/>
  <c r="E47" i="78"/>
  <c r="E46" i="78"/>
  <c r="E45" i="78"/>
  <c r="E44" i="78"/>
  <c r="E43" i="78"/>
  <c r="E42" i="78"/>
  <c r="E41" i="78"/>
  <c r="E40" i="78"/>
  <c r="E39" i="78"/>
  <c r="E38" i="78"/>
  <c r="E37" i="78"/>
  <c r="E36" i="78"/>
  <c r="E35" i="78"/>
  <c r="E34" i="78"/>
  <c r="E33" i="78"/>
  <c r="E32" i="78"/>
  <c r="E31" i="78"/>
  <c r="E30" i="78"/>
  <c r="E29" i="78"/>
  <c r="E28" i="78"/>
  <c r="E27" i="78"/>
  <c r="E26" i="78"/>
  <c r="E25" i="78"/>
  <c r="E24" i="78"/>
  <c r="E23" i="78"/>
  <c r="E22" i="78"/>
  <c r="E21" i="78"/>
  <c r="E20" i="78"/>
  <c r="E19" i="78"/>
  <c r="E18" i="78"/>
  <c r="E17" i="78"/>
  <c r="E16" i="78"/>
  <c r="E15" i="78"/>
  <c r="E14" i="78"/>
  <c r="E13" i="78"/>
  <c r="E12" i="78"/>
  <c r="E11" i="78"/>
  <c r="E10" i="78"/>
  <c r="E9" i="78"/>
  <c r="E8" i="78"/>
  <c r="E7" i="78"/>
  <c r="E6" i="78"/>
  <c r="E5" i="78"/>
  <c r="C73" i="78"/>
  <c r="D2" i="78"/>
  <c r="E2" i="78" s="1"/>
  <c r="F2" i="78" s="1"/>
  <c r="G2" i="78" s="1"/>
  <c r="H2" i="78" s="1"/>
  <c r="I2" i="78" s="1"/>
  <c r="J2" i="78" s="1"/>
  <c r="K2" i="78" s="1"/>
  <c r="L2" i="78" s="1"/>
  <c r="M2" i="78" s="1"/>
  <c r="C72" i="76"/>
  <c r="C71" i="76"/>
  <c r="C70" i="76"/>
  <c r="C69" i="76"/>
  <c r="C68" i="76"/>
  <c r="C67" i="76"/>
  <c r="C66" i="76"/>
  <c r="C65" i="76"/>
  <c r="C64" i="76"/>
  <c r="C63" i="76"/>
  <c r="C62" i="76"/>
  <c r="C61" i="76"/>
  <c r="C60" i="76"/>
  <c r="C59" i="76"/>
  <c r="C58" i="76"/>
  <c r="C57" i="76"/>
  <c r="C56" i="76"/>
  <c r="C55" i="76"/>
  <c r="C54" i="76"/>
  <c r="C53" i="76"/>
  <c r="C52" i="76"/>
  <c r="C51" i="76"/>
  <c r="C50" i="76"/>
  <c r="C49" i="76"/>
  <c r="C48" i="76"/>
  <c r="C47" i="76"/>
  <c r="C46" i="76"/>
  <c r="C45" i="76"/>
  <c r="C44" i="76"/>
  <c r="C43" i="76"/>
  <c r="C42" i="76"/>
  <c r="C41" i="76"/>
  <c r="C40" i="76"/>
  <c r="C39" i="76"/>
  <c r="C38" i="76"/>
  <c r="C37" i="76"/>
  <c r="C36" i="76"/>
  <c r="C35" i="76"/>
  <c r="C34" i="76"/>
  <c r="C33" i="76"/>
  <c r="C32" i="76"/>
  <c r="C31" i="76"/>
  <c r="C30" i="76"/>
  <c r="C29" i="76"/>
  <c r="C28" i="76"/>
  <c r="C27" i="76"/>
  <c r="C26" i="76"/>
  <c r="C25" i="76"/>
  <c r="C24" i="76"/>
  <c r="C23" i="76"/>
  <c r="C22" i="76"/>
  <c r="C21" i="76"/>
  <c r="C20" i="76"/>
  <c r="C19" i="76"/>
  <c r="C18" i="76"/>
  <c r="C17" i="76"/>
  <c r="C16" i="76"/>
  <c r="C15" i="76"/>
  <c r="C14" i="76"/>
  <c r="C13" i="76"/>
  <c r="C12" i="76"/>
  <c r="C11" i="76"/>
  <c r="C10" i="76"/>
  <c r="C9" i="76"/>
  <c r="C8" i="76"/>
  <c r="C7" i="76"/>
  <c r="C6" i="76"/>
  <c r="C5" i="76"/>
  <c r="C4" i="76"/>
  <c r="C72" i="75"/>
  <c r="C71" i="75"/>
  <c r="C70" i="75"/>
  <c r="C69" i="75"/>
  <c r="C68" i="75"/>
  <c r="C67" i="75"/>
  <c r="C66" i="75"/>
  <c r="C65" i="75"/>
  <c r="C64" i="75"/>
  <c r="C63" i="75"/>
  <c r="C62" i="75"/>
  <c r="C61" i="75"/>
  <c r="C60" i="75"/>
  <c r="C59" i="75"/>
  <c r="C58" i="75"/>
  <c r="C57" i="75"/>
  <c r="C56" i="75"/>
  <c r="C55" i="75"/>
  <c r="C54" i="75"/>
  <c r="C53" i="75"/>
  <c r="C52" i="75"/>
  <c r="C51" i="75"/>
  <c r="C50" i="75"/>
  <c r="C49" i="75"/>
  <c r="C48" i="75"/>
  <c r="C47" i="75"/>
  <c r="C46" i="75"/>
  <c r="C45" i="75"/>
  <c r="C44" i="75"/>
  <c r="C43" i="75"/>
  <c r="C42" i="75"/>
  <c r="C41" i="75"/>
  <c r="C40" i="75"/>
  <c r="C39" i="75"/>
  <c r="C38" i="75"/>
  <c r="C37" i="75"/>
  <c r="C36" i="75"/>
  <c r="C35" i="75"/>
  <c r="C34" i="75"/>
  <c r="C33" i="75"/>
  <c r="C32" i="75"/>
  <c r="C31" i="75"/>
  <c r="C30" i="75"/>
  <c r="C29" i="75"/>
  <c r="C28" i="75"/>
  <c r="C27" i="75"/>
  <c r="C26" i="75"/>
  <c r="C25" i="75"/>
  <c r="C24" i="75"/>
  <c r="C23" i="75"/>
  <c r="C22" i="75"/>
  <c r="C21" i="75"/>
  <c r="C20" i="75"/>
  <c r="C19" i="75"/>
  <c r="C18" i="75"/>
  <c r="C17" i="75"/>
  <c r="C16" i="75"/>
  <c r="C15" i="75"/>
  <c r="C14" i="75"/>
  <c r="C13" i="75"/>
  <c r="C12" i="75"/>
  <c r="C11" i="75"/>
  <c r="C10" i="75"/>
  <c r="C9" i="75"/>
  <c r="C8" i="75"/>
  <c r="C7" i="75"/>
  <c r="C6" i="75"/>
  <c r="C5" i="75"/>
  <c r="C4" i="75"/>
  <c r="C72" i="65"/>
  <c r="C71" i="65"/>
  <c r="C70" i="65"/>
  <c r="C69" i="65"/>
  <c r="C68" i="65"/>
  <c r="C67" i="65"/>
  <c r="C66" i="65"/>
  <c r="C65" i="65"/>
  <c r="C64" i="65"/>
  <c r="C63" i="65"/>
  <c r="C62" i="65"/>
  <c r="C61" i="65"/>
  <c r="C60" i="65"/>
  <c r="C59" i="65"/>
  <c r="C58" i="65"/>
  <c r="C57" i="65"/>
  <c r="C56" i="65"/>
  <c r="C55" i="65"/>
  <c r="C54" i="65"/>
  <c r="C53" i="65"/>
  <c r="C52" i="65"/>
  <c r="C51" i="65"/>
  <c r="C50" i="65"/>
  <c r="C49" i="65"/>
  <c r="C48" i="65"/>
  <c r="C47" i="65"/>
  <c r="C46" i="65"/>
  <c r="C45" i="65"/>
  <c r="C44" i="65"/>
  <c r="C43" i="65"/>
  <c r="C42" i="65"/>
  <c r="C41" i="65"/>
  <c r="C40" i="65"/>
  <c r="C39" i="65"/>
  <c r="C38" i="65"/>
  <c r="C37" i="65"/>
  <c r="C36" i="65"/>
  <c r="C35" i="65"/>
  <c r="C34" i="65"/>
  <c r="C33" i="65"/>
  <c r="C32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C9" i="65"/>
  <c r="C8" i="65"/>
  <c r="C7" i="65"/>
  <c r="C6" i="65"/>
  <c r="C5" i="65"/>
  <c r="C4" i="65"/>
  <c r="C72" i="64"/>
  <c r="C71" i="64"/>
  <c r="C70" i="64"/>
  <c r="C69" i="64"/>
  <c r="C68" i="64"/>
  <c r="C67" i="64"/>
  <c r="C66" i="64"/>
  <c r="C65" i="64"/>
  <c r="C64" i="64"/>
  <c r="C63" i="64"/>
  <c r="C62" i="64"/>
  <c r="C61" i="64"/>
  <c r="C60" i="64"/>
  <c r="C59" i="64"/>
  <c r="C58" i="64"/>
  <c r="C57" i="64"/>
  <c r="C56" i="64"/>
  <c r="C55" i="64"/>
  <c r="C54" i="64"/>
  <c r="C53" i="64"/>
  <c r="C52" i="64"/>
  <c r="C51" i="64"/>
  <c r="C50" i="64"/>
  <c r="C49" i="64"/>
  <c r="C48" i="64"/>
  <c r="C47" i="64"/>
  <c r="C46" i="64"/>
  <c r="C45" i="64"/>
  <c r="C44" i="64"/>
  <c r="C43" i="64"/>
  <c r="C42" i="64"/>
  <c r="C41" i="64"/>
  <c r="C40" i="64"/>
  <c r="C39" i="64"/>
  <c r="C38" i="64"/>
  <c r="C37" i="64"/>
  <c r="C36" i="64"/>
  <c r="C35" i="64"/>
  <c r="C34" i="64"/>
  <c r="C33" i="64"/>
  <c r="C32" i="64"/>
  <c r="C31" i="64"/>
  <c r="C30" i="64"/>
  <c r="C29" i="64"/>
  <c r="C28" i="64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5" i="64"/>
  <c r="C4" i="64"/>
  <c r="C72" i="63"/>
  <c r="C71" i="63"/>
  <c r="C70" i="63"/>
  <c r="C69" i="63"/>
  <c r="C68" i="63"/>
  <c r="C67" i="63"/>
  <c r="C66" i="63"/>
  <c r="C65" i="63"/>
  <c r="C64" i="63"/>
  <c r="C63" i="63"/>
  <c r="C62" i="63"/>
  <c r="C61" i="63"/>
  <c r="C60" i="63"/>
  <c r="C59" i="63"/>
  <c r="C58" i="63"/>
  <c r="C57" i="63"/>
  <c r="C56" i="63"/>
  <c r="C55" i="63"/>
  <c r="C54" i="63"/>
  <c r="C53" i="63"/>
  <c r="C52" i="63"/>
  <c r="C51" i="63"/>
  <c r="C50" i="63"/>
  <c r="C49" i="63"/>
  <c r="C48" i="63"/>
  <c r="C47" i="63"/>
  <c r="C46" i="63"/>
  <c r="C45" i="63"/>
  <c r="C44" i="63"/>
  <c r="C43" i="63"/>
  <c r="C42" i="63"/>
  <c r="C41" i="63"/>
  <c r="C40" i="63"/>
  <c r="C39" i="63"/>
  <c r="C38" i="63"/>
  <c r="C37" i="63"/>
  <c r="C36" i="63"/>
  <c r="C35" i="63"/>
  <c r="C34" i="63"/>
  <c r="C33" i="63"/>
  <c r="C32" i="63"/>
  <c r="C31" i="63"/>
  <c r="C30" i="63"/>
  <c r="C29" i="63"/>
  <c r="C28" i="63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C5" i="63"/>
  <c r="C4" i="63"/>
  <c r="C72" i="62"/>
  <c r="C71" i="62"/>
  <c r="C70" i="62"/>
  <c r="C69" i="62"/>
  <c r="C68" i="62"/>
  <c r="C67" i="62"/>
  <c r="C66" i="62"/>
  <c r="C65" i="62"/>
  <c r="C64" i="62"/>
  <c r="C63" i="62"/>
  <c r="C62" i="62"/>
  <c r="C61" i="62"/>
  <c r="C60" i="62"/>
  <c r="C59" i="62"/>
  <c r="C58" i="62"/>
  <c r="C57" i="62"/>
  <c r="C56" i="62"/>
  <c r="C55" i="62"/>
  <c r="C54" i="62"/>
  <c r="C53" i="62"/>
  <c r="C52" i="62"/>
  <c r="C51" i="62"/>
  <c r="C50" i="62"/>
  <c r="C49" i="62"/>
  <c r="C48" i="62"/>
  <c r="C47" i="62"/>
  <c r="C46" i="62"/>
  <c r="C45" i="62"/>
  <c r="C44" i="62"/>
  <c r="C43" i="62"/>
  <c r="C42" i="62"/>
  <c r="C41" i="62"/>
  <c r="C40" i="62"/>
  <c r="C39" i="62"/>
  <c r="C38" i="62"/>
  <c r="C37" i="62"/>
  <c r="C36" i="62"/>
  <c r="C35" i="62"/>
  <c r="C34" i="62"/>
  <c r="C33" i="62"/>
  <c r="C32" i="62"/>
  <c r="C31" i="62"/>
  <c r="C30" i="62"/>
  <c r="C29" i="62"/>
  <c r="C28" i="62"/>
  <c r="C27" i="62"/>
  <c r="C26" i="62"/>
  <c r="C25" i="62"/>
  <c r="C24" i="62"/>
  <c r="C23" i="62"/>
  <c r="C22" i="62"/>
  <c r="C21" i="62"/>
  <c r="C20" i="62"/>
  <c r="C19" i="62"/>
  <c r="C18" i="62"/>
  <c r="C17" i="62"/>
  <c r="C16" i="62"/>
  <c r="C15" i="62"/>
  <c r="C14" i="62"/>
  <c r="C13" i="62"/>
  <c r="C12" i="62"/>
  <c r="C11" i="62"/>
  <c r="C10" i="62"/>
  <c r="C9" i="62"/>
  <c r="C8" i="62"/>
  <c r="C7" i="62"/>
  <c r="C6" i="62"/>
  <c r="C5" i="62"/>
  <c r="C4" i="62"/>
  <c r="C72" i="61"/>
  <c r="C71" i="61"/>
  <c r="C70" i="61"/>
  <c r="C69" i="61"/>
  <c r="C68" i="61"/>
  <c r="C67" i="61"/>
  <c r="C66" i="61"/>
  <c r="C65" i="61"/>
  <c r="C64" i="61"/>
  <c r="C63" i="61"/>
  <c r="C62" i="61"/>
  <c r="C61" i="61"/>
  <c r="C60" i="61"/>
  <c r="C59" i="61"/>
  <c r="C58" i="61"/>
  <c r="C57" i="61"/>
  <c r="C56" i="61"/>
  <c r="C55" i="61"/>
  <c r="C54" i="61"/>
  <c r="C53" i="61"/>
  <c r="C52" i="61"/>
  <c r="C51" i="61"/>
  <c r="C50" i="61"/>
  <c r="C49" i="61"/>
  <c r="C48" i="61"/>
  <c r="C47" i="61"/>
  <c r="C46" i="61"/>
  <c r="C45" i="61"/>
  <c r="C44" i="61"/>
  <c r="C43" i="61"/>
  <c r="C42" i="61"/>
  <c r="C41" i="61"/>
  <c r="C40" i="61"/>
  <c r="C39" i="61"/>
  <c r="C38" i="61"/>
  <c r="C37" i="61"/>
  <c r="C36" i="61"/>
  <c r="C35" i="61"/>
  <c r="C34" i="61"/>
  <c r="C33" i="61"/>
  <c r="C32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C9" i="61"/>
  <c r="C8" i="61"/>
  <c r="C7" i="61"/>
  <c r="C6" i="61"/>
  <c r="C5" i="61"/>
  <c r="C4" i="61"/>
  <c r="C72" i="60"/>
  <c r="C71" i="60"/>
  <c r="C70" i="60"/>
  <c r="C69" i="60"/>
  <c r="C68" i="60"/>
  <c r="C67" i="60"/>
  <c r="C66" i="60"/>
  <c r="C65" i="60"/>
  <c r="C64" i="60"/>
  <c r="C63" i="60"/>
  <c r="C62" i="60"/>
  <c r="C61" i="60"/>
  <c r="C60" i="60"/>
  <c r="C59" i="60"/>
  <c r="C58" i="60"/>
  <c r="C57" i="60"/>
  <c r="C56" i="60"/>
  <c r="C55" i="60"/>
  <c r="C54" i="60"/>
  <c r="C53" i="60"/>
  <c r="C52" i="60"/>
  <c r="C51" i="60"/>
  <c r="C50" i="60"/>
  <c r="C49" i="60"/>
  <c r="C48" i="60"/>
  <c r="C47" i="60"/>
  <c r="C46" i="60"/>
  <c r="C45" i="60"/>
  <c r="C44" i="60"/>
  <c r="C43" i="60"/>
  <c r="C42" i="60"/>
  <c r="C41" i="60"/>
  <c r="C40" i="60"/>
  <c r="C39" i="60"/>
  <c r="C38" i="60"/>
  <c r="C37" i="60"/>
  <c r="C36" i="60"/>
  <c r="C35" i="60"/>
  <c r="C34" i="60"/>
  <c r="C33" i="60"/>
  <c r="C32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C9" i="60"/>
  <c r="C8" i="60"/>
  <c r="C7" i="60"/>
  <c r="C6" i="60"/>
  <c r="C5" i="60"/>
  <c r="C4" i="60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4" i="9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113" i="1" l="1"/>
  <c r="C114" i="1"/>
  <c r="C115" i="1"/>
  <c r="C109" i="1"/>
  <c r="C96" i="1"/>
  <c r="C117" i="1"/>
  <c r="C119" i="1"/>
  <c r="C116" i="1"/>
  <c r="C118" i="1"/>
  <c r="E73" i="79"/>
  <c r="E73" i="80"/>
  <c r="D109" i="1"/>
  <c r="C109" i="96"/>
  <c r="E109" i="96" s="1"/>
  <c r="E73" i="82"/>
  <c r="D118" i="1"/>
  <c r="C118" i="96"/>
  <c r="E118" i="96" s="1"/>
  <c r="D116" i="1"/>
  <c r="C116" i="96"/>
  <c r="E116" i="96" s="1"/>
  <c r="D113" i="1"/>
  <c r="C113" i="96"/>
  <c r="E113" i="96" s="1"/>
  <c r="D114" i="1"/>
  <c r="C114" i="96"/>
  <c r="E114" i="96" s="1"/>
  <c r="D115" i="1"/>
  <c r="C115" i="96"/>
  <c r="E115" i="96" s="1"/>
  <c r="E73" i="81"/>
  <c r="D96" i="1"/>
  <c r="C96" i="96"/>
  <c r="E96" i="96" s="1"/>
  <c r="D117" i="1"/>
  <c r="C117" i="96"/>
  <c r="E117" i="96" s="1"/>
  <c r="D119" i="1"/>
  <c r="C119" i="96"/>
  <c r="E119" i="96" s="1"/>
  <c r="G5" i="84"/>
  <c r="G7" i="84"/>
  <c r="G9" i="84"/>
  <c r="G11" i="84"/>
  <c r="G20" i="82"/>
  <c r="G22" i="82"/>
  <c r="G19" i="81"/>
  <c r="F32" i="80"/>
  <c r="E73" i="86"/>
  <c r="G4" i="86"/>
  <c r="F5" i="86"/>
  <c r="G6" i="86"/>
  <c r="F7" i="86"/>
  <c r="G8" i="86"/>
  <c r="F9" i="86"/>
  <c r="G10" i="86"/>
  <c r="F11" i="86"/>
  <c r="G12" i="86"/>
  <c r="F13" i="86"/>
  <c r="G14" i="86"/>
  <c r="F15" i="86"/>
  <c r="G16" i="86"/>
  <c r="F17" i="86"/>
  <c r="G18" i="86"/>
  <c r="F19" i="86"/>
  <c r="F21" i="86"/>
  <c r="G5" i="86"/>
  <c r="G7" i="86"/>
  <c r="G9" i="86"/>
  <c r="G11" i="86"/>
  <c r="G13" i="86"/>
  <c r="G15" i="86"/>
  <c r="G17" i="86"/>
  <c r="G20" i="86"/>
  <c r="G22" i="86"/>
  <c r="F23" i="86"/>
  <c r="G24" i="86"/>
  <c r="F25" i="86"/>
  <c r="G26" i="86"/>
  <c r="F27" i="86"/>
  <c r="G28" i="86"/>
  <c r="F29" i="86"/>
  <c r="G30" i="86"/>
  <c r="F31" i="86"/>
  <c r="G32" i="86"/>
  <c r="F33" i="86"/>
  <c r="G34" i="86"/>
  <c r="F35" i="86"/>
  <c r="G36" i="86"/>
  <c r="F37" i="86"/>
  <c r="G38" i="86"/>
  <c r="F39" i="86"/>
  <c r="G40" i="86"/>
  <c r="F41" i="86"/>
  <c r="G42" i="86"/>
  <c r="F43" i="86"/>
  <c r="G44" i="86"/>
  <c r="F45" i="86"/>
  <c r="G46" i="86"/>
  <c r="G23" i="86"/>
  <c r="G25" i="86"/>
  <c r="G27" i="86"/>
  <c r="G29" i="86"/>
  <c r="G31" i="86"/>
  <c r="G33" i="86"/>
  <c r="G35" i="86"/>
  <c r="G37" i="86"/>
  <c r="G39" i="86"/>
  <c r="G41" i="86"/>
  <c r="G43" i="86"/>
  <c r="G45" i="86"/>
  <c r="F47" i="86"/>
  <c r="G48" i="86"/>
  <c r="G50" i="86"/>
  <c r="G52" i="86"/>
  <c r="F53" i="86"/>
  <c r="G54" i="86"/>
  <c r="G56" i="86"/>
  <c r="F57" i="86"/>
  <c r="G58" i="86"/>
  <c r="F59" i="86"/>
  <c r="G60" i="86"/>
  <c r="F61" i="86"/>
  <c r="G62" i="86"/>
  <c r="F63" i="86"/>
  <c r="G64" i="86"/>
  <c r="F65" i="86"/>
  <c r="G66" i="86"/>
  <c r="F67" i="86"/>
  <c r="G68" i="86"/>
  <c r="F69" i="86"/>
  <c r="G70" i="86"/>
  <c r="F71" i="86"/>
  <c r="G72" i="86"/>
  <c r="G47" i="86"/>
  <c r="G49" i="86"/>
  <c r="G51" i="86"/>
  <c r="G53" i="86"/>
  <c r="G55" i="86"/>
  <c r="G57" i="86"/>
  <c r="G59" i="86"/>
  <c r="G61" i="86"/>
  <c r="G63" i="86"/>
  <c r="G65" i="86"/>
  <c r="G67" i="86"/>
  <c r="G69" i="86"/>
  <c r="G71" i="86"/>
  <c r="E73" i="85"/>
  <c r="G4" i="85"/>
  <c r="F5" i="85"/>
  <c r="G6" i="85"/>
  <c r="F7" i="85"/>
  <c r="G8" i="85"/>
  <c r="F9" i="85"/>
  <c r="G10" i="85"/>
  <c r="F11" i="85"/>
  <c r="G12" i="85"/>
  <c r="F13" i="85"/>
  <c r="G14" i="85"/>
  <c r="F15" i="85"/>
  <c r="G16" i="85"/>
  <c r="F17" i="85"/>
  <c r="G18" i="85"/>
  <c r="F19" i="85"/>
  <c r="G20" i="85"/>
  <c r="F21" i="85"/>
  <c r="G22" i="85"/>
  <c r="G23" i="85"/>
  <c r="G25" i="85"/>
  <c r="G27" i="85"/>
  <c r="G29" i="85"/>
  <c r="G5" i="85"/>
  <c r="G7" i="85"/>
  <c r="G9" i="85"/>
  <c r="G11" i="85"/>
  <c r="G13" i="85"/>
  <c r="G15" i="85"/>
  <c r="G17" i="85"/>
  <c r="G19" i="85"/>
  <c r="G21" i="85"/>
  <c r="F31" i="85"/>
  <c r="G31" i="85"/>
  <c r="G33" i="85"/>
  <c r="G35" i="85"/>
  <c r="G37" i="85"/>
  <c r="G39" i="85"/>
  <c r="F40" i="85"/>
  <c r="G41" i="85"/>
  <c r="F42" i="85"/>
  <c r="G43" i="85"/>
  <c r="F44" i="85"/>
  <c r="G45" i="85"/>
  <c r="F46" i="85"/>
  <c r="G48" i="85"/>
  <c r="G50" i="85"/>
  <c r="G52" i="85"/>
  <c r="G54" i="85"/>
  <c r="G56" i="85"/>
  <c r="G58" i="85"/>
  <c r="G60" i="85"/>
  <c r="G62" i="85"/>
  <c r="G64" i="85"/>
  <c r="G66" i="85"/>
  <c r="G68" i="85"/>
  <c r="G70" i="85"/>
  <c r="G72" i="85"/>
  <c r="G24" i="85"/>
  <c r="G26" i="85"/>
  <c r="G28" i="85"/>
  <c r="G30" i="85"/>
  <c r="G32" i="85"/>
  <c r="G34" i="85"/>
  <c r="G36" i="85"/>
  <c r="G38" i="85"/>
  <c r="G40" i="85"/>
  <c r="G42" i="85"/>
  <c r="G44" i="85"/>
  <c r="G46" i="85"/>
  <c r="G47" i="85"/>
  <c r="G49" i="85"/>
  <c r="G51" i="85"/>
  <c r="G53" i="85"/>
  <c r="G55" i="85"/>
  <c r="G57" i="85"/>
  <c r="G59" i="85"/>
  <c r="G61" i="85"/>
  <c r="G63" i="85"/>
  <c r="G65" i="85"/>
  <c r="G67" i="85"/>
  <c r="G69" i="85"/>
  <c r="G71" i="85"/>
  <c r="F13" i="84"/>
  <c r="G13" i="84"/>
  <c r="G15" i="84"/>
  <c r="G17" i="84"/>
  <c r="G19" i="84"/>
  <c r="G21" i="84"/>
  <c r="G23" i="84"/>
  <c r="G25" i="84"/>
  <c r="G27" i="84"/>
  <c r="G29" i="84"/>
  <c r="G31" i="84"/>
  <c r="G33" i="84"/>
  <c r="G35" i="84"/>
  <c r="G37" i="84"/>
  <c r="G39" i="84"/>
  <c r="G41" i="84"/>
  <c r="G43" i="84"/>
  <c r="G45" i="84"/>
  <c r="E73" i="84"/>
  <c r="G4" i="84"/>
  <c r="G6" i="84"/>
  <c r="G8" i="84"/>
  <c r="G10" i="84"/>
  <c r="G12" i="84"/>
  <c r="G14" i="84"/>
  <c r="G16" i="84"/>
  <c r="G18" i="84"/>
  <c r="G20" i="84"/>
  <c r="G22" i="84"/>
  <c r="G24" i="84"/>
  <c r="G26" i="84"/>
  <c r="G28" i="84"/>
  <c r="G30" i="84"/>
  <c r="G32" i="84"/>
  <c r="G34" i="84"/>
  <c r="G36" i="84"/>
  <c r="G38" i="84"/>
  <c r="G40" i="84"/>
  <c r="G42" i="84"/>
  <c r="G44" i="84"/>
  <c r="G46" i="84"/>
  <c r="F47" i="84"/>
  <c r="G48" i="84"/>
  <c r="G50" i="84"/>
  <c r="G52" i="84"/>
  <c r="G54" i="84"/>
  <c r="G56" i="84"/>
  <c r="G58" i="84"/>
  <c r="G60" i="84"/>
  <c r="G62" i="84"/>
  <c r="G64" i="84"/>
  <c r="F65" i="84"/>
  <c r="G66" i="84"/>
  <c r="F67" i="84"/>
  <c r="G68" i="84"/>
  <c r="F69" i="84"/>
  <c r="G70" i="84"/>
  <c r="F71" i="84"/>
  <c r="G72" i="84"/>
  <c r="G47" i="84"/>
  <c r="G49" i="84"/>
  <c r="G51" i="84"/>
  <c r="G53" i="84"/>
  <c r="G55" i="84"/>
  <c r="G57" i="84"/>
  <c r="G59" i="84"/>
  <c r="G61" i="84"/>
  <c r="G63" i="84"/>
  <c r="G65" i="84"/>
  <c r="G67" i="84"/>
  <c r="G69" i="84"/>
  <c r="G71" i="84"/>
  <c r="E73" i="83"/>
  <c r="G4" i="83"/>
  <c r="F5" i="83"/>
  <c r="G6" i="83"/>
  <c r="F7" i="83"/>
  <c r="G8" i="83"/>
  <c r="F9" i="83"/>
  <c r="G10" i="83"/>
  <c r="F11" i="83"/>
  <c r="G12" i="83"/>
  <c r="F13" i="83"/>
  <c r="G14" i="83"/>
  <c r="F15" i="83"/>
  <c r="G16" i="83"/>
  <c r="F17" i="83"/>
  <c r="G18" i="83"/>
  <c r="F19" i="83"/>
  <c r="G21" i="83"/>
  <c r="G23" i="83"/>
  <c r="G25" i="83"/>
  <c r="G5" i="83"/>
  <c r="G7" i="83"/>
  <c r="G9" i="83"/>
  <c r="G11" i="83"/>
  <c r="G13" i="83"/>
  <c r="G15" i="83"/>
  <c r="G17" i="83"/>
  <c r="G19" i="83"/>
  <c r="G20" i="83"/>
  <c r="G22" i="83"/>
  <c r="G24" i="83"/>
  <c r="G26" i="83"/>
  <c r="F27" i="83"/>
  <c r="G28" i="83"/>
  <c r="F29" i="83"/>
  <c r="G30" i="83"/>
  <c r="F31" i="83"/>
  <c r="G32" i="83"/>
  <c r="F33" i="83"/>
  <c r="G34" i="83"/>
  <c r="F35" i="83"/>
  <c r="G36" i="83"/>
  <c r="F37" i="83"/>
  <c r="G38" i="83"/>
  <c r="F39" i="83"/>
  <c r="G40" i="83"/>
  <c r="F41" i="83"/>
  <c r="G42" i="83"/>
  <c r="F43" i="83"/>
  <c r="G44" i="83"/>
  <c r="F45" i="83"/>
  <c r="G27" i="83"/>
  <c r="G29" i="83"/>
  <c r="G31" i="83"/>
  <c r="G33" i="83"/>
  <c r="G35" i="83"/>
  <c r="G37" i="83"/>
  <c r="G39" i="83"/>
  <c r="G41" i="83"/>
  <c r="G43" i="83"/>
  <c r="G45" i="83"/>
  <c r="F46" i="83"/>
  <c r="G48" i="83"/>
  <c r="G50" i="83"/>
  <c r="G52" i="83"/>
  <c r="G54" i="83"/>
  <c r="G56" i="83"/>
  <c r="F57" i="83"/>
  <c r="G58" i="83"/>
  <c r="F59" i="83"/>
  <c r="G60" i="83"/>
  <c r="F61" i="83"/>
  <c r="G62" i="83"/>
  <c r="F63" i="83"/>
  <c r="G64" i="83"/>
  <c r="F65" i="83"/>
  <c r="G66" i="83"/>
  <c r="F67" i="83"/>
  <c r="G68" i="83"/>
  <c r="F69" i="83"/>
  <c r="G70" i="83"/>
  <c r="F71" i="83"/>
  <c r="G72" i="83"/>
  <c r="G47" i="83"/>
  <c r="G49" i="83"/>
  <c r="G51" i="83"/>
  <c r="G53" i="83"/>
  <c r="G55" i="83"/>
  <c r="G57" i="83"/>
  <c r="G59" i="83"/>
  <c r="G61" i="83"/>
  <c r="G63" i="83"/>
  <c r="G65" i="83"/>
  <c r="G67" i="83"/>
  <c r="G69" i="83"/>
  <c r="G71" i="83"/>
  <c r="F4" i="82"/>
  <c r="G5" i="82"/>
  <c r="F6" i="82"/>
  <c r="G7" i="82"/>
  <c r="F8" i="82"/>
  <c r="G9" i="82"/>
  <c r="F10" i="82"/>
  <c r="G11" i="82"/>
  <c r="F12" i="82"/>
  <c r="G13" i="82"/>
  <c r="F14" i="82"/>
  <c r="G15" i="82"/>
  <c r="F16" i="82"/>
  <c r="G17" i="82"/>
  <c r="F18" i="82"/>
  <c r="G19" i="82"/>
  <c r="G4" i="82"/>
  <c r="G6" i="82"/>
  <c r="G8" i="82"/>
  <c r="G10" i="82"/>
  <c r="G12" i="82"/>
  <c r="G14" i="82"/>
  <c r="G16" i="82"/>
  <c r="G18" i="82"/>
  <c r="G21" i="82"/>
  <c r="G23" i="82"/>
  <c r="F24" i="82"/>
  <c r="G25" i="82"/>
  <c r="F26" i="82"/>
  <c r="G27" i="82"/>
  <c r="F28" i="82"/>
  <c r="G29" i="82"/>
  <c r="F30" i="82"/>
  <c r="G31" i="82"/>
  <c r="F32" i="82"/>
  <c r="G33" i="82"/>
  <c r="F34" i="82"/>
  <c r="G35" i="82"/>
  <c r="F36" i="82"/>
  <c r="G37" i="82"/>
  <c r="F38" i="82"/>
  <c r="G39" i="82"/>
  <c r="F40" i="82"/>
  <c r="G41" i="82"/>
  <c r="F42" i="82"/>
  <c r="G43" i="82"/>
  <c r="F44" i="82"/>
  <c r="G45" i="82"/>
  <c r="F46" i="82"/>
  <c r="G24" i="82"/>
  <c r="G26" i="82"/>
  <c r="G28" i="82"/>
  <c r="G30" i="82"/>
  <c r="G32" i="82"/>
  <c r="G34" i="82"/>
  <c r="G36" i="82"/>
  <c r="G38" i="82"/>
  <c r="G40" i="82"/>
  <c r="G42" i="82"/>
  <c r="G44" i="82"/>
  <c r="G46" i="82"/>
  <c r="G48" i="82"/>
  <c r="G50" i="82"/>
  <c r="G52" i="82"/>
  <c r="G54" i="82"/>
  <c r="G56" i="82"/>
  <c r="G58" i="82"/>
  <c r="G60" i="82"/>
  <c r="G62" i="82"/>
  <c r="F63" i="82"/>
  <c r="G64" i="82"/>
  <c r="F65" i="82"/>
  <c r="G66" i="82"/>
  <c r="F67" i="82"/>
  <c r="G68" i="82"/>
  <c r="F69" i="82"/>
  <c r="G70" i="82"/>
  <c r="F71" i="82"/>
  <c r="G72" i="82"/>
  <c r="G47" i="82"/>
  <c r="G49" i="82"/>
  <c r="G51" i="82"/>
  <c r="G53" i="82"/>
  <c r="G55" i="82"/>
  <c r="G57" i="82"/>
  <c r="G59" i="82"/>
  <c r="G61" i="82"/>
  <c r="G63" i="82"/>
  <c r="G65" i="82"/>
  <c r="G67" i="82"/>
  <c r="G69" i="82"/>
  <c r="G71" i="82"/>
  <c r="F4" i="81"/>
  <c r="G5" i="81"/>
  <c r="F6" i="81"/>
  <c r="G7" i="81"/>
  <c r="F8" i="81"/>
  <c r="G9" i="81"/>
  <c r="F10" i="81"/>
  <c r="G11" i="81"/>
  <c r="F12" i="81"/>
  <c r="G13" i="81"/>
  <c r="F14" i="81"/>
  <c r="G15" i="81"/>
  <c r="F16" i="81"/>
  <c r="G17" i="81"/>
  <c r="F18" i="81"/>
  <c r="F21" i="81"/>
  <c r="G4" i="81"/>
  <c r="G6" i="81"/>
  <c r="G8" i="81"/>
  <c r="G10" i="81"/>
  <c r="G12" i="81"/>
  <c r="G14" i="81"/>
  <c r="G16" i="81"/>
  <c r="G18" i="81"/>
  <c r="G20" i="81"/>
  <c r="G22" i="81"/>
  <c r="F23" i="81"/>
  <c r="G24" i="81"/>
  <c r="F25" i="81"/>
  <c r="G26" i="81"/>
  <c r="F27" i="81"/>
  <c r="G28" i="81"/>
  <c r="F29" i="81"/>
  <c r="G30" i="81"/>
  <c r="F31" i="81"/>
  <c r="G32" i="81"/>
  <c r="F33" i="81"/>
  <c r="G34" i="81"/>
  <c r="F35" i="81"/>
  <c r="G36" i="81"/>
  <c r="F37" i="81"/>
  <c r="G38" i="81"/>
  <c r="F39" i="81"/>
  <c r="G40" i="81"/>
  <c r="F41" i="81"/>
  <c r="G42" i="81"/>
  <c r="F43" i="81"/>
  <c r="G44" i="81"/>
  <c r="F45" i="81"/>
  <c r="G46" i="81"/>
  <c r="G23" i="81"/>
  <c r="G25" i="81"/>
  <c r="G27" i="81"/>
  <c r="G29" i="81"/>
  <c r="G31" i="81"/>
  <c r="G33" i="81"/>
  <c r="G35" i="81"/>
  <c r="G37" i="81"/>
  <c r="G39" i="81"/>
  <c r="G41" i="81"/>
  <c r="G43" i="81"/>
  <c r="G45" i="81"/>
  <c r="F47" i="81"/>
  <c r="G48" i="81"/>
  <c r="G50" i="81"/>
  <c r="G52" i="81"/>
  <c r="G54" i="81"/>
  <c r="F55" i="81"/>
  <c r="G56" i="81"/>
  <c r="F57" i="81"/>
  <c r="G58" i="81"/>
  <c r="F59" i="81"/>
  <c r="G60" i="81"/>
  <c r="F61" i="81"/>
  <c r="G62" i="81"/>
  <c r="F63" i="81"/>
  <c r="G64" i="81"/>
  <c r="F65" i="81"/>
  <c r="G66" i="81"/>
  <c r="F67" i="81"/>
  <c r="G68" i="81"/>
  <c r="F69" i="81"/>
  <c r="G70" i="81"/>
  <c r="F71" i="81"/>
  <c r="G72" i="81"/>
  <c r="G47" i="81"/>
  <c r="G49" i="81"/>
  <c r="G51" i="81"/>
  <c r="G53" i="81"/>
  <c r="G55" i="81"/>
  <c r="G57" i="81"/>
  <c r="G59" i="81"/>
  <c r="G61" i="81"/>
  <c r="G63" i="81"/>
  <c r="G65" i="81"/>
  <c r="G67" i="81"/>
  <c r="G69" i="81"/>
  <c r="G71" i="81"/>
  <c r="G4" i="80"/>
  <c r="F5" i="80"/>
  <c r="G6" i="80"/>
  <c r="F7" i="80"/>
  <c r="G8" i="80"/>
  <c r="F9" i="80"/>
  <c r="G10" i="80"/>
  <c r="F11" i="80"/>
  <c r="G12" i="80"/>
  <c r="F13" i="80"/>
  <c r="G14" i="80"/>
  <c r="F15" i="80"/>
  <c r="G16" i="80"/>
  <c r="F17" i="80"/>
  <c r="G18" i="80"/>
  <c r="F19" i="80"/>
  <c r="G20" i="80"/>
  <c r="F21" i="80"/>
  <c r="G22" i="80"/>
  <c r="F23" i="80"/>
  <c r="G24" i="80"/>
  <c r="F25" i="80"/>
  <c r="G26" i="80"/>
  <c r="F27" i="80"/>
  <c r="G28" i="80"/>
  <c r="F29" i="80"/>
  <c r="G30" i="80"/>
  <c r="F31" i="80"/>
  <c r="G34" i="80"/>
  <c r="G36" i="80"/>
  <c r="G38" i="80"/>
  <c r="G40" i="80"/>
  <c r="G42" i="80"/>
  <c r="G44" i="80"/>
  <c r="F4" i="80"/>
  <c r="G5" i="80"/>
  <c r="G7" i="80"/>
  <c r="G9" i="80"/>
  <c r="G11" i="80"/>
  <c r="G13" i="80"/>
  <c r="G15" i="80"/>
  <c r="G17" i="80"/>
  <c r="G19" i="80"/>
  <c r="G21" i="80"/>
  <c r="G23" i="80"/>
  <c r="G25" i="80"/>
  <c r="G27" i="80"/>
  <c r="G29" i="80"/>
  <c r="G31" i="80"/>
  <c r="G46" i="80"/>
  <c r="F46" i="80"/>
  <c r="G33" i="80"/>
  <c r="G35" i="80"/>
  <c r="G37" i="80"/>
  <c r="G39" i="80"/>
  <c r="G41" i="80"/>
  <c r="G43" i="80"/>
  <c r="G45" i="80"/>
  <c r="G48" i="80"/>
  <c r="G50" i="80"/>
  <c r="G52" i="80"/>
  <c r="G54" i="80"/>
  <c r="G56" i="80"/>
  <c r="G58" i="80"/>
  <c r="G60" i="80"/>
  <c r="G62" i="80"/>
  <c r="G64" i="80"/>
  <c r="G66" i="80"/>
  <c r="G68" i="80"/>
  <c r="G70" i="80"/>
  <c r="G72" i="80"/>
  <c r="G47" i="80"/>
  <c r="G49" i="80"/>
  <c r="G51" i="80"/>
  <c r="G53" i="80"/>
  <c r="G55" i="80"/>
  <c r="G57" i="80"/>
  <c r="G59" i="80"/>
  <c r="G61" i="80"/>
  <c r="G63" i="80"/>
  <c r="G65" i="80"/>
  <c r="G67" i="80"/>
  <c r="G69" i="80"/>
  <c r="G71" i="80"/>
  <c r="F4" i="79"/>
  <c r="G5" i="79"/>
  <c r="F6" i="79"/>
  <c r="G7" i="79"/>
  <c r="F8" i="79"/>
  <c r="G9" i="79"/>
  <c r="F10" i="79"/>
  <c r="G11" i="79"/>
  <c r="F12" i="79"/>
  <c r="G13" i="79"/>
  <c r="F14" i="79"/>
  <c r="G15" i="79"/>
  <c r="F16" i="79"/>
  <c r="G17" i="79"/>
  <c r="G4" i="79"/>
  <c r="G6" i="79"/>
  <c r="G8" i="79"/>
  <c r="G10" i="79"/>
  <c r="G12" i="79"/>
  <c r="G14" i="79"/>
  <c r="G16" i="79"/>
  <c r="G18" i="79"/>
  <c r="F19" i="79"/>
  <c r="G20" i="79"/>
  <c r="F21" i="79"/>
  <c r="G22" i="79"/>
  <c r="F23" i="79"/>
  <c r="G24" i="79"/>
  <c r="F25" i="79"/>
  <c r="G26" i="79"/>
  <c r="F27" i="79"/>
  <c r="G28" i="79"/>
  <c r="F29" i="79"/>
  <c r="G30" i="79"/>
  <c r="F31" i="79"/>
  <c r="G32" i="79"/>
  <c r="F33" i="79"/>
  <c r="G34" i="79"/>
  <c r="F35" i="79"/>
  <c r="G36" i="79"/>
  <c r="F37" i="79"/>
  <c r="G38" i="79"/>
  <c r="F39" i="79"/>
  <c r="G40" i="79"/>
  <c r="F41" i="79"/>
  <c r="G42" i="79"/>
  <c r="F43" i="79"/>
  <c r="G44" i="79"/>
  <c r="F45" i="79"/>
  <c r="G46" i="79"/>
  <c r="G19" i="79"/>
  <c r="G21" i="79"/>
  <c r="G23" i="79"/>
  <c r="G25" i="79"/>
  <c r="G27" i="79"/>
  <c r="G29" i="79"/>
  <c r="G31" i="79"/>
  <c r="G33" i="79"/>
  <c r="G35" i="79"/>
  <c r="G37" i="79"/>
  <c r="G39" i="79"/>
  <c r="G41" i="79"/>
  <c r="G43" i="79"/>
  <c r="G45" i="79"/>
  <c r="G48" i="79"/>
  <c r="F49" i="79"/>
  <c r="G50" i="79"/>
  <c r="F51" i="79"/>
  <c r="G52" i="79"/>
  <c r="F53" i="79"/>
  <c r="G54" i="79"/>
  <c r="F55" i="79"/>
  <c r="G56" i="79"/>
  <c r="F57" i="79"/>
  <c r="G58" i="79"/>
  <c r="F59" i="79"/>
  <c r="G60" i="79"/>
  <c r="F61" i="79"/>
  <c r="G62" i="79"/>
  <c r="F63" i="79"/>
  <c r="G64" i="79"/>
  <c r="F65" i="79"/>
  <c r="G66" i="79"/>
  <c r="F67" i="79"/>
  <c r="G68" i="79"/>
  <c r="F69" i="79"/>
  <c r="G70" i="79"/>
  <c r="F71" i="79"/>
  <c r="G72" i="79"/>
  <c r="G47" i="79"/>
  <c r="G49" i="79"/>
  <c r="G51" i="79"/>
  <c r="G53" i="79"/>
  <c r="G55" i="79"/>
  <c r="G57" i="79"/>
  <c r="G59" i="79"/>
  <c r="G61" i="79"/>
  <c r="G63" i="79"/>
  <c r="G65" i="79"/>
  <c r="G67" i="79"/>
  <c r="G69" i="79"/>
  <c r="G71" i="79"/>
  <c r="F6" i="78"/>
  <c r="G6" i="78"/>
  <c r="F8" i="78"/>
  <c r="G8" i="78"/>
  <c r="F10" i="78"/>
  <c r="G10" i="78"/>
  <c r="F12" i="78"/>
  <c r="G12" i="78"/>
  <c r="F14" i="78"/>
  <c r="G14" i="78"/>
  <c r="F16" i="78"/>
  <c r="G16" i="78"/>
  <c r="F18" i="78"/>
  <c r="G18" i="78"/>
  <c r="F20" i="78"/>
  <c r="G20" i="78"/>
  <c r="F22" i="78"/>
  <c r="G22" i="78"/>
  <c r="F24" i="78"/>
  <c r="G24" i="78"/>
  <c r="F26" i="78"/>
  <c r="G26" i="78"/>
  <c r="F28" i="78"/>
  <c r="G28" i="78"/>
  <c r="F5" i="78"/>
  <c r="G5" i="78"/>
  <c r="F7" i="78"/>
  <c r="G7" i="78"/>
  <c r="F9" i="78"/>
  <c r="G9" i="78"/>
  <c r="F11" i="78"/>
  <c r="G11" i="78"/>
  <c r="F13" i="78"/>
  <c r="G13" i="78"/>
  <c r="F15" i="78"/>
  <c r="G15" i="78"/>
  <c r="F17" i="78"/>
  <c r="G17" i="78"/>
  <c r="F19" i="78"/>
  <c r="G19" i="78"/>
  <c r="F21" i="78"/>
  <c r="G21" i="78"/>
  <c r="F23" i="78"/>
  <c r="G23" i="78"/>
  <c r="F25" i="78"/>
  <c r="G25" i="78"/>
  <c r="F27" i="78"/>
  <c r="G27" i="78"/>
  <c r="F29" i="78"/>
  <c r="G29" i="78"/>
  <c r="E4" i="78"/>
  <c r="G30" i="78"/>
  <c r="F30" i="78"/>
  <c r="G32" i="78"/>
  <c r="F32" i="78"/>
  <c r="G34" i="78"/>
  <c r="F34" i="78"/>
  <c r="G36" i="78"/>
  <c r="F36" i="78"/>
  <c r="G38" i="78"/>
  <c r="F38" i="78"/>
  <c r="G31" i="78"/>
  <c r="F31" i="78"/>
  <c r="G33" i="78"/>
  <c r="F33" i="78"/>
  <c r="G35" i="78"/>
  <c r="F35" i="78"/>
  <c r="G37" i="78"/>
  <c r="F37" i="78"/>
  <c r="G39" i="78"/>
  <c r="F39" i="78"/>
  <c r="F40" i="78"/>
  <c r="F41" i="78"/>
  <c r="F42" i="78"/>
  <c r="F43" i="78"/>
  <c r="F44" i="78"/>
  <c r="F45" i="78"/>
  <c r="F46" i="78"/>
  <c r="F47" i="78"/>
  <c r="F48" i="78"/>
  <c r="F49" i="78"/>
  <c r="F50" i="78"/>
  <c r="F51" i="78"/>
  <c r="F52" i="78"/>
  <c r="F54" i="78"/>
  <c r="G54" i="78"/>
  <c r="F56" i="78"/>
  <c r="G56" i="78"/>
  <c r="F58" i="78"/>
  <c r="G58" i="78"/>
  <c r="F60" i="78"/>
  <c r="G60" i="78"/>
  <c r="F62" i="78"/>
  <c r="G62" i="78"/>
  <c r="F64" i="78"/>
  <c r="G64" i="78"/>
  <c r="F66" i="78"/>
  <c r="G66" i="78"/>
  <c r="F68" i="78"/>
  <c r="G68" i="78"/>
  <c r="F70" i="78"/>
  <c r="G70" i="78"/>
  <c r="F72" i="78"/>
  <c r="G72" i="78"/>
  <c r="G40" i="78"/>
  <c r="G41" i="78"/>
  <c r="G42" i="78"/>
  <c r="G43" i="78"/>
  <c r="G44" i="78"/>
  <c r="G45" i="78"/>
  <c r="G46" i="78"/>
  <c r="G47" i="78"/>
  <c r="G48" i="78"/>
  <c r="G49" i="78"/>
  <c r="G50" i="78"/>
  <c r="G51" i="78"/>
  <c r="G52" i="78"/>
  <c r="F53" i="78"/>
  <c r="G53" i="78"/>
  <c r="F55" i="78"/>
  <c r="G55" i="78"/>
  <c r="F57" i="78"/>
  <c r="G57" i="78"/>
  <c r="F59" i="78"/>
  <c r="G59" i="78"/>
  <c r="F61" i="78"/>
  <c r="G61" i="78"/>
  <c r="F63" i="78"/>
  <c r="G63" i="78"/>
  <c r="F65" i="78"/>
  <c r="G65" i="78"/>
  <c r="F67" i="78"/>
  <c r="G67" i="78"/>
  <c r="F69" i="78"/>
  <c r="G69" i="78"/>
  <c r="F71" i="78"/>
  <c r="G71" i="78"/>
  <c r="I72" i="2"/>
  <c r="H72" i="2"/>
  <c r="I71" i="2"/>
  <c r="H71" i="2"/>
  <c r="I70" i="2"/>
  <c r="H70" i="2"/>
  <c r="I69" i="2"/>
  <c r="H69" i="2"/>
  <c r="I68" i="2"/>
  <c r="H68" i="2"/>
  <c r="I67" i="2"/>
  <c r="H67" i="2"/>
  <c r="I66" i="2"/>
  <c r="H66" i="2"/>
  <c r="I65" i="2"/>
  <c r="H65" i="2"/>
  <c r="I64" i="2"/>
  <c r="H64" i="2"/>
  <c r="I63" i="2"/>
  <c r="H63" i="2"/>
  <c r="I62" i="2"/>
  <c r="H62" i="2"/>
  <c r="I61" i="2"/>
  <c r="H61" i="2"/>
  <c r="I60" i="2"/>
  <c r="H60" i="2"/>
  <c r="I59" i="2"/>
  <c r="H59" i="2"/>
  <c r="I58" i="2"/>
  <c r="H58" i="2"/>
  <c r="I57" i="2"/>
  <c r="H57" i="2"/>
  <c r="I56" i="2"/>
  <c r="H56" i="2"/>
  <c r="I55" i="2"/>
  <c r="H55" i="2"/>
  <c r="I54" i="2"/>
  <c r="H54" i="2"/>
  <c r="I53" i="2"/>
  <c r="H53" i="2"/>
  <c r="I52" i="2"/>
  <c r="H52" i="2"/>
  <c r="I51" i="2"/>
  <c r="H51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I6" i="2"/>
  <c r="H6" i="2"/>
  <c r="I5" i="2"/>
  <c r="H5" i="2"/>
  <c r="I4" i="2"/>
  <c r="H4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4" i="1"/>
  <c r="H4" i="1"/>
  <c r="I4" i="1"/>
  <c r="C74" i="3"/>
  <c r="D73" i="4"/>
  <c r="D73" i="5"/>
  <c r="D73" i="6"/>
  <c r="D73" i="7"/>
  <c r="D73" i="8"/>
  <c r="D73" i="9"/>
  <c r="D73" i="60"/>
  <c r="D73" i="61"/>
  <c r="D73" i="62"/>
  <c r="D73" i="63"/>
  <c r="D73" i="64"/>
  <c r="D73" i="65"/>
  <c r="D74" i="75"/>
  <c r="D74" i="76"/>
  <c r="D73" i="2"/>
  <c r="C73" i="4"/>
  <c r="C73" i="5"/>
  <c r="C73" i="6"/>
  <c r="C73" i="7"/>
  <c r="C73" i="8"/>
  <c r="C73" i="9"/>
  <c r="C73" i="60"/>
  <c r="C73" i="61"/>
  <c r="C73" i="62"/>
  <c r="C73" i="63"/>
  <c r="C73" i="64"/>
  <c r="C73" i="65"/>
  <c r="C74" i="75"/>
  <c r="C74" i="76"/>
  <c r="E73" i="3"/>
  <c r="J73" i="75"/>
  <c r="E73" i="75"/>
  <c r="F73" i="75" s="1"/>
  <c r="J73" i="76"/>
  <c r="E73" i="76"/>
  <c r="K73" i="76" s="1"/>
  <c r="E72" i="76"/>
  <c r="E71" i="76"/>
  <c r="E70" i="76"/>
  <c r="E69" i="76"/>
  <c r="E68" i="76"/>
  <c r="E67" i="76"/>
  <c r="E66" i="76"/>
  <c r="E65" i="76"/>
  <c r="E64" i="76"/>
  <c r="E63" i="76"/>
  <c r="E62" i="76"/>
  <c r="E61" i="76"/>
  <c r="E60" i="76"/>
  <c r="E59" i="76"/>
  <c r="E58" i="76"/>
  <c r="E57" i="76"/>
  <c r="E56" i="76"/>
  <c r="E55" i="76"/>
  <c r="E54" i="76"/>
  <c r="E53" i="76"/>
  <c r="E52" i="76"/>
  <c r="E51" i="76"/>
  <c r="E50" i="76"/>
  <c r="E49" i="76"/>
  <c r="E48" i="76"/>
  <c r="E47" i="76"/>
  <c r="E46" i="76"/>
  <c r="E45" i="76"/>
  <c r="E44" i="76"/>
  <c r="E43" i="76"/>
  <c r="E42" i="76"/>
  <c r="E41" i="76"/>
  <c r="E40" i="76"/>
  <c r="E39" i="76"/>
  <c r="E38" i="76"/>
  <c r="E37" i="76"/>
  <c r="E36" i="76"/>
  <c r="E35" i="76"/>
  <c r="E34" i="76"/>
  <c r="E33" i="76"/>
  <c r="E32" i="76"/>
  <c r="E31" i="76"/>
  <c r="E30" i="76"/>
  <c r="E29" i="76"/>
  <c r="E28" i="76"/>
  <c r="E27" i="76"/>
  <c r="E26" i="76"/>
  <c r="E25" i="76"/>
  <c r="E24" i="76"/>
  <c r="E23" i="76"/>
  <c r="E22" i="76"/>
  <c r="E21" i="76"/>
  <c r="E20" i="76"/>
  <c r="E19" i="76"/>
  <c r="E18" i="76"/>
  <c r="E17" i="76"/>
  <c r="E16" i="76"/>
  <c r="E15" i="76"/>
  <c r="E14" i="76"/>
  <c r="E13" i="76"/>
  <c r="E12" i="76"/>
  <c r="E11" i="76"/>
  <c r="E10" i="76"/>
  <c r="E9" i="76"/>
  <c r="E8" i="76"/>
  <c r="E7" i="76"/>
  <c r="E6" i="76"/>
  <c r="E5" i="76"/>
  <c r="E4" i="76"/>
  <c r="D2" i="76"/>
  <c r="E2" i="76" s="1"/>
  <c r="F2" i="76" s="1"/>
  <c r="G2" i="76" s="1"/>
  <c r="H2" i="76" s="1"/>
  <c r="I2" i="76" s="1"/>
  <c r="J2" i="76" s="1"/>
  <c r="K2" i="76" s="1"/>
  <c r="L2" i="76" s="1"/>
  <c r="M2" i="76" s="1"/>
  <c r="E72" i="75"/>
  <c r="E71" i="75"/>
  <c r="E70" i="75"/>
  <c r="E69" i="75"/>
  <c r="E68" i="75"/>
  <c r="E67" i="75"/>
  <c r="E66" i="75"/>
  <c r="E65" i="75"/>
  <c r="E64" i="75"/>
  <c r="E63" i="75"/>
  <c r="E62" i="75"/>
  <c r="E61" i="75"/>
  <c r="E60" i="75"/>
  <c r="E59" i="75"/>
  <c r="E58" i="75"/>
  <c r="E57" i="75"/>
  <c r="E56" i="75"/>
  <c r="E55" i="75"/>
  <c r="E54" i="75"/>
  <c r="E53" i="75"/>
  <c r="E52" i="75"/>
  <c r="E51" i="75"/>
  <c r="E50" i="75"/>
  <c r="E49" i="75"/>
  <c r="E48" i="75"/>
  <c r="E47" i="75"/>
  <c r="E46" i="75"/>
  <c r="E45" i="75"/>
  <c r="E44" i="75"/>
  <c r="E43" i="75"/>
  <c r="E42" i="75"/>
  <c r="E41" i="75"/>
  <c r="E40" i="75"/>
  <c r="E39" i="75"/>
  <c r="E38" i="75"/>
  <c r="E37" i="75"/>
  <c r="E36" i="75"/>
  <c r="E35" i="75"/>
  <c r="E34" i="75"/>
  <c r="E33" i="75"/>
  <c r="E32" i="75"/>
  <c r="E31" i="75"/>
  <c r="E30" i="75"/>
  <c r="E29" i="75"/>
  <c r="E28" i="75"/>
  <c r="E27" i="75"/>
  <c r="E26" i="75"/>
  <c r="E25" i="75"/>
  <c r="E24" i="75"/>
  <c r="E23" i="75"/>
  <c r="E22" i="75"/>
  <c r="E21" i="75"/>
  <c r="E20" i="75"/>
  <c r="E19" i="75"/>
  <c r="E18" i="75"/>
  <c r="E17" i="75"/>
  <c r="E16" i="75"/>
  <c r="E15" i="75"/>
  <c r="E14" i="75"/>
  <c r="E13" i="75"/>
  <c r="E12" i="75"/>
  <c r="E11" i="75"/>
  <c r="E10" i="75"/>
  <c r="E9" i="75"/>
  <c r="E8" i="75"/>
  <c r="E7" i="75"/>
  <c r="E6" i="75"/>
  <c r="E5" i="75"/>
  <c r="E4" i="75"/>
  <c r="D2" i="75"/>
  <c r="E2" i="75" s="1"/>
  <c r="F2" i="75" s="1"/>
  <c r="G2" i="75" s="1"/>
  <c r="H2" i="75" s="1"/>
  <c r="I2" i="75" s="1"/>
  <c r="J2" i="75" s="1"/>
  <c r="K2" i="75" s="1"/>
  <c r="L2" i="75" s="1"/>
  <c r="M2" i="75" s="1"/>
  <c r="D179" i="1"/>
  <c r="C179" i="1"/>
  <c r="D81" i="1"/>
  <c r="C81" i="1"/>
  <c r="D77" i="1"/>
  <c r="C77" i="1"/>
  <c r="E191" i="1"/>
  <c r="E190" i="1"/>
  <c r="E189" i="1"/>
  <c r="E188" i="1"/>
  <c r="E187" i="1"/>
  <c r="E186" i="1"/>
  <c r="E185" i="1"/>
  <c r="J178" i="1"/>
  <c r="J177" i="1"/>
  <c r="K177" i="1" s="1"/>
  <c r="J176" i="1"/>
  <c r="K176" i="1" s="1"/>
  <c r="J175" i="1"/>
  <c r="K175" i="1" s="1"/>
  <c r="J174" i="1"/>
  <c r="J173" i="1"/>
  <c r="K173" i="1" s="1"/>
  <c r="J172" i="1"/>
  <c r="K172" i="1" s="1"/>
  <c r="J171" i="1"/>
  <c r="K171" i="1" s="1"/>
  <c r="J170" i="1"/>
  <c r="J169" i="1"/>
  <c r="J168" i="1"/>
  <c r="K168" i="1" s="1"/>
  <c r="J167" i="1"/>
  <c r="K167" i="1" s="1"/>
  <c r="J166" i="1"/>
  <c r="J165" i="1"/>
  <c r="J164" i="1"/>
  <c r="K164" i="1" s="1"/>
  <c r="J163" i="1"/>
  <c r="K163" i="1" s="1"/>
  <c r="J162" i="1"/>
  <c r="J161" i="1"/>
  <c r="J160" i="1"/>
  <c r="K160" i="1" s="1"/>
  <c r="J159" i="1"/>
  <c r="K159" i="1" s="1"/>
  <c r="J158" i="1"/>
  <c r="J157" i="1"/>
  <c r="J156" i="1"/>
  <c r="K156" i="1" s="1"/>
  <c r="J155" i="1"/>
  <c r="K155" i="1" s="1"/>
  <c r="J154" i="1"/>
  <c r="J153" i="1"/>
  <c r="K153" i="1" s="1"/>
  <c r="J152" i="1"/>
  <c r="K152" i="1" s="1"/>
  <c r="J151" i="1"/>
  <c r="K151" i="1" s="1"/>
  <c r="J150" i="1"/>
  <c r="J149" i="1"/>
  <c r="J148" i="1"/>
  <c r="J147" i="1"/>
  <c r="K147" i="1" s="1"/>
  <c r="J146" i="1"/>
  <c r="J145" i="1"/>
  <c r="J144" i="1"/>
  <c r="K144" i="1" s="1"/>
  <c r="J143" i="1"/>
  <c r="J142" i="1"/>
  <c r="J141" i="1"/>
  <c r="J140" i="1"/>
  <c r="K140" i="1" s="1"/>
  <c r="J139" i="1"/>
  <c r="J138" i="1"/>
  <c r="K138" i="1" s="1"/>
  <c r="J137" i="1"/>
  <c r="K137" i="1" s="1"/>
  <c r="J136" i="1"/>
  <c r="K136" i="1" s="1"/>
  <c r="J135" i="1"/>
  <c r="J134" i="1"/>
  <c r="K134" i="1" s="1"/>
  <c r="J133" i="1"/>
  <c r="K133" i="1" s="1"/>
  <c r="J132" i="1"/>
  <c r="K132" i="1" s="1"/>
  <c r="J131" i="1"/>
  <c r="J130" i="1"/>
  <c r="K130" i="1" s="1"/>
  <c r="J129" i="1"/>
  <c r="K129" i="1" s="1"/>
  <c r="J128" i="1"/>
  <c r="K128" i="1" s="1"/>
  <c r="J127" i="1"/>
  <c r="J126" i="1"/>
  <c r="K126" i="1" s="1"/>
  <c r="J125" i="1"/>
  <c r="K125" i="1" s="1"/>
  <c r="J124" i="1"/>
  <c r="K124" i="1" s="1"/>
  <c r="J123" i="1"/>
  <c r="J122" i="1"/>
  <c r="E122" i="1"/>
  <c r="E119" i="1"/>
  <c r="E118" i="1"/>
  <c r="E117" i="1"/>
  <c r="E115" i="1"/>
  <c r="E114" i="1"/>
  <c r="E113" i="1"/>
  <c r="E109" i="1"/>
  <c r="E96" i="1"/>
  <c r="E92" i="1"/>
  <c r="E91" i="1"/>
  <c r="E90" i="1"/>
  <c r="E89" i="1"/>
  <c r="E88" i="1"/>
  <c r="E85" i="1"/>
  <c r="E87" i="1" s="1"/>
  <c r="E84" i="1"/>
  <c r="E83" i="1"/>
  <c r="E80" i="1"/>
  <c r="E79" i="1"/>
  <c r="J76" i="1"/>
  <c r="E76" i="1"/>
  <c r="J75" i="1"/>
  <c r="E75" i="1"/>
  <c r="D2" i="3"/>
  <c r="E2" i="3" s="1"/>
  <c r="F2" i="3" s="1"/>
  <c r="G2" i="3" s="1"/>
  <c r="H2" i="3" s="1"/>
  <c r="I2" i="3" s="1"/>
  <c r="J2" i="3" s="1"/>
  <c r="K2" i="3" s="1"/>
  <c r="L2" i="3" s="1"/>
  <c r="M2" i="3" s="1"/>
  <c r="D2" i="4"/>
  <c r="E2" i="4" s="1"/>
  <c r="F2" i="4" s="1"/>
  <c r="G2" i="4" s="1"/>
  <c r="H2" i="4" s="1"/>
  <c r="I2" i="4" s="1"/>
  <c r="J2" i="4" s="1"/>
  <c r="K2" i="4" s="1"/>
  <c r="L2" i="4" s="1"/>
  <c r="M2" i="4" s="1"/>
  <c r="D2" i="5"/>
  <c r="E2" i="5" s="1"/>
  <c r="F2" i="5" s="1"/>
  <c r="G2" i="5" s="1"/>
  <c r="H2" i="5" s="1"/>
  <c r="I2" i="5" s="1"/>
  <c r="J2" i="5" s="1"/>
  <c r="K2" i="5" s="1"/>
  <c r="L2" i="5" s="1"/>
  <c r="M2" i="5" s="1"/>
  <c r="D2" i="6"/>
  <c r="E2" i="6" s="1"/>
  <c r="F2" i="6" s="1"/>
  <c r="G2" i="6" s="1"/>
  <c r="H2" i="6" s="1"/>
  <c r="I2" i="6" s="1"/>
  <c r="J2" i="6" s="1"/>
  <c r="K2" i="6" s="1"/>
  <c r="L2" i="6" s="1"/>
  <c r="M2" i="6" s="1"/>
  <c r="E2" i="7"/>
  <c r="F2" i="7" s="1"/>
  <c r="G2" i="7" s="1"/>
  <c r="H2" i="7" s="1"/>
  <c r="I2" i="7" s="1"/>
  <c r="J2" i="7" s="1"/>
  <c r="K2" i="7" s="1"/>
  <c r="L2" i="7" s="1"/>
  <c r="M2" i="7" s="1"/>
  <c r="D2" i="7"/>
  <c r="E2" i="8"/>
  <c r="F2" i="8" s="1"/>
  <c r="G2" i="8" s="1"/>
  <c r="H2" i="8" s="1"/>
  <c r="I2" i="8" s="1"/>
  <c r="J2" i="8" s="1"/>
  <c r="K2" i="8" s="1"/>
  <c r="L2" i="8" s="1"/>
  <c r="M2" i="8" s="1"/>
  <c r="D2" i="8"/>
  <c r="E2" i="9"/>
  <c r="F2" i="9" s="1"/>
  <c r="G2" i="9" s="1"/>
  <c r="H2" i="9" s="1"/>
  <c r="I2" i="9" s="1"/>
  <c r="J2" i="9" s="1"/>
  <c r="K2" i="9" s="1"/>
  <c r="L2" i="9" s="1"/>
  <c r="M2" i="9" s="1"/>
  <c r="D2" i="9"/>
  <c r="E2" i="60"/>
  <c r="F2" i="60" s="1"/>
  <c r="G2" i="60" s="1"/>
  <c r="H2" i="60" s="1"/>
  <c r="I2" i="60" s="1"/>
  <c r="J2" i="60" s="1"/>
  <c r="K2" i="60" s="1"/>
  <c r="L2" i="60" s="1"/>
  <c r="M2" i="60" s="1"/>
  <c r="D2" i="60"/>
  <c r="D2" i="61"/>
  <c r="E2" i="61" s="1"/>
  <c r="F2" i="61" s="1"/>
  <c r="G2" i="61" s="1"/>
  <c r="H2" i="61" s="1"/>
  <c r="I2" i="61" s="1"/>
  <c r="J2" i="61" s="1"/>
  <c r="K2" i="61" s="1"/>
  <c r="L2" i="61" s="1"/>
  <c r="M2" i="61" s="1"/>
  <c r="D2" i="62"/>
  <c r="E2" i="62" s="1"/>
  <c r="F2" i="62" s="1"/>
  <c r="G2" i="62" s="1"/>
  <c r="H2" i="62" s="1"/>
  <c r="I2" i="62" s="1"/>
  <c r="J2" i="62" s="1"/>
  <c r="K2" i="62" s="1"/>
  <c r="L2" i="62" s="1"/>
  <c r="M2" i="62" s="1"/>
  <c r="D2" i="63"/>
  <c r="E2" i="63" s="1"/>
  <c r="F2" i="63" s="1"/>
  <c r="G2" i="63" s="1"/>
  <c r="H2" i="63" s="1"/>
  <c r="I2" i="63" s="1"/>
  <c r="J2" i="63" s="1"/>
  <c r="K2" i="63" s="1"/>
  <c r="L2" i="63" s="1"/>
  <c r="M2" i="63" s="1"/>
  <c r="D2" i="64"/>
  <c r="E2" i="64" s="1"/>
  <c r="F2" i="64" s="1"/>
  <c r="G2" i="64" s="1"/>
  <c r="H2" i="64" s="1"/>
  <c r="I2" i="64" s="1"/>
  <c r="J2" i="64" s="1"/>
  <c r="K2" i="64" s="1"/>
  <c r="L2" i="64" s="1"/>
  <c r="M2" i="64" s="1"/>
  <c r="D2" i="65"/>
  <c r="E2" i="65" s="1"/>
  <c r="F2" i="65" s="1"/>
  <c r="G2" i="65" s="1"/>
  <c r="H2" i="65" s="1"/>
  <c r="I2" i="65" s="1"/>
  <c r="J2" i="65" s="1"/>
  <c r="K2" i="65" s="1"/>
  <c r="L2" i="65" s="1"/>
  <c r="M2" i="65" s="1"/>
  <c r="D2" i="2"/>
  <c r="E2" i="2" s="1"/>
  <c r="F2" i="2" s="1"/>
  <c r="G2" i="2" s="1"/>
  <c r="H2" i="2" s="1"/>
  <c r="I2" i="2" s="1"/>
  <c r="J2" i="2" s="1"/>
  <c r="K2" i="2" s="1"/>
  <c r="L2" i="2" s="1"/>
  <c r="M2" i="2" s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8" i="1"/>
  <c r="C47" i="1"/>
  <c r="C46" i="1"/>
  <c r="C45" i="1"/>
  <c r="C44" i="1"/>
  <c r="C43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1" i="1"/>
  <c r="C10" i="1"/>
  <c r="C9" i="1"/>
  <c r="C8" i="1"/>
  <c r="C7" i="1"/>
  <c r="C6" i="1"/>
  <c r="C5" i="1"/>
  <c r="E116" i="1" l="1"/>
  <c r="C110" i="96"/>
  <c r="E110" i="96" s="1"/>
  <c r="G110" i="96" s="1"/>
  <c r="F11" i="75"/>
  <c r="F19" i="75"/>
  <c r="F21" i="75"/>
  <c r="F23" i="75"/>
  <c r="F25" i="75"/>
  <c r="F27" i="75"/>
  <c r="F29" i="75"/>
  <c r="F31" i="75"/>
  <c r="F33" i="75"/>
  <c r="F35" i="75"/>
  <c r="F37" i="75"/>
  <c r="F39" i="75"/>
  <c r="F41" i="75"/>
  <c r="F43" i="75"/>
  <c r="F45" i="75"/>
  <c r="F59" i="75"/>
  <c r="F13" i="76"/>
  <c r="F19" i="76"/>
  <c r="F21" i="76"/>
  <c r="F23" i="76"/>
  <c r="F41" i="76"/>
  <c r="F51" i="76"/>
  <c r="F61" i="76"/>
  <c r="F20" i="75"/>
  <c r="F22" i="75"/>
  <c r="F24" i="75"/>
  <c r="F26" i="75"/>
  <c r="F28" i="75"/>
  <c r="F30" i="75"/>
  <c r="F32" i="75"/>
  <c r="F34" i="75"/>
  <c r="F36" i="75"/>
  <c r="F38" i="75"/>
  <c r="F40" i="75"/>
  <c r="F42" i="75"/>
  <c r="F44" i="75"/>
  <c r="F46" i="75"/>
  <c r="F48" i="75"/>
  <c r="F50" i="75"/>
  <c r="F52" i="75"/>
  <c r="F54" i="75"/>
  <c r="F56" i="75"/>
  <c r="F58" i="75"/>
  <c r="F60" i="75"/>
  <c r="F62" i="75"/>
  <c r="F64" i="75"/>
  <c r="F66" i="75"/>
  <c r="F68" i="75"/>
  <c r="F70" i="75"/>
  <c r="F72" i="75"/>
  <c r="G18" i="76"/>
  <c r="F20" i="76"/>
  <c r="G22" i="76"/>
  <c r="F46" i="76"/>
  <c r="F48" i="76"/>
  <c r="F50" i="76"/>
  <c r="F52" i="76"/>
  <c r="F54" i="76"/>
  <c r="F56" i="76"/>
  <c r="F58" i="76"/>
  <c r="F60" i="76"/>
  <c r="F62" i="76"/>
  <c r="F64" i="76"/>
  <c r="F66" i="76"/>
  <c r="F68" i="76"/>
  <c r="F70" i="76"/>
  <c r="F72" i="76"/>
  <c r="D101" i="1"/>
  <c r="C101" i="96"/>
  <c r="E101" i="96" s="1"/>
  <c r="D111" i="1"/>
  <c r="C111" i="96"/>
  <c r="E111" i="96" s="1"/>
  <c r="D106" i="1"/>
  <c r="C106" i="96"/>
  <c r="E106" i="96" s="1"/>
  <c r="D95" i="1"/>
  <c r="C95" i="96"/>
  <c r="D102" i="1"/>
  <c r="C102" i="96"/>
  <c r="E102" i="96" s="1"/>
  <c r="D104" i="1"/>
  <c r="C104" i="96"/>
  <c r="E104" i="96" s="1"/>
  <c r="G117" i="96"/>
  <c r="F117" i="96"/>
  <c r="F114" i="96"/>
  <c r="G114" i="96"/>
  <c r="F118" i="96"/>
  <c r="G118" i="96"/>
  <c r="G109" i="96"/>
  <c r="F109" i="96"/>
  <c r="D98" i="1"/>
  <c r="C98" i="96"/>
  <c r="E98" i="96" s="1"/>
  <c r="D99" i="1"/>
  <c r="C99" i="96"/>
  <c r="E99" i="96" s="1"/>
  <c r="D108" i="1"/>
  <c r="C108" i="96"/>
  <c r="E108" i="96" s="1"/>
  <c r="D107" i="1"/>
  <c r="C107" i="96"/>
  <c r="E107" i="96" s="1"/>
  <c r="D112" i="1"/>
  <c r="C112" i="96"/>
  <c r="E112" i="96" s="1"/>
  <c r="D105" i="1"/>
  <c r="C105" i="96"/>
  <c r="E105" i="96" s="1"/>
  <c r="D103" i="1"/>
  <c r="C103" i="96"/>
  <c r="E103" i="96" s="1"/>
  <c r="D100" i="1"/>
  <c r="C100" i="96"/>
  <c r="E100" i="96" s="1"/>
  <c r="G119" i="96"/>
  <c r="F119" i="96"/>
  <c r="G96" i="96"/>
  <c r="F96" i="96"/>
  <c r="G115" i="96"/>
  <c r="F115" i="96"/>
  <c r="G113" i="96"/>
  <c r="F113" i="96"/>
  <c r="F116" i="96"/>
  <c r="G116" i="96"/>
  <c r="C99" i="1"/>
  <c r="E99" i="1" s="1"/>
  <c r="C108" i="1"/>
  <c r="E108" i="1" s="1"/>
  <c r="C107" i="1"/>
  <c r="E107" i="1" s="1"/>
  <c r="C112" i="1"/>
  <c r="E112" i="1" s="1"/>
  <c r="C105" i="1"/>
  <c r="E105" i="1" s="1"/>
  <c r="C103" i="1"/>
  <c r="E103" i="1" s="1"/>
  <c r="C100" i="1"/>
  <c r="E100" i="1" s="1"/>
  <c r="C97" i="1"/>
  <c r="I4" i="123"/>
  <c r="I4" i="121"/>
  <c r="I4" i="119"/>
  <c r="I4" i="118"/>
  <c r="I4" i="116"/>
  <c r="I4" i="122"/>
  <c r="I4" i="120"/>
  <c r="I4" i="117"/>
  <c r="I4" i="113"/>
  <c r="I4" i="112"/>
  <c r="I4" i="109"/>
  <c r="I4" i="107"/>
  <c r="I4" i="106"/>
  <c r="I4" i="115"/>
  <c r="I4" i="114"/>
  <c r="I4" i="111"/>
  <c r="I4" i="110"/>
  <c r="I4" i="108"/>
  <c r="I4" i="104"/>
  <c r="I4" i="101"/>
  <c r="I4" i="100"/>
  <c r="I4" i="105"/>
  <c r="I4" i="103"/>
  <c r="I4" i="102"/>
  <c r="I5" i="122"/>
  <c r="I5" i="120"/>
  <c r="I5" i="117"/>
  <c r="I5" i="123"/>
  <c r="I5" i="121"/>
  <c r="I5" i="119"/>
  <c r="I5" i="118"/>
  <c r="I5" i="116"/>
  <c r="I5" i="115"/>
  <c r="I5" i="111"/>
  <c r="I5" i="110"/>
  <c r="I5" i="109"/>
  <c r="I5" i="108"/>
  <c r="I5" i="114"/>
  <c r="I5" i="113"/>
  <c r="I5" i="112"/>
  <c r="I5" i="107"/>
  <c r="I5" i="106"/>
  <c r="I5" i="105"/>
  <c r="I5" i="103"/>
  <c r="I5" i="102"/>
  <c r="I5" i="100"/>
  <c r="I5" i="104"/>
  <c r="I5" i="101"/>
  <c r="I6" i="123"/>
  <c r="I6" i="121"/>
  <c r="I6" i="119"/>
  <c r="I6" i="118"/>
  <c r="I6" i="116"/>
  <c r="I6" i="122"/>
  <c r="I6" i="120"/>
  <c r="I6" i="117"/>
  <c r="I6" i="113"/>
  <c r="I6" i="107"/>
  <c r="I6" i="115"/>
  <c r="I6" i="114"/>
  <c r="I6" i="112"/>
  <c r="I6" i="111"/>
  <c r="I6" i="110"/>
  <c r="I6" i="109"/>
  <c r="I6" i="108"/>
  <c r="I6" i="106"/>
  <c r="I6" i="104"/>
  <c r="I6" i="102"/>
  <c r="I6" i="101"/>
  <c r="I6" i="105"/>
  <c r="I6" i="103"/>
  <c r="I6" i="100"/>
  <c r="I7" i="122"/>
  <c r="I7" i="120"/>
  <c r="I7" i="117"/>
  <c r="I7" i="123"/>
  <c r="I7" i="121"/>
  <c r="I7" i="119"/>
  <c r="I7" i="118"/>
  <c r="I7" i="116"/>
  <c r="I7" i="115"/>
  <c r="I7" i="112"/>
  <c r="I7" i="111"/>
  <c r="I7" i="110"/>
  <c r="I7" i="109"/>
  <c r="I7" i="108"/>
  <c r="I7" i="107"/>
  <c r="I7" i="106"/>
  <c r="I7" i="114"/>
  <c r="I7" i="113"/>
  <c r="I7" i="105"/>
  <c r="I7" i="100"/>
  <c r="I7" i="104"/>
  <c r="I7" i="103"/>
  <c r="I7" i="102"/>
  <c r="I7" i="101"/>
  <c r="I8" i="123"/>
  <c r="I8" i="121"/>
  <c r="I8" i="119"/>
  <c r="I8" i="118"/>
  <c r="I8" i="116"/>
  <c r="I8" i="122"/>
  <c r="I8" i="120"/>
  <c r="I8" i="117"/>
  <c r="I8" i="113"/>
  <c r="I8" i="110"/>
  <c r="I8" i="108"/>
  <c r="I8" i="115"/>
  <c r="I8" i="114"/>
  <c r="I8" i="112"/>
  <c r="I8" i="111"/>
  <c r="I8" i="109"/>
  <c r="I8" i="107"/>
  <c r="I8" i="106"/>
  <c r="I8" i="104"/>
  <c r="I8" i="103"/>
  <c r="I8" i="102"/>
  <c r="I8" i="101"/>
  <c r="I8" i="105"/>
  <c r="I8" i="100"/>
  <c r="I9" i="122"/>
  <c r="I9" i="120"/>
  <c r="I9" i="117"/>
  <c r="I9" i="123"/>
  <c r="I9" i="121"/>
  <c r="I9" i="119"/>
  <c r="I9" i="118"/>
  <c r="I9" i="116"/>
  <c r="I9" i="115"/>
  <c r="I9" i="112"/>
  <c r="I9" i="111"/>
  <c r="I9" i="109"/>
  <c r="I9" i="107"/>
  <c r="I9" i="106"/>
  <c r="I9" i="114"/>
  <c r="I9" i="113"/>
  <c r="I9" i="110"/>
  <c r="I9" i="108"/>
  <c r="I9" i="105"/>
  <c r="I9" i="100"/>
  <c r="I9" i="104"/>
  <c r="I9" i="103"/>
  <c r="I9" i="102"/>
  <c r="I9" i="101"/>
  <c r="I10" i="123"/>
  <c r="I10" i="121"/>
  <c r="I10" i="119"/>
  <c r="I10" i="118"/>
  <c r="I10" i="116"/>
  <c r="I10" i="122"/>
  <c r="I10" i="120"/>
  <c r="I10" i="117"/>
  <c r="I10" i="113"/>
  <c r="I10" i="111"/>
  <c r="I10" i="110"/>
  <c r="I10" i="108"/>
  <c r="I10" i="115"/>
  <c r="I10" i="114"/>
  <c r="I10" i="112"/>
  <c r="I10" i="109"/>
  <c r="I10" i="107"/>
  <c r="I10" i="106"/>
  <c r="I10" i="103"/>
  <c r="I10" i="102"/>
  <c r="I10" i="101"/>
  <c r="I10" i="105"/>
  <c r="I10" i="104"/>
  <c r="I10" i="100"/>
  <c r="I11" i="122"/>
  <c r="I11" i="120"/>
  <c r="I11" i="117"/>
  <c r="I11" i="123"/>
  <c r="I11" i="121"/>
  <c r="I11" i="119"/>
  <c r="I11" i="118"/>
  <c r="I11" i="116"/>
  <c r="I11" i="115"/>
  <c r="I11" i="112"/>
  <c r="I11" i="109"/>
  <c r="I11" i="107"/>
  <c r="I11" i="106"/>
  <c r="I11" i="114"/>
  <c r="I11" i="113"/>
  <c r="I11" i="111"/>
  <c r="I11" i="110"/>
  <c r="I11" i="108"/>
  <c r="I11" i="104"/>
  <c r="I11" i="101"/>
  <c r="I11" i="100"/>
  <c r="I11" i="105"/>
  <c r="I11" i="103"/>
  <c r="I11" i="102"/>
  <c r="I12" i="123"/>
  <c r="I12" i="121"/>
  <c r="I12" i="119"/>
  <c r="I12" i="118"/>
  <c r="I12" i="116"/>
  <c r="I12" i="122"/>
  <c r="I12" i="120"/>
  <c r="I12" i="117"/>
  <c r="I12" i="113"/>
  <c r="I12" i="111"/>
  <c r="I12" i="110"/>
  <c r="I12" i="108"/>
  <c r="I12" i="115"/>
  <c r="I12" i="114"/>
  <c r="I12" i="112"/>
  <c r="I12" i="109"/>
  <c r="I12" i="107"/>
  <c r="I12" i="106"/>
  <c r="I12" i="105"/>
  <c r="I12" i="103"/>
  <c r="I12" i="102"/>
  <c r="I12" i="104"/>
  <c r="I12" i="101"/>
  <c r="I12" i="100"/>
  <c r="I13" i="122"/>
  <c r="I13" i="120"/>
  <c r="I13" i="117"/>
  <c r="I13" i="123"/>
  <c r="I13" i="121"/>
  <c r="I13" i="119"/>
  <c r="I13" i="118"/>
  <c r="I13" i="116"/>
  <c r="I13" i="115"/>
  <c r="I13" i="112"/>
  <c r="I13" i="107"/>
  <c r="I13" i="106"/>
  <c r="I13" i="114"/>
  <c r="I13" i="113"/>
  <c r="I13" i="111"/>
  <c r="I13" i="110"/>
  <c r="I13" i="109"/>
  <c r="I13" i="108"/>
  <c r="I13" i="104"/>
  <c r="I13" i="101"/>
  <c r="I13" i="100"/>
  <c r="I13" i="105"/>
  <c r="I13" i="103"/>
  <c r="I13" i="102"/>
  <c r="I14" i="123"/>
  <c r="I14" i="121"/>
  <c r="I14" i="119"/>
  <c r="I14" i="118"/>
  <c r="I14" i="116"/>
  <c r="I14" i="122"/>
  <c r="I14" i="120"/>
  <c r="I14" i="117"/>
  <c r="I14" i="113"/>
  <c r="I14" i="112"/>
  <c r="I14" i="111"/>
  <c r="I14" i="110"/>
  <c r="I14" i="109"/>
  <c r="I14" i="108"/>
  <c r="I14" i="106"/>
  <c r="I14" i="115"/>
  <c r="I14" i="114"/>
  <c r="I14" i="107"/>
  <c r="I14" i="105"/>
  <c r="I14" i="103"/>
  <c r="I14" i="104"/>
  <c r="I14" i="102"/>
  <c r="I14" i="101"/>
  <c r="I14" i="100"/>
  <c r="I15" i="122"/>
  <c r="I15" i="120"/>
  <c r="I15" i="117"/>
  <c r="I15" i="115"/>
  <c r="I15" i="123"/>
  <c r="I15" i="121"/>
  <c r="I15" i="119"/>
  <c r="I15" i="118"/>
  <c r="I15" i="116"/>
  <c r="I15" i="107"/>
  <c r="I15" i="114"/>
  <c r="I15" i="113"/>
  <c r="I15" i="112"/>
  <c r="I15" i="111"/>
  <c r="I15" i="110"/>
  <c r="I15" i="109"/>
  <c r="I15" i="108"/>
  <c r="I15" i="106"/>
  <c r="I15" i="104"/>
  <c r="I15" i="103"/>
  <c r="I15" i="102"/>
  <c r="I15" i="101"/>
  <c r="I15" i="100"/>
  <c r="I15" i="105"/>
  <c r="I16" i="123"/>
  <c r="I16" i="121"/>
  <c r="I16" i="119"/>
  <c r="I16" i="118"/>
  <c r="I16" i="116"/>
  <c r="I16" i="122"/>
  <c r="I16" i="120"/>
  <c r="I16" i="117"/>
  <c r="I16" i="115"/>
  <c r="I16" i="113"/>
  <c r="I16" i="112"/>
  <c r="I16" i="111"/>
  <c r="I16" i="109"/>
  <c r="I16" i="106"/>
  <c r="I16" i="114"/>
  <c r="I16" i="110"/>
  <c r="I16" i="108"/>
  <c r="I16" i="107"/>
  <c r="I16" i="105"/>
  <c r="I16" i="104"/>
  <c r="I16" i="103"/>
  <c r="I16" i="102"/>
  <c r="I16" i="101"/>
  <c r="I16" i="100"/>
  <c r="I17" i="122"/>
  <c r="I17" i="120"/>
  <c r="I17" i="117"/>
  <c r="I17" i="115"/>
  <c r="I17" i="123"/>
  <c r="I17" i="121"/>
  <c r="I17" i="119"/>
  <c r="I17" i="118"/>
  <c r="I17" i="116"/>
  <c r="I17" i="110"/>
  <c r="I17" i="108"/>
  <c r="I17" i="107"/>
  <c r="I17" i="114"/>
  <c r="I17" i="113"/>
  <c r="I17" i="112"/>
  <c r="I17" i="111"/>
  <c r="I17" i="109"/>
  <c r="I17" i="106"/>
  <c r="I17" i="104"/>
  <c r="I17" i="103"/>
  <c r="I17" i="102"/>
  <c r="I17" i="101"/>
  <c r="I17" i="105"/>
  <c r="I17" i="100"/>
  <c r="I18" i="123"/>
  <c r="I18" i="121"/>
  <c r="I18" i="119"/>
  <c r="I18" i="118"/>
  <c r="I18" i="116"/>
  <c r="I18" i="122"/>
  <c r="I18" i="120"/>
  <c r="I18" i="117"/>
  <c r="I18" i="115"/>
  <c r="I18" i="113"/>
  <c r="I18" i="112"/>
  <c r="I18" i="109"/>
  <c r="I18" i="106"/>
  <c r="I18" i="114"/>
  <c r="I18" i="111"/>
  <c r="I18" i="110"/>
  <c r="I18" i="108"/>
  <c r="I18" i="107"/>
  <c r="I18" i="105"/>
  <c r="I18" i="104"/>
  <c r="I18" i="100"/>
  <c r="I18" i="103"/>
  <c r="I18" i="102"/>
  <c r="I18" i="101"/>
  <c r="I19" i="122"/>
  <c r="I19" i="120"/>
  <c r="I19" i="117"/>
  <c r="I19" i="115"/>
  <c r="I19" i="123"/>
  <c r="I19" i="121"/>
  <c r="I19" i="119"/>
  <c r="I19" i="118"/>
  <c r="I19" i="116"/>
  <c r="I19" i="111"/>
  <c r="I19" i="110"/>
  <c r="I19" i="108"/>
  <c r="I19" i="107"/>
  <c r="I19" i="114"/>
  <c r="I19" i="113"/>
  <c r="I19" i="112"/>
  <c r="I19" i="109"/>
  <c r="I19" i="106"/>
  <c r="I19" i="105"/>
  <c r="I19" i="103"/>
  <c r="I19" i="102"/>
  <c r="I19" i="104"/>
  <c r="I19" i="101"/>
  <c r="I19" i="100"/>
  <c r="I20" i="123"/>
  <c r="I20" i="121"/>
  <c r="I20" i="119"/>
  <c r="I20" i="118"/>
  <c r="I20" i="116"/>
  <c r="I20" i="122"/>
  <c r="I20" i="120"/>
  <c r="I20" i="117"/>
  <c r="I20" i="115"/>
  <c r="I20" i="113"/>
  <c r="I20" i="112"/>
  <c r="I20" i="109"/>
  <c r="I20" i="106"/>
  <c r="I20" i="114"/>
  <c r="I20" i="111"/>
  <c r="I20" i="110"/>
  <c r="I20" i="108"/>
  <c r="I20" i="107"/>
  <c r="I20" i="104"/>
  <c r="I20" i="101"/>
  <c r="I20" i="100"/>
  <c r="I20" i="105"/>
  <c r="I20" i="103"/>
  <c r="I20" i="102"/>
  <c r="I21" i="122"/>
  <c r="I21" i="120"/>
  <c r="I21" i="117"/>
  <c r="I21" i="115"/>
  <c r="I21" i="123"/>
  <c r="I21" i="121"/>
  <c r="I21" i="119"/>
  <c r="I21" i="118"/>
  <c r="I21" i="116"/>
  <c r="I21" i="111"/>
  <c r="I21" i="110"/>
  <c r="I21" i="109"/>
  <c r="I21" i="108"/>
  <c r="I21" i="114"/>
  <c r="I21" i="113"/>
  <c r="I21" i="112"/>
  <c r="I21" i="107"/>
  <c r="I21" i="106"/>
  <c r="I21" i="105"/>
  <c r="I21" i="103"/>
  <c r="I21" i="102"/>
  <c r="I21" i="104"/>
  <c r="I21" i="101"/>
  <c r="I21" i="100"/>
  <c r="I22" i="123"/>
  <c r="I22" i="121"/>
  <c r="I22" i="119"/>
  <c r="I22" i="118"/>
  <c r="I22" i="116"/>
  <c r="I22" i="122"/>
  <c r="I22" i="120"/>
  <c r="I22" i="117"/>
  <c r="I22" i="115"/>
  <c r="I22" i="113"/>
  <c r="I22" i="107"/>
  <c r="I22" i="114"/>
  <c r="I22" i="112"/>
  <c r="I22" i="111"/>
  <c r="I22" i="110"/>
  <c r="I22" i="109"/>
  <c r="I22" i="108"/>
  <c r="I22" i="106"/>
  <c r="I22" i="104"/>
  <c r="I22" i="102"/>
  <c r="I22" i="101"/>
  <c r="I22" i="100"/>
  <c r="I22" i="105"/>
  <c r="I22" i="103"/>
  <c r="I23" i="122"/>
  <c r="I23" i="120"/>
  <c r="I23" i="117"/>
  <c r="I23" i="115"/>
  <c r="I23" i="123"/>
  <c r="I23" i="121"/>
  <c r="I23" i="119"/>
  <c r="I23" i="118"/>
  <c r="I23" i="116"/>
  <c r="I23" i="112"/>
  <c r="I23" i="111"/>
  <c r="I23" i="110"/>
  <c r="I23" i="109"/>
  <c r="I23" i="108"/>
  <c r="I23" i="106"/>
  <c r="I23" i="105"/>
  <c r="I23" i="114"/>
  <c r="I23" i="113"/>
  <c r="I23" i="107"/>
  <c r="I23" i="104"/>
  <c r="I23" i="103"/>
  <c r="I23" i="102"/>
  <c r="I23" i="101"/>
  <c r="I23" i="100"/>
  <c r="I24" i="123"/>
  <c r="I24" i="121"/>
  <c r="I24" i="119"/>
  <c r="I24" i="118"/>
  <c r="I24" i="116"/>
  <c r="I24" i="122"/>
  <c r="I24" i="120"/>
  <c r="I24" i="117"/>
  <c r="I24" i="115"/>
  <c r="I24" i="113"/>
  <c r="I24" i="110"/>
  <c r="I24" i="108"/>
  <c r="I24" i="107"/>
  <c r="I24" i="114"/>
  <c r="I24" i="112"/>
  <c r="I24" i="111"/>
  <c r="I24" i="109"/>
  <c r="I24" i="106"/>
  <c r="I24" i="105"/>
  <c r="I24" i="104"/>
  <c r="I24" i="103"/>
  <c r="I24" i="102"/>
  <c r="I24" i="101"/>
  <c r="I24" i="100"/>
  <c r="I25" i="122"/>
  <c r="I25" i="120"/>
  <c r="I25" i="117"/>
  <c r="I25" i="115"/>
  <c r="I25" i="123"/>
  <c r="I25" i="121"/>
  <c r="I25" i="119"/>
  <c r="I25" i="118"/>
  <c r="I25" i="116"/>
  <c r="I25" i="112"/>
  <c r="I25" i="111"/>
  <c r="I25" i="109"/>
  <c r="I25" i="106"/>
  <c r="I25" i="105"/>
  <c r="I25" i="114"/>
  <c r="I25" i="113"/>
  <c r="I25" i="110"/>
  <c r="I25" i="108"/>
  <c r="I25" i="107"/>
  <c r="I25" i="100"/>
  <c r="I25" i="104"/>
  <c r="I25" i="103"/>
  <c r="I25" i="102"/>
  <c r="I25" i="101"/>
  <c r="I26" i="123"/>
  <c r="I26" i="121"/>
  <c r="I26" i="119"/>
  <c r="I26" i="118"/>
  <c r="I26" i="116"/>
  <c r="I26" i="122"/>
  <c r="I26" i="120"/>
  <c r="I26" i="117"/>
  <c r="I26" i="115"/>
  <c r="I26" i="113"/>
  <c r="I26" i="111"/>
  <c r="I26" i="110"/>
  <c r="I26" i="108"/>
  <c r="I26" i="107"/>
  <c r="I26" i="114"/>
  <c r="I26" i="112"/>
  <c r="I26" i="109"/>
  <c r="I26" i="106"/>
  <c r="I26" i="105"/>
  <c r="I26" i="103"/>
  <c r="I26" i="102"/>
  <c r="I26" i="101"/>
  <c r="I26" i="104"/>
  <c r="I26" i="100"/>
  <c r="I27" i="122"/>
  <c r="I27" i="120"/>
  <c r="I27" i="117"/>
  <c r="I27" i="115"/>
  <c r="I27" i="123"/>
  <c r="I27" i="121"/>
  <c r="I27" i="119"/>
  <c r="I27" i="118"/>
  <c r="I27" i="116"/>
  <c r="I27" i="112"/>
  <c r="I27" i="110"/>
  <c r="I27" i="109"/>
  <c r="I27" i="106"/>
  <c r="I27" i="114"/>
  <c r="I27" i="113"/>
  <c r="I27" i="111"/>
  <c r="I27" i="108"/>
  <c r="I27" i="107"/>
  <c r="I27" i="105"/>
  <c r="I27" i="104"/>
  <c r="I27" i="101"/>
  <c r="I27" i="100"/>
  <c r="I27" i="103"/>
  <c r="I27" i="102"/>
  <c r="I28" i="123"/>
  <c r="I28" i="121"/>
  <c r="I28" i="119"/>
  <c r="I28" i="118"/>
  <c r="I28" i="116"/>
  <c r="I28" i="122"/>
  <c r="I28" i="120"/>
  <c r="I28" i="117"/>
  <c r="I28" i="115"/>
  <c r="I28" i="113"/>
  <c r="I28" i="111"/>
  <c r="I28" i="108"/>
  <c r="I28" i="107"/>
  <c r="I28" i="105"/>
  <c r="I28" i="114"/>
  <c r="I28" i="112"/>
  <c r="I28" i="110"/>
  <c r="I28" i="109"/>
  <c r="I28" i="106"/>
  <c r="I28" i="103"/>
  <c r="I28" i="102"/>
  <c r="I28" i="104"/>
  <c r="I28" i="101"/>
  <c r="I28" i="100"/>
  <c r="I29" i="122"/>
  <c r="I29" i="120"/>
  <c r="I29" i="117"/>
  <c r="I29" i="115"/>
  <c r="I29" i="123"/>
  <c r="I29" i="121"/>
  <c r="I29" i="119"/>
  <c r="I29" i="118"/>
  <c r="I29" i="116"/>
  <c r="I29" i="112"/>
  <c r="I29" i="110"/>
  <c r="I29" i="107"/>
  <c r="I29" i="106"/>
  <c r="I29" i="114"/>
  <c r="I29" i="113"/>
  <c r="I29" i="111"/>
  <c r="I29" i="109"/>
  <c r="I29" i="108"/>
  <c r="I29" i="105"/>
  <c r="I29" i="104"/>
  <c r="I29" i="101"/>
  <c r="I29" i="100"/>
  <c r="I29" i="103"/>
  <c r="I29" i="102"/>
  <c r="I30" i="123"/>
  <c r="I30" i="121"/>
  <c r="I30" i="119"/>
  <c r="I30" i="118"/>
  <c r="I30" i="116"/>
  <c r="I30" i="122"/>
  <c r="I30" i="120"/>
  <c r="I30" i="117"/>
  <c r="I30" i="115"/>
  <c r="I30" i="113"/>
  <c r="I30" i="112"/>
  <c r="I30" i="111"/>
  <c r="I30" i="109"/>
  <c r="I30" i="108"/>
  <c r="I30" i="106"/>
  <c r="I30" i="105"/>
  <c r="I30" i="114"/>
  <c r="I30" i="110"/>
  <c r="I30" i="107"/>
  <c r="I30" i="103"/>
  <c r="I30" i="104"/>
  <c r="I30" i="102"/>
  <c r="I30" i="101"/>
  <c r="I30" i="100"/>
  <c r="I31" i="122"/>
  <c r="I31" i="120"/>
  <c r="I31" i="117"/>
  <c r="I31" i="115"/>
  <c r="I31" i="123"/>
  <c r="I31" i="121"/>
  <c r="I31" i="119"/>
  <c r="I31" i="118"/>
  <c r="I31" i="116"/>
  <c r="I31" i="110"/>
  <c r="I31" i="107"/>
  <c r="I31" i="114"/>
  <c r="I31" i="113"/>
  <c r="I31" i="112"/>
  <c r="I31" i="111"/>
  <c r="I31" i="109"/>
  <c r="I31" i="108"/>
  <c r="I31" i="106"/>
  <c r="I31" i="105"/>
  <c r="I31" i="104"/>
  <c r="I31" i="103"/>
  <c r="I31" i="102"/>
  <c r="I31" i="101"/>
  <c r="I31" i="100"/>
  <c r="I32" i="123"/>
  <c r="I32" i="121"/>
  <c r="I32" i="119"/>
  <c r="I32" i="118"/>
  <c r="I32" i="116"/>
  <c r="I32" i="122"/>
  <c r="I32" i="120"/>
  <c r="I32" i="117"/>
  <c r="I32" i="115"/>
  <c r="I32" i="113"/>
  <c r="I32" i="112"/>
  <c r="I32" i="111"/>
  <c r="I32" i="109"/>
  <c r="I32" i="106"/>
  <c r="I32" i="105"/>
  <c r="I32" i="114"/>
  <c r="I32" i="110"/>
  <c r="I32" i="108"/>
  <c r="I32" i="107"/>
  <c r="I32" i="104"/>
  <c r="I32" i="103"/>
  <c r="I32" i="102"/>
  <c r="I32" i="101"/>
  <c r="I32" i="100"/>
  <c r="I33" i="122"/>
  <c r="I33" i="120"/>
  <c r="I33" i="117"/>
  <c r="I33" i="115"/>
  <c r="I33" i="123"/>
  <c r="I33" i="121"/>
  <c r="I33" i="119"/>
  <c r="I33" i="118"/>
  <c r="I33" i="116"/>
  <c r="I33" i="110"/>
  <c r="I33" i="108"/>
  <c r="I33" i="107"/>
  <c r="I33" i="114"/>
  <c r="I33" i="113"/>
  <c r="I33" i="112"/>
  <c r="I33" i="111"/>
  <c r="I33" i="109"/>
  <c r="I33" i="106"/>
  <c r="I33" i="105"/>
  <c r="I33" i="104"/>
  <c r="I33" i="103"/>
  <c r="I33" i="102"/>
  <c r="I33" i="101"/>
  <c r="I33" i="100"/>
  <c r="I34" i="123"/>
  <c r="I34" i="121"/>
  <c r="I34" i="119"/>
  <c r="I34" i="118"/>
  <c r="I34" i="116"/>
  <c r="I34" i="122"/>
  <c r="I34" i="120"/>
  <c r="I34" i="117"/>
  <c r="I34" i="115"/>
  <c r="I34" i="113"/>
  <c r="I34" i="112"/>
  <c r="I34" i="109"/>
  <c r="I34" i="106"/>
  <c r="I34" i="105"/>
  <c r="I34" i="114"/>
  <c r="I34" i="111"/>
  <c r="I34" i="110"/>
  <c r="I34" i="108"/>
  <c r="I34" i="107"/>
  <c r="I34" i="104"/>
  <c r="I34" i="100"/>
  <c r="I34" i="103"/>
  <c r="I34" i="102"/>
  <c r="I34" i="101"/>
  <c r="I35" i="122"/>
  <c r="I35" i="120"/>
  <c r="I35" i="117"/>
  <c r="I35" i="115"/>
  <c r="I35" i="123"/>
  <c r="I35" i="121"/>
  <c r="I35" i="119"/>
  <c r="I35" i="118"/>
  <c r="I35" i="116"/>
  <c r="I35" i="111"/>
  <c r="I35" i="108"/>
  <c r="I35" i="107"/>
  <c r="I35" i="105"/>
  <c r="I35" i="114"/>
  <c r="I35" i="113"/>
  <c r="I35" i="112"/>
  <c r="I35" i="110"/>
  <c r="I35" i="109"/>
  <c r="I35" i="106"/>
  <c r="I35" i="103"/>
  <c r="I35" i="102"/>
  <c r="I35" i="104"/>
  <c r="I35" i="101"/>
  <c r="I35" i="100"/>
  <c r="I36" i="123"/>
  <c r="I36" i="121"/>
  <c r="I36" i="119"/>
  <c r="I36" i="118"/>
  <c r="I36" i="116"/>
  <c r="I36" i="122"/>
  <c r="I36" i="120"/>
  <c r="I36" i="117"/>
  <c r="I36" i="115"/>
  <c r="I36" i="113"/>
  <c r="I36" i="112"/>
  <c r="I36" i="110"/>
  <c r="I36" i="109"/>
  <c r="I36" i="106"/>
  <c r="I36" i="114"/>
  <c r="I36" i="111"/>
  <c r="I36" i="108"/>
  <c r="I36" i="107"/>
  <c r="I36" i="105"/>
  <c r="I36" i="104"/>
  <c r="I36" i="101"/>
  <c r="I36" i="100"/>
  <c r="I36" i="103"/>
  <c r="I36" i="102"/>
  <c r="I37" i="122"/>
  <c r="I37" i="120"/>
  <c r="I37" i="117"/>
  <c r="I37" i="115"/>
  <c r="I37" i="123"/>
  <c r="I37" i="121"/>
  <c r="I37" i="119"/>
  <c r="I37" i="118"/>
  <c r="I37" i="116"/>
  <c r="I37" i="111"/>
  <c r="I37" i="109"/>
  <c r="I37" i="108"/>
  <c r="I37" i="105"/>
  <c r="I37" i="114"/>
  <c r="I37" i="113"/>
  <c r="I37" i="112"/>
  <c r="I37" i="110"/>
  <c r="I37" i="107"/>
  <c r="I37" i="106"/>
  <c r="I37" i="103"/>
  <c r="I37" i="102"/>
  <c r="I37" i="104"/>
  <c r="I37" i="101"/>
  <c r="I37" i="100"/>
  <c r="I38" i="123"/>
  <c r="I38" i="121"/>
  <c r="I38" i="119"/>
  <c r="I38" i="118"/>
  <c r="I38" i="116"/>
  <c r="I38" i="122"/>
  <c r="I38" i="120"/>
  <c r="I38" i="117"/>
  <c r="I38" i="115"/>
  <c r="I38" i="113"/>
  <c r="I38" i="110"/>
  <c r="I38" i="107"/>
  <c r="I38" i="114"/>
  <c r="I38" i="112"/>
  <c r="I38" i="111"/>
  <c r="I38" i="109"/>
  <c r="I38" i="108"/>
  <c r="I38" i="106"/>
  <c r="I38" i="105"/>
  <c r="I38" i="104"/>
  <c r="I38" i="102"/>
  <c r="I38" i="101"/>
  <c r="I38" i="100"/>
  <c r="I38" i="103"/>
  <c r="I39" i="122"/>
  <c r="I39" i="120"/>
  <c r="I39" i="117"/>
  <c r="I39" i="115"/>
  <c r="I39" i="123"/>
  <c r="I39" i="121"/>
  <c r="I39" i="119"/>
  <c r="I39" i="118"/>
  <c r="I39" i="116"/>
  <c r="I39" i="112"/>
  <c r="I39" i="111"/>
  <c r="I39" i="109"/>
  <c r="I39" i="108"/>
  <c r="I39" i="106"/>
  <c r="I39" i="105"/>
  <c r="I39" i="114"/>
  <c r="I39" i="113"/>
  <c r="I39" i="110"/>
  <c r="I39" i="107"/>
  <c r="I39" i="104"/>
  <c r="I39" i="103"/>
  <c r="I39" i="102"/>
  <c r="I39" i="101"/>
  <c r="I39" i="100"/>
  <c r="I40" i="123"/>
  <c r="I40" i="121"/>
  <c r="I40" i="119"/>
  <c r="I40" i="118"/>
  <c r="I40" i="116"/>
  <c r="I40" i="122"/>
  <c r="I40" i="120"/>
  <c r="I40" i="117"/>
  <c r="I40" i="115"/>
  <c r="I40" i="113"/>
  <c r="I40" i="110"/>
  <c r="I40" i="108"/>
  <c r="I40" i="107"/>
  <c r="I40" i="114"/>
  <c r="I40" i="112"/>
  <c r="I40" i="111"/>
  <c r="I40" i="109"/>
  <c r="I40" i="106"/>
  <c r="I40" i="105"/>
  <c r="I40" i="104"/>
  <c r="I40" i="103"/>
  <c r="I40" i="102"/>
  <c r="I40" i="101"/>
  <c r="I40" i="100"/>
  <c r="I41" i="122"/>
  <c r="I41" i="120"/>
  <c r="I41" i="117"/>
  <c r="I41" i="115"/>
  <c r="I41" i="123"/>
  <c r="I41" i="121"/>
  <c r="I41" i="119"/>
  <c r="I41" i="118"/>
  <c r="I41" i="116"/>
  <c r="I41" i="112"/>
  <c r="I41" i="111"/>
  <c r="I41" i="109"/>
  <c r="I41" i="106"/>
  <c r="I41" i="105"/>
  <c r="I41" i="114"/>
  <c r="I41" i="113"/>
  <c r="I41" i="110"/>
  <c r="I41" i="108"/>
  <c r="I41" i="107"/>
  <c r="I41" i="100"/>
  <c r="I41" i="104"/>
  <c r="I41" i="103"/>
  <c r="I41" i="102"/>
  <c r="I41" i="101"/>
  <c r="I42" i="123"/>
  <c r="I42" i="121"/>
  <c r="I42" i="119"/>
  <c r="I42" i="118"/>
  <c r="I42" i="116"/>
  <c r="I42" i="122"/>
  <c r="I42" i="120"/>
  <c r="I42" i="117"/>
  <c r="I42" i="115"/>
  <c r="I42" i="113"/>
  <c r="I42" i="111"/>
  <c r="I42" i="110"/>
  <c r="I42" i="108"/>
  <c r="I42" i="107"/>
  <c r="I42" i="114"/>
  <c r="I42" i="112"/>
  <c r="I42" i="109"/>
  <c r="I42" i="106"/>
  <c r="I42" i="105"/>
  <c r="I42" i="103"/>
  <c r="I42" i="102"/>
  <c r="I42" i="101"/>
  <c r="I42" i="104"/>
  <c r="I42" i="100"/>
  <c r="I43" i="122"/>
  <c r="I43" i="120"/>
  <c r="I43" i="117"/>
  <c r="I43" i="115"/>
  <c r="I43" i="123"/>
  <c r="I43" i="121"/>
  <c r="I43" i="119"/>
  <c r="I43" i="118"/>
  <c r="I43" i="116"/>
  <c r="I43" i="112"/>
  <c r="I43" i="110"/>
  <c r="I43" i="109"/>
  <c r="I43" i="106"/>
  <c r="I43" i="114"/>
  <c r="I43" i="113"/>
  <c r="I43" i="111"/>
  <c r="I43" i="108"/>
  <c r="I43" i="107"/>
  <c r="I43" i="105"/>
  <c r="I43" i="104"/>
  <c r="I43" i="101"/>
  <c r="I43" i="100"/>
  <c r="I43" i="103"/>
  <c r="I43" i="102"/>
  <c r="I44" i="123"/>
  <c r="I44" i="121"/>
  <c r="I44" i="119"/>
  <c r="I44" i="118"/>
  <c r="I44" i="116"/>
  <c r="I44" i="122"/>
  <c r="I44" i="120"/>
  <c r="I44" i="117"/>
  <c r="I44" i="115"/>
  <c r="I44" i="114"/>
  <c r="I44" i="113"/>
  <c r="I44" i="111"/>
  <c r="I44" i="108"/>
  <c r="I44" i="107"/>
  <c r="I44" i="105"/>
  <c r="I44" i="112"/>
  <c r="I44" i="110"/>
  <c r="I44" i="109"/>
  <c r="I44" i="106"/>
  <c r="I44" i="103"/>
  <c r="I44" i="102"/>
  <c r="I44" i="104"/>
  <c r="I44" i="101"/>
  <c r="I44" i="100"/>
  <c r="I45" i="122"/>
  <c r="I45" i="120"/>
  <c r="I45" i="117"/>
  <c r="I45" i="115"/>
  <c r="I45" i="123"/>
  <c r="I45" i="121"/>
  <c r="I45" i="119"/>
  <c r="I45" i="118"/>
  <c r="I45" i="116"/>
  <c r="I45" i="112"/>
  <c r="I45" i="110"/>
  <c r="I45" i="107"/>
  <c r="I45" i="106"/>
  <c r="I45" i="114"/>
  <c r="I45" i="113"/>
  <c r="I45" i="111"/>
  <c r="I45" i="109"/>
  <c r="I45" i="108"/>
  <c r="I45" i="105"/>
  <c r="I45" i="104"/>
  <c r="I45" i="101"/>
  <c r="I45" i="100"/>
  <c r="I45" i="103"/>
  <c r="I45" i="102"/>
  <c r="I46" i="123"/>
  <c r="I46" i="121"/>
  <c r="I46" i="119"/>
  <c r="I46" i="118"/>
  <c r="I46" i="116"/>
  <c r="I46" i="122"/>
  <c r="I46" i="120"/>
  <c r="I46" i="117"/>
  <c r="I46" i="115"/>
  <c r="I46" i="114"/>
  <c r="I46" i="113"/>
  <c r="I46" i="112"/>
  <c r="I46" i="111"/>
  <c r="I46" i="109"/>
  <c r="I46" i="108"/>
  <c r="I46" i="106"/>
  <c r="I46" i="105"/>
  <c r="I46" i="110"/>
  <c r="I46" i="107"/>
  <c r="I46" i="103"/>
  <c r="I46" i="104"/>
  <c r="I46" i="102"/>
  <c r="I46" i="101"/>
  <c r="I46" i="100"/>
  <c r="I47" i="122"/>
  <c r="I47" i="120"/>
  <c r="I47" i="117"/>
  <c r="I47" i="115"/>
  <c r="I47" i="123"/>
  <c r="I47" i="121"/>
  <c r="I47" i="119"/>
  <c r="I47" i="118"/>
  <c r="I47" i="116"/>
  <c r="I47" i="110"/>
  <c r="I47" i="107"/>
  <c r="I47" i="114"/>
  <c r="I47" i="113"/>
  <c r="I47" i="112"/>
  <c r="I47" i="111"/>
  <c r="I47" i="109"/>
  <c r="I47" i="108"/>
  <c r="I47" i="106"/>
  <c r="I47" i="105"/>
  <c r="I47" i="104"/>
  <c r="I47" i="103"/>
  <c r="I47" i="102"/>
  <c r="I47" i="101"/>
  <c r="I47" i="100"/>
  <c r="I48" i="123"/>
  <c r="I48" i="121"/>
  <c r="I48" i="119"/>
  <c r="I48" i="118"/>
  <c r="I48" i="116"/>
  <c r="I48" i="122"/>
  <c r="I48" i="120"/>
  <c r="I48" i="117"/>
  <c r="I48" i="115"/>
  <c r="I48" i="114"/>
  <c r="I48" i="113"/>
  <c r="I48" i="112"/>
  <c r="I48" i="111"/>
  <c r="I48" i="109"/>
  <c r="I48" i="106"/>
  <c r="I48" i="105"/>
  <c r="I48" i="110"/>
  <c r="I48" i="108"/>
  <c r="I48" i="107"/>
  <c r="I48" i="104"/>
  <c r="I48" i="103"/>
  <c r="I48" i="102"/>
  <c r="I48" i="101"/>
  <c r="I48" i="100"/>
  <c r="I49" i="122"/>
  <c r="I49" i="120"/>
  <c r="I49" i="117"/>
  <c r="I49" i="115"/>
  <c r="I49" i="123"/>
  <c r="I49" i="121"/>
  <c r="I49" i="119"/>
  <c r="I49" i="118"/>
  <c r="I49" i="116"/>
  <c r="I49" i="110"/>
  <c r="I49" i="108"/>
  <c r="I49" i="107"/>
  <c r="I49" i="114"/>
  <c r="I49" i="113"/>
  <c r="I49" i="112"/>
  <c r="I49" i="111"/>
  <c r="I49" i="109"/>
  <c r="I49" i="106"/>
  <c r="I49" i="105"/>
  <c r="I49" i="104"/>
  <c r="I49" i="103"/>
  <c r="I49" i="102"/>
  <c r="I49" i="101"/>
  <c r="I49" i="100"/>
  <c r="I50" i="123"/>
  <c r="I50" i="121"/>
  <c r="I50" i="119"/>
  <c r="I50" i="118"/>
  <c r="I50" i="116"/>
  <c r="I50" i="122"/>
  <c r="I50" i="120"/>
  <c r="I50" i="117"/>
  <c r="I50" i="115"/>
  <c r="I50" i="114"/>
  <c r="I50" i="113"/>
  <c r="I50" i="112"/>
  <c r="I50" i="109"/>
  <c r="I50" i="106"/>
  <c r="I50" i="105"/>
  <c r="I50" i="111"/>
  <c r="I50" i="110"/>
  <c r="I50" i="108"/>
  <c r="I50" i="107"/>
  <c r="I50" i="104"/>
  <c r="I50" i="100"/>
  <c r="I50" i="103"/>
  <c r="I50" i="102"/>
  <c r="I50" i="101"/>
  <c r="I51" i="122"/>
  <c r="I51" i="120"/>
  <c r="I51" i="117"/>
  <c r="I51" i="115"/>
  <c r="I51" i="123"/>
  <c r="I51" i="121"/>
  <c r="I51" i="119"/>
  <c r="I51" i="118"/>
  <c r="I51" i="116"/>
  <c r="I51" i="111"/>
  <c r="I51" i="108"/>
  <c r="I51" i="107"/>
  <c r="I51" i="105"/>
  <c r="I51" i="114"/>
  <c r="I51" i="113"/>
  <c r="I51" i="112"/>
  <c r="I51" i="110"/>
  <c r="I51" i="109"/>
  <c r="I51" i="106"/>
  <c r="I51" i="103"/>
  <c r="I51" i="102"/>
  <c r="I51" i="104"/>
  <c r="I51" i="101"/>
  <c r="I51" i="100"/>
  <c r="I52" i="123"/>
  <c r="I52" i="121"/>
  <c r="I52" i="119"/>
  <c r="I52" i="118"/>
  <c r="I52" i="116"/>
  <c r="I52" i="122"/>
  <c r="I52" i="120"/>
  <c r="I52" i="117"/>
  <c r="I52" i="115"/>
  <c r="I52" i="114"/>
  <c r="I52" i="113"/>
  <c r="I52" i="112"/>
  <c r="I52" i="110"/>
  <c r="I52" i="109"/>
  <c r="I52" i="106"/>
  <c r="I52" i="111"/>
  <c r="I52" i="108"/>
  <c r="I52" i="107"/>
  <c r="I52" i="105"/>
  <c r="I52" i="104"/>
  <c r="I52" i="101"/>
  <c r="I52" i="100"/>
  <c r="I52" i="103"/>
  <c r="I52" i="102"/>
  <c r="I53" i="122"/>
  <c r="I53" i="120"/>
  <c r="I53" i="117"/>
  <c r="I53" i="115"/>
  <c r="I53" i="123"/>
  <c r="I53" i="121"/>
  <c r="I53" i="119"/>
  <c r="I53" i="118"/>
  <c r="I53" i="116"/>
  <c r="I53" i="111"/>
  <c r="I53" i="109"/>
  <c r="I53" i="108"/>
  <c r="I53" i="105"/>
  <c r="I53" i="114"/>
  <c r="I53" i="113"/>
  <c r="I53" i="112"/>
  <c r="I53" i="110"/>
  <c r="I53" i="107"/>
  <c r="I53" i="106"/>
  <c r="I53" i="103"/>
  <c r="I53" i="102"/>
  <c r="I53" i="104"/>
  <c r="I53" i="101"/>
  <c r="I53" i="100"/>
  <c r="I54" i="123"/>
  <c r="I54" i="121"/>
  <c r="I54" i="119"/>
  <c r="I54" i="118"/>
  <c r="I54" i="116"/>
  <c r="I54" i="122"/>
  <c r="I54" i="120"/>
  <c r="I54" i="117"/>
  <c r="I54" i="115"/>
  <c r="I54" i="114"/>
  <c r="I54" i="113"/>
  <c r="I54" i="110"/>
  <c r="I54" i="107"/>
  <c r="I54" i="112"/>
  <c r="I54" i="111"/>
  <c r="I54" i="109"/>
  <c r="I54" i="108"/>
  <c r="I54" i="106"/>
  <c r="I54" i="105"/>
  <c r="I54" i="104"/>
  <c r="I54" i="102"/>
  <c r="I54" i="101"/>
  <c r="I54" i="100"/>
  <c r="I54" i="103"/>
  <c r="I55" i="122"/>
  <c r="I55" i="120"/>
  <c r="I55" i="117"/>
  <c r="I55" i="115"/>
  <c r="I55" i="123"/>
  <c r="I55" i="121"/>
  <c r="I55" i="119"/>
  <c r="I55" i="118"/>
  <c r="I55" i="116"/>
  <c r="I55" i="112"/>
  <c r="I55" i="111"/>
  <c r="I55" i="109"/>
  <c r="I55" i="108"/>
  <c r="I55" i="106"/>
  <c r="I55" i="105"/>
  <c r="I55" i="114"/>
  <c r="I55" i="113"/>
  <c r="I55" i="110"/>
  <c r="I55" i="107"/>
  <c r="I55" i="104"/>
  <c r="I55" i="103"/>
  <c r="I55" i="102"/>
  <c r="I55" i="101"/>
  <c r="I55" i="100"/>
  <c r="I56" i="123"/>
  <c r="I56" i="121"/>
  <c r="I56" i="119"/>
  <c r="I56" i="118"/>
  <c r="I56" i="116"/>
  <c r="I56" i="122"/>
  <c r="I56" i="120"/>
  <c r="I56" i="117"/>
  <c r="I56" i="115"/>
  <c r="I56" i="114"/>
  <c r="I56" i="113"/>
  <c r="I56" i="110"/>
  <c r="I56" i="108"/>
  <c r="I56" i="107"/>
  <c r="I56" i="112"/>
  <c r="I56" i="111"/>
  <c r="I56" i="109"/>
  <c r="I56" i="106"/>
  <c r="I56" i="105"/>
  <c r="I56" i="104"/>
  <c r="I56" i="103"/>
  <c r="I56" i="102"/>
  <c r="I56" i="101"/>
  <c r="I56" i="100"/>
  <c r="I57" i="122"/>
  <c r="I57" i="120"/>
  <c r="I57" i="117"/>
  <c r="I57" i="115"/>
  <c r="I57" i="123"/>
  <c r="I57" i="121"/>
  <c r="I57" i="119"/>
  <c r="I57" i="118"/>
  <c r="I57" i="116"/>
  <c r="I57" i="112"/>
  <c r="I57" i="111"/>
  <c r="I57" i="109"/>
  <c r="I57" i="106"/>
  <c r="I57" i="105"/>
  <c r="I57" i="114"/>
  <c r="I57" i="113"/>
  <c r="I57" i="110"/>
  <c r="I57" i="108"/>
  <c r="I57" i="107"/>
  <c r="I57" i="100"/>
  <c r="I57" i="104"/>
  <c r="I57" i="103"/>
  <c r="I57" i="102"/>
  <c r="I57" i="101"/>
  <c r="I58" i="123"/>
  <c r="I58" i="121"/>
  <c r="I58" i="119"/>
  <c r="I58" i="118"/>
  <c r="I58" i="116"/>
  <c r="I58" i="122"/>
  <c r="I58" i="120"/>
  <c r="I58" i="117"/>
  <c r="I58" i="115"/>
  <c r="I58" i="114"/>
  <c r="I58" i="113"/>
  <c r="I58" i="111"/>
  <c r="I58" i="110"/>
  <c r="I58" i="108"/>
  <c r="I58" i="107"/>
  <c r="I58" i="112"/>
  <c r="I58" i="109"/>
  <c r="I58" i="106"/>
  <c r="I58" i="105"/>
  <c r="I58" i="103"/>
  <c r="I58" i="102"/>
  <c r="I58" i="101"/>
  <c r="I58" i="104"/>
  <c r="I58" i="100"/>
  <c r="I59" i="122"/>
  <c r="I59" i="120"/>
  <c r="I59" i="117"/>
  <c r="I59" i="115"/>
  <c r="I59" i="123"/>
  <c r="I59" i="121"/>
  <c r="I59" i="119"/>
  <c r="I59" i="118"/>
  <c r="I59" i="116"/>
  <c r="I59" i="112"/>
  <c r="I59" i="110"/>
  <c r="I59" i="109"/>
  <c r="I59" i="106"/>
  <c r="I59" i="114"/>
  <c r="I59" i="113"/>
  <c r="I59" i="111"/>
  <c r="I59" i="108"/>
  <c r="I59" i="107"/>
  <c r="I59" i="105"/>
  <c r="I59" i="104"/>
  <c r="I59" i="101"/>
  <c r="I59" i="100"/>
  <c r="I73" i="100" s="1"/>
  <c r="I59" i="103"/>
  <c r="I59" i="102"/>
  <c r="I60" i="123"/>
  <c r="I60" i="121"/>
  <c r="I60" i="119"/>
  <c r="I60" i="118"/>
  <c r="I60" i="116"/>
  <c r="I60" i="122"/>
  <c r="I60" i="120"/>
  <c r="I60" i="117"/>
  <c r="I60" i="115"/>
  <c r="I60" i="114"/>
  <c r="I60" i="113"/>
  <c r="I60" i="111"/>
  <c r="I60" i="108"/>
  <c r="I60" i="107"/>
  <c r="I60" i="105"/>
  <c r="I60" i="112"/>
  <c r="I60" i="110"/>
  <c r="I60" i="109"/>
  <c r="I60" i="106"/>
  <c r="I60" i="103"/>
  <c r="I60" i="102"/>
  <c r="I60" i="104"/>
  <c r="I60" i="101"/>
  <c r="I60" i="100"/>
  <c r="I61" i="122"/>
  <c r="I61" i="120"/>
  <c r="I61" i="117"/>
  <c r="I61" i="115"/>
  <c r="I61" i="123"/>
  <c r="I61" i="121"/>
  <c r="I61" i="119"/>
  <c r="I61" i="118"/>
  <c r="I61" i="116"/>
  <c r="I61" i="112"/>
  <c r="I61" i="110"/>
  <c r="I61" i="107"/>
  <c r="I61" i="106"/>
  <c r="I61" i="114"/>
  <c r="I61" i="113"/>
  <c r="I61" i="111"/>
  <c r="I61" i="109"/>
  <c r="I61" i="108"/>
  <c r="I61" i="105"/>
  <c r="I61" i="104"/>
  <c r="I61" i="101"/>
  <c r="I61" i="100"/>
  <c r="I61" i="103"/>
  <c r="I61" i="102"/>
  <c r="I62" i="123"/>
  <c r="I62" i="121"/>
  <c r="I62" i="119"/>
  <c r="I62" i="118"/>
  <c r="I62" i="116"/>
  <c r="I62" i="122"/>
  <c r="I62" i="120"/>
  <c r="I62" i="117"/>
  <c r="I62" i="115"/>
  <c r="I62" i="114"/>
  <c r="I62" i="113"/>
  <c r="I62" i="112"/>
  <c r="I62" i="111"/>
  <c r="I62" i="109"/>
  <c r="I62" i="108"/>
  <c r="I62" i="106"/>
  <c r="I62" i="105"/>
  <c r="I62" i="110"/>
  <c r="I62" i="107"/>
  <c r="I62" i="103"/>
  <c r="I62" i="104"/>
  <c r="I62" i="102"/>
  <c r="I62" i="101"/>
  <c r="I62" i="100"/>
  <c r="I63" i="122"/>
  <c r="I63" i="120"/>
  <c r="I63" i="117"/>
  <c r="I63" i="115"/>
  <c r="I63" i="123"/>
  <c r="I63" i="121"/>
  <c r="I63" i="119"/>
  <c r="I63" i="118"/>
  <c r="I63" i="116"/>
  <c r="I63" i="110"/>
  <c r="I63" i="107"/>
  <c r="I63" i="114"/>
  <c r="I63" i="113"/>
  <c r="I63" i="112"/>
  <c r="I63" i="111"/>
  <c r="I63" i="109"/>
  <c r="I63" i="108"/>
  <c r="I63" i="106"/>
  <c r="I63" i="105"/>
  <c r="I63" i="104"/>
  <c r="I63" i="103"/>
  <c r="I63" i="102"/>
  <c r="I63" i="101"/>
  <c r="I63" i="100"/>
  <c r="I64" i="123"/>
  <c r="I64" i="121"/>
  <c r="I64" i="119"/>
  <c r="I64" i="118"/>
  <c r="I64" i="116"/>
  <c r="I64" i="122"/>
  <c r="I64" i="120"/>
  <c r="I64" i="117"/>
  <c r="I64" i="115"/>
  <c r="I64" i="114"/>
  <c r="I64" i="113"/>
  <c r="I64" i="112"/>
  <c r="I64" i="111"/>
  <c r="I64" i="109"/>
  <c r="I64" i="106"/>
  <c r="I64" i="105"/>
  <c r="I64" i="110"/>
  <c r="I64" i="108"/>
  <c r="I64" i="107"/>
  <c r="I64" i="104"/>
  <c r="I64" i="103"/>
  <c r="I64" i="102"/>
  <c r="I64" i="101"/>
  <c r="I64" i="100"/>
  <c r="I65" i="122"/>
  <c r="I65" i="120"/>
  <c r="I65" i="117"/>
  <c r="I65" i="115"/>
  <c r="I65" i="123"/>
  <c r="I65" i="121"/>
  <c r="I65" i="119"/>
  <c r="I65" i="118"/>
  <c r="I65" i="116"/>
  <c r="I65" i="110"/>
  <c r="I65" i="108"/>
  <c r="I65" i="107"/>
  <c r="I65" i="114"/>
  <c r="I65" i="113"/>
  <c r="I65" i="112"/>
  <c r="I65" i="111"/>
  <c r="I65" i="109"/>
  <c r="I65" i="106"/>
  <c r="I65" i="105"/>
  <c r="I65" i="104"/>
  <c r="I65" i="103"/>
  <c r="I65" i="102"/>
  <c r="I65" i="101"/>
  <c r="I65" i="100"/>
  <c r="I66" i="123"/>
  <c r="I66" i="121"/>
  <c r="I66" i="119"/>
  <c r="I66" i="118"/>
  <c r="I66" i="116"/>
  <c r="I66" i="122"/>
  <c r="I66" i="120"/>
  <c r="I66" i="117"/>
  <c r="I66" i="115"/>
  <c r="I66" i="114"/>
  <c r="I66" i="113"/>
  <c r="I66" i="112"/>
  <c r="I66" i="109"/>
  <c r="I66" i="106"/>
  <c r="I66" i="105"/>
  <c r="I66" i="111"/>
  <c r="I66" i="110"/>
  <c r="I66" i="108"/>
  <c r="I66" i="107"/>
  <c r="I66" i="104"/>
  <c r="I66" i="100"/>
  <c r="I66" i="103"/>
  <c r="I66" i="102"/>
  <c r="I66" i="101"/>
  <c r="I67" i="122"/>
  <c r="I67" i="120"/>
  <c r="I67" i="117"/>
  <c r="I67" i="115"/>
  <c r="I67" i="123"/>
  <c r="I67" i="121"/>
  <c r="I67" i="119"/>
  <c r="I67" i="118"/>
  <c r="I67" i="116"/>
  <c r="I67" i="111"/>
  <c r="I67" i="108"/>
  <c r="I67" i="107"/>
  <c r="I67" i="105"/>
  <c r="I67" i="114"/>
  <c r="I67" i="113"/>
  <c r="I67" i="112"/>
  <c r="I67" i="110"/>
  <c r="I67" i="109"/>
  <c r="I67" i="106"/>
  <c r="I67" i="103"/>
  <c r="I67" i="102"/>
  <c r="I67" i="104"/>
  <c r="I67" i="101"/>
  <c r="I67" i="100"/>
  <c r="I68" i="123"/>
  <c r="I68" i="121"/>
  <c r="I68" i="119"/>
  <c r="I68" i="118"/>
  <c r="I68" i="116"/>
  <c r="I68" i="122"/>
  <c r="I68" i="120"/>
  <c r="I68" i="117"/>
  <c r="I68" i="115"/>
  <c r="I68" i="114"/>
  <c r="I68" i="113"/>
  <c r="I68" i="112"/>
  <c r="I68" i="110"/>
  <c r="I68" i="109"/>
  <c r="I68" i="106"/>
  <c r="I68" i="111"/>
  <c r="I68" i="108"/>
  <c r="I68" i="107"/>
  <c r="I68" i="105"/>
  <c r="I68" i="104"/>
  <c r="I68" i="101"/>
  <c r="I68" i="100"/>
  <c r="I68" i="103"/>
  <c r="I68" i="102"/>
  <c r="I69" i="122"/>
  <c r="I69" i="120"/>
  <c r="I69" i="117"/>
  <c r="I69" i="115"/>
  <c r="I69" i="123"/>
  <c r="I69" i="121"/>
  <c r="I69" i="119"/>
  <c r="I69" i="118"/>
  <c r="I69" i="116"/>
  <c r="I69" i="111"/>
  <c r="I69" i="108"/>
  <c r="I69" i="105"/>
  <c r="I69" i="114"/>
  <c r="I69" i="113"/>
  <c r="I69" i="112"/>
  <c r="I69" i="110"/>
  <c r="I69" i="109"/>
  <c r="I69" i="107"/>
  <c r="I69" i="106"/>
  <c r="I69" i="103"/>
  <c r="I69" i="102"/>
  <c r="I69" i="104"/>
  <c r="I69" i="101"/>
  <c r="I69" i="100"/>
  <c r="I70" i="123"/>
  <c r="I70" i="121"/>
  <c r="I70" i="119"/>
  <c r="I70" i="118"/>
  <c r="I70" i="116"/>
  <c r="I70" i="122"/>
  <c r="I70" i="120"/>
  <c r="I70" i="117"/>
  <c r="I70" i="115"/>
  <c r="I70" i="114"/>
  <c r="I70" i="113"/>
  <c r="I70" i="110"/>
  <c r="I70" i="109"/>
  <c r="I70" i="107"/>
  <c r="I70" i="112"/>
  <c r="I70" i="111"/>
  <c r="I70" i="108"/>
  <c r="I70" i="106"/>
  <c r="I70" i="105"/>
  <c r="I70" i="104"/>
  <c r="I70" i="102"/>
  <c r="I70" i="101"/>
  <c r="I70" i="100"/>
  <c r="I70" i="103"/>
  <c r="I71" i="122"/>
  <c r="I71" i="120"/>
  <c r="I71" i="117"/>
  <c r="I71" i="115"/>
  <c r="I71" i="123"/>
  <c r="I71" i="121"/>
  <c r="I71" i="119"/>
  <c r="I71" i="118"/>
  <c r="I71" i="116"/>
  <c r="I71" i="112"/>
  <c r="I71" i="111"/>
  <c r="I71" i="108"/>
  <c r="I71" i="106"/>
  <c r="I71" i="105"/>
  <c r="I71" i="114"/>
  <c r="I71" i="113"/>
  <c r="I71" i="110"/>
  <c r="I71" i="109"/>
  <c r="I71" i="107"/>
  <c r="I71" i="104"/>
  <c r="I71" i="103"/>
  <c r="I71" i="102"/>
  <c r="I71" i="101"/>
  <c r="I71" i="100"/>
  <c r="I72" i="123"/>
  <c r="I72" i="121"/>
  <c r="I72" i="119"/>
  <c r="I72" i="118"/>
  <c r="I72" i="116"/>
  <c r="I72" i="122"/>
  <c r="I72" i="120"/>
  <c r="I72" i="117"/>
  <c r="I72" i="115"/>
  <c r="I72" i="114"/>
  <c r="I72" i="113"/>
  <c r="I72" i="110"/>
  <c r="I72" i="109"/>
  <c r="I72" i="108"/>
  <c r="I72" i="107"/>
  <c r="I72" i="112"/>
  <c r="I72" i="111"/>
  <c r="I72" i="106"/>
  <c r="I72" i="105"/>
  <c r="I72" i="104"/>
  <c r="I72" i="103"/>
  <c r="I72" i="102"/>
  <c r="I72" i="101"/>
  <c r="I72" i="100"/>
  <c r="E93" i="1"/>
  <c r="C101" i="1"/>
  <c r="E101" i="1" s="1"/>
  <c r="C110" i="1"/>
  <c r="C111" i="1"/>
  <c r="E111" i="1" s="1"/>
  <c r="C106" i="1"/>
  <c r="E106" i="1" s="1"/>
  <c r="C95" i="1"/>
  <c r="E95" i="1" s="1"/>
  <c r="C102" i="1"/>
  <c r="E102" i="1" s="1"/>
  <c r="C104" i="1"/>
  <c r="E104" i="1" s="1"/>
  <c r="H4" i="122"/>
  <c r="H4" i="120"/>
  <c r="J4" i="120" s="1"/>
  <c r="K4" i="120" s="1"/>
  <c r="H4" i="117"/>
  <c r="J4" i="117" s="1"/>
  <c r="K4" i="117" s="1"/>
  <c r="H4" i="123"/>
  <c r="H4" i="121"/>
  <c r="J4" i="121" s="1"/>
  <c r="K4" i="121" s="1"/>
  <c r="H4" i="119"/>
  <c r="J4" i="119" s="1"/>
  <c r="K4" i="119" s="1"/>
  <c r="H4" i="118"/>
  <c r="J4" i="118" s="1"/>
  <c r="K4" i="118" s="1"/>
  <c r="H4" i="116"/>
  <c r="J4" i="116" s="1"/>
  <c r="K4" i="116" s="1"/>
  <c r="H4" i="115"/>
  <c r="J4" i="115" s="1"/>
  <c r="K4" i="115" s="1"/>
  <c r="H4" i="114"/>
  <c r="J4" i="114" s="1"/>
  <c r="K4" i="114" s="1"/>
  <c r="H4" i="111"/>
  <c r="J4" i="111" s="1"/>
  <c r="K4" i="111" s="1"/>
  <c r="H4" i="110"/>
  <c r="J4" i="110" s="1"/>
  <c r="K4" i="110" s="1"/>
  <c r="H4" i="108"/>
  <c r="J4" i="108" s="1"/>
  <c r="K4" i="108" s="1"/>
  <c r="H4" i="113"/>
  <c r="J4" i="113" s="1"/>
  <c r="K4" i="113" s="1"/>
  <c r="H4" i="112"/>
  <c r="J4" i="112" s="1"/>
  <c r="K4" i="112" s="1"/>
  <c r="H4" i="109"/>
  <c r="J4" i="109" s="1"/>
  <c r="K4" i="109" s="1"/>
  <c r="H4" i="107"/>
  <c r="J4" i="107" s="1"/>
  <c r="K4" i="107" s="1"/>
  <c r="H4" i="106"/>
  <c r="J4" i="106" s="1"/>
  <c r="K4" i="106" s="1"/>
  <c r="H4" i="105"/>
  <c r="J4" i="105" s="1"/>
  <c r="K4" i="105" s="1"/>
  <c r="H4" i="103"/>
  <c r="J4" i="103" s="1"/>
  <c r="K4" i="103" s="1"/>
  <c r="H4" i="102"/>
  <c r="J4" i="102" s="1"/>
  <c r="K4" i="102" s="1"/>
  <c r="H4" i="104"/>
  <c r="J4" i="104" s="1"/>
  <c r="K4" i="104" s="1"/>
  <c r="H4" i="101"/>
  <c r="J4" i="101" s="1"/>
  <c r="K4" i="101" s="1"/>
  <c r="H4" i="100"/>
  <c r="J4" i="100" s="1"/>
  <c r="K4" i="100" s="1"/>
  <c r="H5" i="123"/>
  <c r="H5" i="121"/>
  <c r="J5" i="121" s="1"/>
  <c r="K5" i="121" s="1"/>
  <c r="H5" i="119"/>
  <c r="J5" i="119" s="1"/>
  <c r="K5" i="119" s="1"/>
  <c r="H5" i="118"/>
  <c r="J5" i="118" s="1"/>
  <c r="K5" i="118" s="1"/>
  <c r="H5" i="116"/>
  <c r="J5" i="116" s="1"/>
  <c r="K5" i="116" s="1"/>
  <c r="H5" i="122"/>
  <c r="H5" i="120"/>
  <c r="J5" i="120" s="1"/>
  <c r="K5" i="120" s="1"/>
  <c r="H5" i="117"/>
  <c r="J5" i="117" s="1"/>
  <c r="K5" i="117" s="1"/>
  <c r="H5" i="114"/>
  <c r="J5" i="114" s="1"/>
  <c r="K5" i="114" s="1"/>
  <c r="H5" i="113"/>
  <c r="J5" i="113" s="1"/>
  <c r="K5" i="113" s="1"/>
  <c r="H5" i="112"/>
  <c r="J5" i="112" s="1"/>
  <c r="K5" i="112" s="1"/>
  <c r="H5" i="107"/>
  <c r="J5" i="107" s="1"/>
  <c r="K5" i="107" s="1"/>
  <c r="H5" i="106"/>
  <c r="J5" i="106" s="1"/>
  <c r="K5" i="106" s="1"/>
  <c r="H5" i="115"/>
  <c r="J5" i="115" s="1"/>
  <c r="K5" i="115" s="1"/>
  <c r="H5" i="111"/>
  <c r="J5" i="111" s="1"/>
  <c r="K5" i="111" s="1"/>
  <c r="H5" i="110"/>
  <c r="J5" i="110" s="1"/>
  <c r="K5" i="110" s="1"/>
  <c r="H5" i="109"/>
  <c r="J5" i="109" s="1"/>
  <c r="K5" i="109" s="1"/>
  <c r="H5" i="108"/>
  <c r="J5" i="108" s="1"/>
  <c r="K5" i="108" s="1"/>
  <c r="H5" i="104"/>
  <c r="J5" i="104" s="1"/>
  <c r="K5" i="104" s="1"/>
  <c r="H5" i="101"/>
  <c r="J5" i="101" s="1"/>
  <c r="K5" i="101" s="1"/>
  <c r="H5" i="105"/>
  <c r="J5" i="105" s="1"/>
  <c r="K5" i="105" s="1"/>
  <c r="H5" i="103"/>
  <c r="J5" i="103" s="1"/>
  <c r="K5" i="103" s="1"/>
  <c r="H5" i="102"/>
  <c r="J5" i="102" s="1"/>
  <c r="K5" i="102" s="1"/>
  <c r="H5" i="100"/>
  <c r="J5" i="100" s="1"/>
  <c r="K5" i="100" s="1"/>
  <c r="H6" i="122"/>
  <c r="H6" i="120"/>
  <c r="J6" i="120" s="1"/>
  <c r="K6" i="120" s="1"/>
  <c r="H6" i="117"/>
  <c r="J6" i="117" s="1"/>
  <c r="K6" i="117" s="1"/>
  <c r="H6" i="123"/>
  <c r="H6" i="121"/>
  <c r="J6" i="121" s="1"/>
  <c r="K6" i="121" s="1"/>
  <c r="H6" i="119"/>
  <c r="J6" i="119" s="1"/>
  <c r="K6" i="119" s="1"/>
  <c r="H6" i="118"/>
  <c r="J6" i="118" s="1"/>
  <c r="K6" i="118" s="1"/>
  <c r="H6" i="116"/>
  <c r="J6" i="116" s="1"/>
  <c r="K6" i="116" s="1"/>
  <c r="H6" i="115"/>
  <c r="J6" i="115" s="1"/>
  <c r="K6" i="115" s="1"/>
  <c r="H6" i="114"/>
  <c r="J6" i="114" s="1"/>
  <c r="K6" i="114" s="1"/>
  <c r="H6" i="112"/>
  <c r="J6" i="112" s="1"/>
  <c r="K6" i="112" s="1"/>
  <c r="H6" i="111"/>
  <c r="J6" i="111" s="1"/>
  <c r="K6" i="111" s="1"/>
  <c r="H6" i="110"/>
  <c r="J6" i="110" s="1"/>
  <c r="K6" i="110" s="1"/>
  <c r="H6" i="109"/>
  <c r="J6" i="109" s="1"/>
  <c r="K6" i="109" s="1"/>
  <c r="H6" i="108"/>
  <c r="J6" i="108" s="1"/>
  <c r="K6" i="108" s="1"/>
  <c r="H6" i="106"/>
  <c r="J6" i="106" s="1"/>
  <c r="K6" i="106" s="1"/>
  <c r="H6" i="113"/>
  <c r="J6" i="113" s="1"/>
  <c r="K6" i="113" s="1"/>
  <c r="H6" i="107"/>
  <c r="J6" i="107" s="1"/>
  <c r="K6" i="107" s="1"/>
  <c r="H6" i="105"/>
  <c r="J6" i="105" s="1"/>
  <c r="K6" i="105" s="1"/>
  <c r="H6" i="103"/>
  <c r="J6" i="103" s="1"/>
  <c r="K6" i="103" s="1"/>
  <c r="H6" i="100"/>
  <c r="J6" i="100" s="1"/>
  <c r="K6" i="100" s="1"/>
  <c r="H6" i="104"/>
  <c r="J6" i="104" s="1"/>
  <c r="K6" i="104" s="1"/>
  <c r="H6" i="102"/>
  <c r="J6" i="102" s="1"/>
  <c r="K6" i="102" s="1"/>
  <c r="H6" i="101"/>
  <c r="J6" i="101" s="1"/>
  <c r="K6" i="101" s="1"/>
  <c r="H7" i="123"/>
  <c r="H7" i="121"/>
  <c r="J7" i="121" s="1"/>
  <c r="K7" i="121" s="1"/>
  <c r="H7" i="119"/>
  <c r="J7" i="119" s="1"/>
  <c r="K7" i="119" s="1"/>
  <c r="H7" i="118"/>
  <c r="J7" i="118" s="1"/>
  <c r="K7" i="118" s="1"/>
  <c r="H7" i="116"/>
  <c r="J7" i="116" s="1"/>
  <c r="K7" i="116" s="1"/>
  <c r="H7" i="122"/>
  <c r="H7" i="120"/>
  <c r="J7" i="120" s="1"/>
  <c r="K7" i="120" s="1"/>
  <c r="H7" i="117"/>
  <c r="J7" i="117" s="1"/>
  <c r="K7" i="117" s="1"/>
  <c r="H7" i="114"/>
  <c r="J7" i="114" s="1"/>
  <c r="K7" i="114" s="1"/>
  <c r="H7" i="113"/>
  <c r="J7" i="113" s="1"/>
  <c r="K7" i="113" s="1"/>
  <c r="H7" i="115"/>
  <c r="J7" i="115" s="1"/>
  <c r="K7" i="115" s="1"/>
  <c r="H7" i="112"/>
  <c r="J7" i="112" s="1"/>
  <c r="K7" i="112" s="1"/>
  <c r="H7" i="111"/>
  <c r="J7" i="111" s="1"/>
  <c r="K7" i="111" s="1"/>
  <c r="H7" i="110"/>
  <c r="J7" i="110" s="1"/>
  <c r="K7" i="110" s="1"/>
  <c r="H7" i="109"/>
  <c r="J7" i="109" s="1"/>
  <c r="K7" i="109" s="1"/>
  <c r="H7" i="108"/>
  <c r="J7" i="108" s="1"/>
  <c r="K7" i="108" s="1"/>
  <c r="H7" i="107"/>
  <c r="J7" i="107" s="1"/>
  <c r="K7" i="107" s="1"/>
  <c r="H7" i="106"/>
  <c r="J7" i="106" s="1"/>
  <c r="K7" i="106" s="1"/>
  <c r="H7" i="104"/>
  <c r="J7" i="104" s="1"/>
  <c r="K7" i="104" s="1"/>
  <c r="H7" i="103"/>
  <c r="J7" i="103" s="1"/>
  <c r="K7" i="103" s="1"/>
  <c r="H7" i="102"/>
  <c r="J7" i="102" s="1"/>
  <c r="K7" i="102" s="1"/>
  <c r="H7" i="101"/>
  <c r="J7" i="101" s="1"/>
  <c r="K7" i="101" s="1"/>
  <c r="H7" i="105"/>
  <c r="J7" i="105" s="1"/>
  <c r="K7" i="105" s="1"/>
  <c r="H7" i="100"/>
  <c r="J7" i="100" s="1"/>
  <c r="K7" i="100" s="1"/>
  <c r="H8" i="122"/>
  <c r="H8" i="120"/>
  <c r="J8" i="120" s="1"/>
  <c r="K8" i="120" s="1"/>
  <c r="H8" i="117"/>
  <c r="J8" i="117" s="1"/>
  <c r="K8" i="117" s="1"/>
  <c r="H8" i="123"/>
  <c r="H8" i="121"/>
  <c r="J8" i="121" s="1"/>
  <c r="K8" i="121" s="1"/>
  <c r="H8" i="119"/>
  <c r="J8" i="119" s="1"/>
  <c r="K8" i="119" s="1"/>
  <c r="H8" i="118"/>
  <c r="J8" i="118" s="1"/>
  <c r="K8" i="118" s="1"/>
  <c r="H8" i="116"/>
  <c r="J8" i="116" s="1"/>
  <c r="K8" i="116" s="1"/>
  <c r="H8" i="115"/>
  <c r="J8" i="115" s="1"/>
  <c r="K8" i="115" s="1"/>
  <c r="H8" i="114"/>
  <c r="J8" i="114" s="1"/>
  <c r="K8" i="114" s="1"/>
  <c r="H8" i="112"/>
  <c r="J8" i="112" s="1"/>
  <c r="K8" i="112" s="1"/>
  <c r="H8" i="111"/>
  <c r="J8" i="111" s="1"/>
  <c r="K8" i="111" s="1"/>
  <c r="H8" i="109"/>
  <c r="J8" i="109" s="1"/>
  <c r="K8" i="109" s="1"/>
  <c r="H8" i="107"/>
  <c r="J8" i="107" s="1"/>
  <c r="K8" i="107" s="1"/>
  <c r="H8" i="106"/>
  <c r="J8" i="106" s="1"/>
  <c r="K8" i="106" s="1"/>
  <c r="H8" i="113"/>
  <c r="J8" i="113" s="1"/>
  <c r="K8" i="113" s="1"/>
  <c r="H8" i="110"/>
  <c r="J8" i="110" s="1"/>
  <c r="K8" i="110" s="1"/>
  <c r="H8" i="108"/>
  <c r="J8" i="108" s="1"/>
  <c r="K8" i="108" s="1"/>
  <c r="H8" i="105"/>
  <c r="J8" i="105" s="1"/>
  <c r="K8" i="105" s="1"/>
  <c r="H8" i="100"/>
  <c r="J8" i="100" s="1"/>
  <c r="K8" i="100" s="1"/>
  <c r="H8" i="104"/>
  <c r="J8" i="104" s="1"/>
  <c r="K8" i="104" s="1"/>
  <c r="H8" i="103"/>
  <c r="J8" i="103" s="1"/>
  <c r="K8" i="103" s="1"/>
  <c r="H8" i="102"/>
  <c r="J8" i="102" s="1"/>
  <c r="K8" i="102" s="1"/>
  <c r="H8" i="101"/>
  <c r="J8" i="101" s="1"/>
  <c r="K8" i="101" s="1"/>
  <c r="H9" i="123"/>
  <c r="H9" i="121"/>
  <c r="J9" i="121" s="1"/>
  <c r="K9" i="121" s="1"/>
  <c r="H9" i="119"/>
  <c r="J9" i="119" s="1"/>
  <c r="K9" i="119" s="1"/>
  <c r="H9" i="118"/>
  <c r="J9" i="118" s="1"/>
  <c r="K9" i="118" s="1"/>
  <c r="H9" i="116"/>
  <c r="J9" i="116" s="1"/>
  <c r="K9" i="116" s="1"/>
  <c r="H9" i="122"/>
  <c r="H9" i="120"/>
  <c r="J9" i="120" s="1"/>
  <c r="K9" i="120" s="1"/>
  <c r="H9" i="117"/>
  <c r="J9" i="117" s="1"/>
  <c r="K9" i="117" s="1"/>
  <c r="H9" i="114"/>
  <c r="J9" i="114" s="1"/>
  <c r="K9" i="114" s="1"/>
  <c r="H9" i="113"/>
  <c r="J9" i="113" s="1"/>
  <c r="K9" i="113" s="1"/>
  <c r="H9" i="110"/>
  <c r="J9" i="110" s="1"/>
  <c r="K9" i="110" s="1"/>
  <c r="H9" i="108"/>
  <c r="J9" i="108" s="1"/>
  <c r="K9" i="108" s="1"/>
  <c r="H9" i="115"/>
  <c r="J9" i="115" s="1"/>
  <c r="K9" i="115" s="1"/>
  <c r="H9" i="112"/>
  <c r="J9" i="112" s="1"/>
  <c r="K9" i="112" s="1"/>
  <c r="H9" i="111"/>
  <c r="J9" i="111" s="1"/>
  <c r="K9" i="111" s="1"/>
  <c r="H9" i="109"/>
  <c r="J9" i="109" s="1"/>
  <c r="K9" i="109" s="1"/>
  <c r="H9" i="107"/>
  <c r="J9" i="107" s="1"/>
  <c r="K9" i="107" s="1"/>
  <c r="H9" i="106"/>
  <c r="J9" i="106" s="1"/>
  <c r="K9" i="106" s="1"/>
  <c r="H9" i="104"/>
  <c r="J9" i="104" s="1"/>
  <c r="K9" i="104" s="1"/>
  <c r="H9" i="103"/>
  <c r="J9" i="103" s="1"/>
  <c r="K9" i="103" s="1"/>
  <c r="H9" i="102"/>
  <c r="J9" i="102" s="1"/>
  <c r="K9" i="102" s="1"/>
  <c r="H9" i="101"/>
  <c r="J9" i="101" s="1"/>
  <c r="K9" i="101" s="1"/>
  <c r="H9" i="105"/>
  <c r="J9" i="105" s="1"/>
  <c r="K9" i="105" s="1"/>
  <c r="H9" i="100"/>
  <c r="J9" i="100" s="1"/>
  <c r="K9" i="100" s="1"/>
  <c r="H10" i="122"/>
  <c r="H10" i="120"/>
  <c r="J10" i="120" s="1"/>
  <c r="K10" i="120" s="1"/>
  <c r="H10" i="117"/>
  <c r="J10" i="117" s="1"/>
  <c r="K10" i="117" s="1"/>
  <c r="H10" i="123"/>
  <c r="H10" i="121"/>
  <c r="J10" i="121" s="1"/>
  <c r="K10" i="121" s="1"/>
  <c r="H10" i="119"/>
  <c r="J10" i="119" s="1"/>
  <c r="K10" i="119" s="1"/>
  <c r="H10" i="118"/>
  <c r="J10" i="118" s="1"/>
  <c r="K10" i="118" s="1"/>
  <c r="H10" i="116"/>
  <c r="J10" i="116" s="1"/>
  <c r="K10" i="116" s="1"/>
  <c r="H10" i="115"/>
  <c r="J10" i="115" s="1"/>
  <c r="K10" i="115" s="1"/>
  <c r="H10" i="114"/>
  <c r="J10" i="114" s="1"/>
  <c r="K10" i="114" s="1"/>
  <c r="H10" i="112"/>
  <c r="J10" i="112" s="1"/>
  <c r="K10" i="112" s="1"/>
  <c r="H10" i="109"/>
  <c r="J10" i="109" s="1"/>
  <c r="K10" i="109" s="1"/>
  <c r="H10" i="107"/>
  <c r="J10" i="107" s="1"/>
  <c r="K10" i="107" s="1"/>
  <c r="H10" i="106"/>
  <c r="J10" i="106" s="1"/>
  <c r="K10" i="106" s="1"/>
  <c r="H10" i="113"/>
  <c r="J10" i="113" s="1"/>
  <c r="K10" i="113" s="1"/>
  <c r="H10" i="111"/>
  <c r="J10" i="111" s="1"/>
  <c r="K10" i="111" s="1"/>
  <c r="H10" i="110"/>
  <c r="J10" i="110" s="1"/>
  <c r="K10" i="110" s="1"/>
  <c r="H10" i="108"/>
  <c r="J10" i="108" s="1"/>
  <c r="K10" i="108" s="1"/>
  <c r="H10" i="105"/>
  <c r="J10" i="105" s="1"/>
  <c r="K10" i="105" s="1"/>
  <c r="H10" i="104"/>
  <c r="J10" i="104" s="1"/>
  <c r="K10" i="104" s="1"/>
  <c r="H10" i="100"/>
  <c r="J10" i="100" s="1"/>
  <c r="K10" i="100" s="1"/>
  <c r="H10" i="103"/>
  <c r="J10" i="103" s="1"/>
  <c r="K10" i="103" s="1"/>
  <c r="H10" i="102"/>
  <c r="J10" i="102" s="1"/>
  <c r="K10" i="102" s="1"/>
  <c r="H10" i="101"/>
  <c r="J10" i="101" s="1"/>
  <c r="K10" i="101" s="1"/>
  <c r="H11" i="123"/>
  <c r="H11" i="121"/>
  <c r="J11" i="121" s="1"/>
  <c r="K11" i="121" s="1"/>
  <c r="H11" i="119"/>
  <c r="J11" i="119" s="1"/>
  <c r="K11" i="119" s="1"/>
  <c r="H11" i="118"/>
  <c r="J11" i="118" s="1"/>
  <c r="K11" i="118" s="1"/>
  <c r="H11" i="116"/>
  <c r="J11" i="116" s="1"/>
  <c r="K11" i="116" s="1"/>
  <c r="H11" i="122"/>
  <c r="H11" i="120"/>
  <c r="J11" i="120" s="1"/>
  <c r="K11" i="120" s="1"/>
  <c r="H11" i="117"/>
  <c r="J11" i="117" s="1"/>
  <c r="K11" i="117" s="1"/>
  <c r="H11" i="114"/>
  <c r="J11" i="114" s="1"/>
  <c r="K11" i="114" s="1"/>
  <c r="H11" i="113"/>
  <c r="J11" i="113" s="1"/>
  <c r="K11" i="113" s="1"/>
  <c r="H11" i="111"/>
  <c r="J11" i="111" s="1"/>
  <c r="K11" i="111" s="1"/>
  <c r="H11" i="110"/>
  <c r="J11" i="110" s="1"/>
  <c r="K11" i="110" s="1"/>
  <c r="H11" i="108"/>
  <c r="J11" i="108" s="1"/>
  <c r="K11" i="108" s="1"/>
  <c r="H11" i="115"/>
  <c r="J11" i="115" s="1"/>
  <c r="K11" i="115" s="1"/>
  <c r="H11" i="112"/>
  <c r="J11" i="112" s="1"/>
  <c r="K11" i="112" s="1"/>
  <c r="H11" i="109"/>
  <c r="J11" i="109" s="1"/>
  <c r="K11" i="109" s="1"/>
  <c r="H11" i="107"/>
  <c r="J11" i="107" s="1"/>
  <c r="K11" i="107" s="1"/>
  <c r="H11" i="106"/>
  <c r="J11" i="106" s="1"/>
  <c r="K11" i="106" s="1"/>
  <c r="H11" i="105"/>
  <c r="J11" i="105" s="1"/>
  <c r="K11" i="105" s="1"/>
  <c r="H11" i="103"/>
  <c r="J11" i="103" s="1"/>
  <c r="K11" i="103" s="1"/>
  <c r="H11" i="102"/>
  <c r="J11" i="102" s="1"/>
  <c r="K11" i="102" s="1"/>
  <c r="H11" i="104"/>
  <c r="J11" i="104" s="1"/>
  <c r="K11" i="104" s="1"/>
  <c r="H11" i="101"/>
  <c r="J11" i="101" s="1"/>
  <c r="K11" i="101" s="1"/>
  <c r="H11" i="100"/>
  <c r="J11" i="100" s="1"/>
  <c r="K11" i="100" s="1"/>
  <c r="H12" i="122"/>
  <c r="H12" i="120"/>
  <c r="J12" i="120" s="1"/>
  <c r="K12" i="120" s="1"/>
  <c r="H12" i="117"/>
  <c r="J12" i="117" s="1"/>
  <c r="K12" i="117" s="1"/>
  <c r="H12" i="123"/>
  <c r="H12" i="121"/>
  <c r="J12" i="121" s="1"/>
  <c r="K12" i="121" s="1"/>
  <c r="H12" i="119"/>
  <c r="J12" i="119" s="1"/>
  <c r="K12" i="119" s="1"/>
  <c r="H12" i="118"/>
  <c r="J12" i="118" s="1"/>
  <c r="K12" i="118" s="1"/>
  <c r="H12" i="116"/>
  <c r="J12" i="116" s="1"/>
  <c r="K12" i="116" s="1"/>
  <c r="H12" i="115"/>
  <c r="J12" i="115" s="1"/>
  <c r="K12" i="115" s="1"/>
  <c r="H12" i="114"/>
  <c r="J12" i="114" s="1"/>
  <c r="K12" i="114" s="1"/>
  <c r="H12" i="112"/>
  <c r="J12" i="112" s="1"/>
  <c r="K12" i="112" s="1"/>
  <c r="H12" i="109"/>
  <c r="J12" i="109" s="1"/>
  <c r="K12" i="109" s="1"/>
  <c r="H12" i="107"/>
  <c r="J12" i="107" s="1"/>
  <c r="K12" i="107" s="1"/>
  <c r="H12" i="106"/>
  <c r="J12" i="106" s="1"/>
  <c r="K12" i="106" s="1"/>
  <c r="H12" i="113"/>
  <c r="J12" i="113" s="1"/>
  <c r="K12" i="113" s="1"/>
  <c r="H12" i="111"/>
  <c r="J12" i="111" s="1"/>
  <c r="K12" i="111" s="1"/>
  <c r="H12" i="110"/>
  <c r="J12" i="110" s="1"/>
  <c r="K12" i="110" s="1"/>
  <c r="H12" i="108"/>
  <c r="J12" i="108" s="1"/>
  <c r="K12" i="108" s="1"/>
  <c r="H12" i="104"/>
  <c r="J12" i="104" s="1"/>
  <c r="K12" i="104" s="1"/>
  <c r="H12" i="101"/>
  <c r="J12" i="101" s="1"/>
  <c r="K12" i="101" s="1"/>
  <c r="H12" i="100"/>
  <c r="J12" i="100" s="1"/>
  <c r="K12" i="100" s="1"/>
  <c r="H12" i="105"/>
  <c r="J12" i="105" s="1"/>
  <c r="K12" i="105" s="1"/>
  <c r="H12" i="103"/>
  <c r="J12" i="103" s="1"/>
  <c r="K12" i="103" s="1"/>
  <c r="H12" i="102"/>
  <c r="J12" i="102" s="1"/>
  <c r="K12" i="102" s="1"/>
  <c r="H13" i="123"/>
  <c r="H13" i="121"/>
  <c r="J13" i="121" s="1"/>
  <c r="K13" i="121" s="1"/>
  <c r="H13" i="119"/>
  <c r="J13" i="119" s="1"/>
  <c r="K13" i="119" s="1"/>
  <c r="H13" i="118"/>
  <c r="J13" i="118" s="1"/>
  <c r="K13" i="118" s="1"/>
  <c r="H13" i="116"/>
  <c r="J13" i="116" s="1"/>
  <c r="K13" i="116" s="1"/>
  <c r="H13" i="122"/>
  <c r="H13" i="120"/>
  <c r="J13" i="120" s="1"/>
  <c r="K13" i="120" s="1"/>
  <c r="H13" i="117"/>
  <c r="J13" i="117" s="1"/>
  <c r="K13" i="117" s="1"/>
  <c r="H13" i="114"/>
  <c r="J13" i="114" s="1"/>
  <c r="K13" i="114" s="1"/>
  <c r="H13" i="113"/>
  <c r="J13" i="113" s="1"/>
  <c r="K13" i="113" s="1"/>
  <c r="H13" i="111"/>
  <c r="J13" i="111" s="1"/>
  <c r="K13" i="111" s="1"/>
  <c r="H13" i="110"/>
  <c r="J13" i="110" s="1"/>
  <c r="K13" i="110" s="1"/>
  <c r="H13" i="109"/>
  <c r="J13" i="109" s="1"/>
  <c r="K13" i="109" s="1"/>
  <c r="H13" i="108"/>
  <c r="J13" i="108" s="1"/>
  <c r="K13" i="108" s="1"/>
  <c r="H13" i="115"/>
  <c r="J13" i="115" s="1"/>
  <c r="K13" i="115" s="1"/>
  <c r="H13" i="112"/>
  <c r="J13" i="112" s="1"/>
  <c r="K13" i="112" s="1"/>
  <c r="H13" i="107"/>
  <c r="J13" i="107" s="1"/>
  <c r="K13" i="107" s="1"/>
  <c r="H13" i="106"/>
  <c r="J13" i="106" s="1"/>
  <c r="K13" i="106" s="1"/>
  <c r="H13" i="105"/>
  <c r="J13" i="105" s="1"/>
  <c r="K13" i="105" s="1"/>
  <c r="H13" i="103"/>
  <c r="J13" i="103" s="1"/>
  <c r="K13" i="103" s="1"/>
  <c r="H13" i="102"/>
  <c r="J13" i="102" s="1"/>
  <c r="K13" i="102" s="1"/>
  <c r="H13" i="104"/>
  <c r="J13" i="104" s="1"/>
  <c r="K13" i="104" s="1"/>
  <c r="H13" i="101"/>
  <c r="J13" i="101" s="1"/>
  <c r="K13" i="101" s="1"/>
  <c r="H13" i="100"/>
  <c r="J13" i="100" s="1"/>
  <c r="K13" i="100" s="1"/>
  <c r="H14" i="122"/>
  <c r="H14" i="120"/>
  <c r="J14" i="120" s="1"/>
  <c r="K14" i="120" s="1"/>
  <c r="H14" i="117"/>
  <c r="J14" i="117" s="1"/>
  <c r="K14" i="117" s="1"/>
  <c r="H14" i="123"/>
  <c r="H14" i="121"/>
  <c r="J14" i="121" s="1"/>
  <c r="K14" i="121" s="1"/>
  <c r="H14" i="119"/>
  <c r="J14" i="119" s="1"/>
  <c r="K14" i="119" s="1"/>
  <c r="H14" i="118"/>
  <c r="J14" i="118" s="1"/>
  <c r="K14" i="118" s="1"/>
  <c r="H14" i="116"/>
  <c r="J14" i="116" s="1"/>
  <c r="K14" i="116" s="1"/>
  <c r="H14" i="115"/>
  <c r="J14" i="115" s="1"/>
  <c r="K14" i="115" s="1"/>
  <c r="H14" i="114"/>
  <c r="J14" i="114" s="1"/>
  <c r="K14" i="114" s="1"/>
  <c r="H14" i="107"/>
  <c r="J14" i="107" s="1"/>
  <c r="K14" i="107" s="1"/>
  <c r="H14" i="113"/>
  <c r="J14" i="113" s="1"/>
  <c r="K14" i="113" s="1"/>
  <c r="H14" i="112"/>
  <c r="J14" i="112" s="1"/>
  <c r="K14" i="112" s="1"/>
  <c r="H14" i="111"/>
  <c r="J14" i="111" s="1"/>
  <c r="K14" i="111" s="1"/>
  <c r="H14" i="110"/>
  <c r="J14" i="110" s="1"/>
  <c r="K14" i="110" s="1"/>
  <c r="H14" i="109"/>
  <c r="J14" i="109" s="1"/>
  <c r="K14" i="109" s="1"/>
  <c r="H14" i="108"/>
  <c r="J14" i="108" s="1"/>
  <c r="K14" i="108" s="1"/>
  <c r="H14" i="106"/>
  <c r="J14" i="106" s="1"/>
  <c r="K14" i="106" s="1"/>
  <c r="H14" i="104"/>
  <c r="J14" i="104" s="1"/>
  <c r="K14" i="104" s="1"/>
  <c r="H14" i="102"/>
  <c r="J14" i="102" s="1"/>
  <c r="K14" i="102" s="1"/>
  <c r="H14" i="101"/>
  <c r="J14" i="101" s="1"/>
  <c r="K14" i="101" s="1"/>
  <c r="H14" i="100"/>
  <c r="J14" i="100" s="1"/>
  <c r="K14" i="100" s="1"/>
  <c r="H14" i="105"/>
  <c r="J14" i="105" s="1"/>
  <c r="K14" i="105" s="1"/>
  <c r="H14" i="103"/>
  <c r="J14" i="103" s="1"/>
  <c r="K14" i="103" s="1"/>
  <c r="H15" i="123"/>
  <c r="H15" i="121"/>
  <c r="J15" i="121" s="1"/>
  <c r="K15" i="121" s="1"/>
  <c r="H15" i="119"/>
  <c r="J15" i="119" s="1"/>
  <c r="K15" i="119" s="1"/>
  <c r="H15" i="118"/>
  <c r="J15" i="118" s="1"/>
  <c r="K15" i="118" s="1"/>
  <c r="H15" i="116"/>
  <c r="J15" i="116" s="1"/>
  <c r="K15" i="116" s="1"/>
  <c r="H15" i="122"/>
  <c r="H15" i="120"/>
  <c r="J15" i="120" s="1"/>
  <c r="K15" i="120" s="1"/>
  <c r="H15" i="117"/>
  <c r="J15" i="117" s="1"/>
  <c r="K15" i="117" s="1"/>
  <c r="H15" i="115"/>
  <c r="J15" i="115" s="1"/>
  <c r="K15" i="115" s="1"/>
  <c r="H15" i="114"/>
  <c r="J15" i="114" s="1"/>
  <c r="K15" i="114" s="1"/>
  <c r="H15" i="113"/>
  <c r="J15" i="113" s="1"/>
  <c r="K15" i="113" s="1"/>
  <c r="H15" i="112"/>
  <c r="J15" i="112" s="1"/>
  <c r="K15" i="112" s="1"/>
  <c r="H15" i="111"/>
  <c r="J15" i="111" s="1"/>
  <c r="K15" i="111" s="1"/>
  <c r="H15" i="110"/>
  <c r="J15" i="110" s="1"/>
  <c r="K15" i="110" s="1"/>
  <c r="H15" i="109"/>
  <c r="J15" i="109" s="1"/>
  <c r="K15" i="109" s="1"/>
  <c r="H15" i="108"/>
  <c r="J15" i="108" s="1"/>
  <c r="K15" i="108" s="1"/>
  <c r="H15" i="106"/>
  <c r="J15" i="106" s="1"/>
  <c r="K15" i="106" s="1"/>
  <c r="H15" i="107"/>
  <c r="J15" i="107" s="1"/>
  <c r="K15" i="107" s="1"/>
  <c r="H15" i="105"/>
  <c r="J15" i="105" s="1"/>
  <c r="K15" i="105" s="1"/>
  <c r="H15" i="104"/>
  <c r="J15" i="104" s="1"/>
  <c r="K15" i="104" s="1"/>
  <c r="H15" i="103"/>
  <c r="J15" i="103" s="1"/>
  <c r="K15" i="103" s="1"/>
  <c r="H15" i="102"/>
  <c r="J15" i="102" s="1"/>
  <c r="K15" i="102" s="1"/>
  <c r="H15" i="101"/>
  <c r="J15" i="101" s="1"/>
  <c r="K15" i="101" s="1"/>
  <c r="H15" i="100"/>
  <c r="J15" i="100" s="1"/>
  <c r="K15" i="100" s="1"/>
  <c r="H16" i="122"/>
  <c r="H16" i="120"/>
  <c r="J16" i="120" s="1"/>
  <c r="K16" i="120" s="1"/>
  <c r="H16" i="117"/>
  <c r="J16" i="117" s="1"/>
  <c r="K16" i="117" s="1"/>
  <c r="H16" i="115"/>
  <c r="J16" i="115" s="1"/>
  <c r="K16" i="115" s="1"/>
  <c r="H16" i="123"/>
  <c r="H16" i="121"/>
  <c r="J16" i="121" s="1"/>
  <c r="K16" i="121" s="1"/>
  <c r="H16" i="119"/>
  <c r="J16" i="119" s="1"/>
  <c r="K16" i="119" s="1"/>
  <c r="H16" i="118"/>
  <c r="J16" i="118" s="1"/>
  <c r="K16" i="118" s="1"/>
  <c r="H16" i="116"/>
  <c r="J16" i="116" s="1"/>
  <c r="K16" i="116" s="1"/>
  <c r="H16" i="114"/>
  <c r="J16" i="114" s="1"/>
  <c r="K16" i="114" s="1"/>
  <c r="H16" i="110"/>
  <c r="J16" i="110" s="1"/>
  <c r="K16" i="110" s="1"/>
  <c r="H16" i="108"/>
  <c r="J16" i="108" s="1"/>
  <c r="K16" i="108" s="1"/>
  <c r="H16" i="107"/>
  <c r="J16" i="107" s="1"/>
  <c r="K16" i="107" s="1"/>
  <c r="H16" i="113"/>
  <c r="J16" i="113" s="1"/>
  <c r="K16" i="113" s="1"/>
  <c r="H16" i="112"/>
  <c r="J16" i="112" s="1"/>
  <c r="K16" i="112" s="1"/>
  <c r="H16" i="111"/>
  <c r="J16" i="111" s="1"/>
  <c r="K16" i="111" s="1"/>
  <c r="H16" i="109"/>
  <c r="J16" i="109" s="1"/>
  <c r="K16" i="109" s="1"/>
  <c r="H16" i="106"/>
  <c r="J16" i="106" s="1"/>
  <c r="K16" i="106" s="1"/>
  <c r="H16" i="104"/>
  <c r="J16" i="104" s="1"/>
  <c r="K16" i="104" s="1"/>
  <c r="H16" i="103"/>
  <c r="J16" i="103" s="1"/>
  <c r="K16" i="103" s="1"/>
  <c r="H16" i="102"/>
  <c r="J16" i="102" s="1"/>
  <c r="K16" i="102" s="1"/>
  <c r="H16" i="101"/>
  <c r="J16" i="101" s="1"/>
  <c r="K16" i="101" s="1"/>
  <c r="H16" i="100"/>
  <c r="J16" i="100" s="1"/>
  <c r="K16" i="100" s="1"/>
  <c r="H16" i="105"/>
  <c r="J16" i="105" s="1"/>
  <c r="K16" i="105" s="1"/>
  <c r="H17" i="123"/>
  <c r="H17" i="121"/>
  <c r="J17" i="121" s="1"/>
  <c r="K17" i="121" s="1"/>
  <c r="H17" i="119"/>
  <c r="J17" i="119" s="1"/>
  <c r="K17" i="119" s="1"/>
  <c r="H17" i="118"/>
  <c r="J17" i="118" s="1"/>
  <c r="K17" i="118" s="1"/>
  <c r="H17" i="116"/>
  <c r="J17" i="116" s="1"/>
  <c r="K17" i="116" s="1"/>
  <c r="H17" i="122"/>
  <c r="H17" i="120"/>
  <c r="J17" i="120" s="1"/>
  <c r="K17" i="120" s="1"/>
  <c r="H17" i="117"/>
  <c r="J17" i="117" s="1"/>
  <c r="K17" i="117" s="1"/>
  <c r="H17" i="115"/>
  <c r="J17" i="115" s="1"/>
  <c r="K17" i="115" s="1"/>
  <c r="H17" i="114"/>
  <c r="J17" i="114" s="1"/>
  <c r="K17" i="114" s="1"/>
  <c r="H17" i="113"/>
  <c r="J17" i="113" s="1"/>
  <c r="K17" i="113" s="1"/>
  <c r="H17" i="112"/>
  <c r="J17" i="112" s="1"/>
  <c r="K17" i="112" s="1"/>
  <c r="H17" i="111"/>
  <c r="J17" i="111" s="1"/>
  <c r="K17" i="111" s="1"/>
  <c r="H17" i="109"/>
  <c r="J17" i="109" s="1"/>
  <c r="K17" i="109" s="1"/>
  <c r="H17" i="106"/>
  <c r="J17" i="106" s="1"/>
  <c r="K17" i="106" s="1"/>
  <c r="H17" i="110"/>
  <c r="J17" i="110" s="1"/>
  <c r="K17" i="110" s="1"/>
  <c r="H17" i="108"/>
  <c r="J17" i="108" s="1"/>
  <c r="K17" i="108" s="1"/>
  <c r="H17" i="107"/>
  <c r="J17" i="107" s="1"/>
  <c r="K17" i="107" s="1"/>
  <c r="H17" i="105"/>
  <c r="J17" i="105" s="1"/>
  <c r="K17" i="105" s="1"/>
  <c r="H17" i="100"/>
  <c r="J17" i="100" s="1"/>
  <c r="K17" i="100" s="1"/>
  <c r="H17" i="104"/>
  <c r="J17" i="104" s="1"/>
  <c r="K17" i="104" s="1"/>
  <c r="H17" i="103"/>
  <c r="J17" i="103" s="1"/>
  <c r="K17" i="103" s="1"/>
  <c r="H17" i="102"/>
  <c r="J17" i="102" s="1"/>
  <c r="K17" i="102" s="1"/>
  <c r="H17" i="101"/>
  <c r="J17" i="101" s="1"/>
  <c r="K17" i="101" s="1"/>
  <c r="H18" i="122"/>
  <c r="H18" i="120"/>
  <c r="J18" i="120" s="1"/>
  <c r="K18" i="120" s="1"/>
  <c r="H18" i="117"/>
  <c r="J18" i="117" s="1"/>
  <c r="K18" i="117" s="1"/>
  <c r="H18" i="115"/>
  <c r="J18" i="115" s="1"/>
  <c r="K18" i="115" s="1"/>
  <c r="H18" i="123"/>
  <c r="H18" i="121"/>
  <c r="J18" i="121" s="1"/>
  <c r="K18" i="121" s="1"/>
  <c r="H18" i="119"/>
  <c r="J18" i="119" s="1"/>
  <c r="K18" i="119" s="1"/>
  <c r="H18" i="118"/>
  <c r="J18" i="118" s="1"/>
  <c r="K18" i="118" s="1"/>
  <c r="H18" i="116"/>
  <c r="J18" i="116" s="1"/>
  <c r="K18" i="116" s="1"/>
  <c r="H18" i="114"/>
  <c r="J18" i="114" s="1"/>
  <c r="K18" i="114" s="1"/>
  <c r="H18" i="111"/>
  <c r="J18" i="111" s="1"/>
  <c r="K18" i="111" s="1"/>
  <c r="H18" i="110"/>
  <c r="J18" i="110" s="1"/>
  <c r="K18" i="110" s="1"/>
  <c r="H18" i="108"/>
  <c r="J18" i="108" s="1"/>
  <c r="K18" i="108" s="1"/>
  <c r="H18" i="107"/>
  <c r="J18" i="107" s="1"/>
  <c r="K18" i="107" s="1"/>
  <c r="H18" i="113"/>
  <c r="J18" i="113" s="1"/>
  <c r="K18" i="113" s="1"/>
  <c r="H18" i="112"/>
  <c r="H18" i="109"/>
  <c r="J18" i="109" s="1"/>
  <c r="K18" i="109" s="1"/>
  <c r="H18" i="106"/>
  <c r="J18" i="106" s="1"/>
  <c r="K18" i="106" s="1"/>
  <c r="H18" i="103"/>
  <c r="J18" i="103" s="1"/>
  <c r="K18" i="103" s="1"/>
  <c r="H18" i="102"/>
  <c r="J18" i="102" s="1"/>
  <c r="K18" i="102" s="1"/>
  <c r="H18" i="101"/>
  <c r="J18" i="101" s="1"/>
  <c r="K18" i="101" s="1"/>
  <c r="H18" i="105"/>
  <c r="J18" i="105" s="1"/>
  <c r="K18" i="105" s="1"/>
  <c r="H18" i="104"/>
  <c r="J18" i="104" s="1"/>
  <c r="K18" i="104" s="1"/>
  <c r="H18" i="100"/>
  <c r="J18" i="100" s="1"/>
  <c r="K18" i="100" s="1"/>
  <c r="H19" i="123"/>
  <c r="H19" i="121"/>
  <c r="J19" i="121" s="1"/>
  <c r="K19" i="121" s="1"/>
  <c r="H19" i="119"/>
  <c r="J19" i="119" s="1"/>
  <c r="K19" i="119" s="1"/>
  <c r="H19" i="118"/>
  <c r="J19" i="118" s="1"/>
  <c r="K19" i="118" s="1"/>
  <c r="H19" i="116"/>
  <c r="J19" i="116" s="1"/>
  <c r="K19" i="116" s="1"/>
  <c r="H19" i="122"/>
  <c r="H19" i="120"/>
  <c r="J19" i="120" s="1"/>
  <c r="K19" i="120" s="1"/>
  <c r="H19" i="117"/>
  <c r="J19" i="117" s="1"/>
  <c r="K19" i="117" s="1"/>
  <c r="H19" i="115"/>
  <c r="J19" i="115" s="1"/>
  <c r="K19" i="115" s="1"/>
  <c r="H19" i="114"/>
  <c r="J19" i="114" s="1"/>
  <c r="K19" i="114" s="1"/>
  <c r="H19" i="113"/>
  <c r="J19" i="113" s="1"/>
  <c r="K19" i="113" s="1"/>
  <c r="H19" i="112"/>
  <c r="J19" i="112" s="1"/>
  <c r="K19" i="112" s="1"/>
  <c r="H19" i="109"/>
  <c r="J19" i="109" s="1"/>
  <c r="K19" i="109" s="1"/>
  <c r="H19" i="106"/>
  <c r="J19" i="106" s="1"/>
  <c r="K19" i="106" s="1"/>
  <c r="H19" i="111"/>
  <c r="J19" i="111" s="1"/>
  <c r="K19" i="111" s="1"/>
  <c r="H19" i="110"/>
  <c r="J19" i="110" s="1"/>
  <c r="K19" i="110" s="1"/>
  <c r="H19" i="108"/>
  <c r="J19" i="108" s="1"/>
  <c r="K19" i="108" s="1"/>
  <c r="H19" i="107"/>
  <c r="J19" i="107" s="1"/>
  <c r="K19" i="107" s="1"/>
  <c r="H19" i="104"/>
  <c r="J19" i="104" s="1"/>
  <c r="K19" i="104" s="1"/>
  <c r="H19" i="101"/>
  <c r="J19" i="101" s="1"/>
  <c r="K19" i="101" s="1"/>
  <c r="H19" i="100"/>
  <c r="J19" i="100" s="1"/>
  <c r="K19" i="100" s="1"/>
  <c r="H19" i="105"/>
  <c r="J19" i="105" s="1"/>
  <c r="K19" i="105" s="1"/>
  <c r="H19" i="103"/>
  <c r="J19" i="103" s="1"/>
  <c r="K19" i="103" s="1"/>
  <c r="H19" i="102"/>
  <c r="J19" i="102" s="1"/>
  <c r="K19" i="102" s="1"/>
  <c r="H20" i="122"/>
  <c r="H20" i="120"/>
  <c r="J20" i="120" s="1"/>
  <c r="K20" i="120" s="1"/>
  <c r="H20" i="117"/>
  <c r="J20" i="117" s="1"/>
  <c r="K20" i="117" s="1"/>
  <c r="H20" i="115"/>
  <c r="J20" i="115" s="1"/>
  <c r="K20" i="115" s="1"/>
  <c r="H20" i="123"/>
  <c r="H20" i="121"/>
  <c r="J20" i="121" s="1"/>
  <c r="K20" i="121" s="1"/>
  <c r="H20" i="119"/>
  <c r="J20" i="119" s="1"/>
  <c r="K20" i="119" s="1"/>
  <c r="H20" i="118"/>
  <c r="J20" i="118" s="1"/>
  <c r="K20" i="118" s="1"/>
  <c r="H20" i="116"/>
  <c r="J20" i="116" s="1"/>
  <c r="K20" i="116" s="1"/>
  <c r="H20" i="114"/>
  <c r="J20" i="114" s="1"/>
  <c r="K20" i="114" s="1"/>
  <c r="H20" i="111"/>
  <c r="J20" i="111" s="1"/>
  <c r="K20" i="111" s="1"/>
  <c r="H20" i="110"/>
  <c r="J20" i="110" s="1"/>
  <c r="K20" i="110" s="1"/>
  <c r="H20" i="108"/>
  <c r="J20" i="108" s="1"/>
  <c r="K20" i="108" s="1"/>
  <c r="H20" i="107"/>
  <c r="J20" i="107" s="1"/>
  <c r="K20" i="107" s="1"/>
  <c r="H20" i="113"/>
  <c r="J20" i="113" s="1"/>
  <c r="K20" i="113" s="1"/>
  <c r="H20" i="112"/>
  <c r="J20" i="112" s="1"/>
  <c r="K20" i="112" s="1"/>
  <c r="H20" i="109"/>
  <c r="J20" i="109" s="1"/>
  <c r="K20" i="109" s="1"/>
  <c r="H20" i="106"/>
  <c r="J20" i="106" s="1"/>
  <c r="K20" i="106" s="1"/>
  <c r="H20" i="105"/>
  <c r="J20" i="105" s="1"/>
  <c r="K20" i="105" s="1"/>
  <c r="H20" i="103"/>
  <c r="J20" i="103" s="1"/>
  <c r="K20" i="103" s="1"/>
  <c r="H20" i="102"/>
  <c r="J20" i="102" s="1"/>
  <c r="K20" i="102" s="1"/>
  <c r="H20" i="104"/>
  <c r="J20" i="104" s="1"/>
  <c r="K20" i="104" s="1"/>
  <c r="H20" i="101"/>
  <c r="J20" i="101" s="1"/>
  <c r="K20" i="101" s="1"/>
  <c r="H20" i="100"/>
  <c r="J20" i="100" s="1"/>
  <c r="K20" i="100" s="1"/>
  <c r="H21" i="123"/>
  <c r="H21" i="121"/>
  <c r="J21" i="121" s="1"/>
  <c r="K21" i="121" s="1"/>
  <c r="H21" i="119"/>
  <c r="J21" i="119" s="1"/>
  <c r="K21" i="119" s="1"/>
  <c r="H21" i="118"/>
  <c r="J21" i="118" s="1"/>
  <c r="K21" i="118" s="1"/>
  <c r="H21" i="116"/>
  <c r="J21" i="116" s="1"/>
  <c r="K21" i="116" s="1"/>
  <c r="H21" i="122"/>
  <c r="H21" i="120"/>
  <c r="J21" i="120" s="1"/>
  <c r="K21" i="120" s="1"/>
  <c r="H21" i="117"/>
  <c r="J21" i="117" s="1"/>
  <c r="K21" i="117" s="1"/>
  <c r="H21" i="115"/>
  <c r="J21" i="115" s="1"/>
  <c r="K21" i="115" s="1"/>
  <c r="H21" i="114"/>
  <c r="J21" i="114" s="1"/>
  <c r="K21" i="114" s="1"/>
  <c r="H21" i="113"/>
  <c r="J21" i="113" s="1"/>
  <c r="K21" i="113" s="1"/>
  <c r="H21" i="112"/>
  <c r="J21" i="112" s="1"/>
  <c r="K21" i="112" s="1"/>
  <c r="H21" i="107"/>
  <c r="J21" i="107" s="1"/>
  <c r="K21" i="107" s="1"/>
  <c r="H21" i="106"/>
  <c r="J21" i="106" s="1"/>
  <c r="K21" i="106" s="1"/>
  <c r="H21" i="111"/>
  <c r="J21" i="111" s="1"/>
  <c r="K21" i="111" s="1"/>
  <c r="H21" i="110"/>
  <c r="J21" i="110" s="1"/>
  <c r="K21" i="110" s="1"/>
  <c r="H21" i="109"/>
  <c r="J21" i="109" s="1"/>
  <c r="K21" i="109" s="1"/>
  <c r="H21" i="108"/>
  <c r="J21" i="108" s="1"/>
  <c r="K21" i="108" s="1"/>
  <c r="H21" i="104"/>
  <c r="J21" i="104" s="1"/>
  <c r="K21" i="104" s="1"/>
  <c r="H21" i="101"/>
  <c r="J21" i="101" s="1"/>
  <c r="K21" i="101" s="1"/>
  <c r="H21" i="100"/>
  <c r="J21" i="100" s="1"/>
  <c r="K21" i="100" s="1"/>
  <c r="H21" i="105"/>
  <c r="J21" i="105" s="1"/>
  <c r="K21" i="105" s="1"/>
  <c r="H21" i="103"/>
  <c r="J21" i="103" s="1"/>
  <c r="K21" i="103" s="1"/>
  <c r="H21" i="102"/>
  <c r="J21" i="102" s="1"/>
  <c r="K21" i="102" s="1"/>
  <c r="H22" i="122"/>
  <c r="H22" i="120"/>
  <c r="J22" i="120" s="1"/>
  <c r="K22" i="120" s="1"/>
  <c r="H22" i="117"/>
  <c r="J22" i="117" s="1"/>
  <c r="K22" i="117" s="1"/>
  <c r="H22" i="115"/>
  <c r="J22" i="115" s="1"/>
  <c r="K22" i="115" s="1"/>
  <c r="H22" i="123"/>
  <c r="H22" i="121"/>
  <c r="J22" i="121" s="1"/>
  <c r="K22" i="121" s="1"/>
  <c r="H22" i="119"/>
  <c r="J22" i="119" s="1"/>
  <c r="K22" i="119" s="1"/>
  <c r="H22" i="118"/>
  <c r="J22" i="118" s="1"/>
  <c r="K22" i="118" s="1"/>
  <c r="H22" i="116"/>
  <c r="J22" i="116" s="1"/>
  <c r="K22" i="116" s="1"/>
  <c r="H22" i="114"/>
  <c r="J22" i="114" s="1"/>
  <c r="K22" i="114" s="1"/>
  <c r="H22" i="112"/>
  <c r="J22" i="112" s="1"/>
  <c r="K22" i="112" s="1"/>
  <c r="H22" i="111"/>
  <c r="J22" i="111" s="1"/>
  <c r="K22" i="111" s="1"/>
  <c r="H22" i="110"/>
  <c r="J22" i="110" s="1"/>
  <c r="K22" i="110" s="1"/>
  <c r="H22" i="109"/>
  <c r="J22" i="109" s="1"/>
  <c r="K22" i="109" s="1"/>
  <c r="H22" i="108"/>
  <c r="J22" i="108" s="1"/>
  <c r="K22" i="108" s="1"/>
  <c r="H22" i="106"/>
  <c r="J22" i="106" s="1"/>
  <c r="K22" i="106" s="1"/>
  <c r="H22" i="113"/>
  <c r="J22" i="113" s="1"/>
  <c r="K22" i="113" s="1"/>
  <c r="H22" i="107"/>
  <c r="J22" i="107" s="1"/>
  <c r="K22" i="107" s="1"/>
  <c r="H22" i="105"/>
  <c r="J22" i="105" s="1"/>
  <c r="K22" i="105" s="1"/>
  <c r="H22" i="103"/>
  <c r="J22" i="103" s="1"/>
  <c r="K22" i="103" s="1"/>
  <c r="H22" i="104"/>
  <c r="J22" i="104" s="1"/>
  <c r="K22" i="104" s="1"/>
  <c r="H22" i="102"/>
  <c r="J22" i="102" s="1"/>
  <c r="K22" i="102" s="1"/>
  <c r="H22" i="101"/>
  <c r="J22" i="101" s="1"/>
  <c r="K22" i="101" s="1"/>
  <c r="H22" i="100"/>
  <c r="J22" i="100" s="1"/>
  <c r="K22" i="100" s="1"/>
  <c r="H23" i="123"/>
  <c r="H23" i="121"/>
  <c r="J23" i="121" s="1"/>
  <c r="K23" i="121" s="1"/>
  <c r="H23" i="119"/>
  <c r="J23" i="119" s="1"/>
  <c r="K23" i="119" s="1"/>
  <c r="H23" i="118"/>
  <c r="J23" i="118" s="1"/>
  <c r="K23" i="118" s="1"/>
  <c r="H23" i="116"/>
  <c r="J23" i="116" s="1"/>
  <c r="K23" i="116" s="1"/>
  <c r="H23" i="122"/>
  <c r="H23" i="120"/>
  <c r="J23" i="120" s="1"/>
  <c r="K23" i="120" s="1"/>
  <c r="H23" i="117"/>
  <c r="J23" i="117" s="1"/>
  <c r="K23" i="117" s="1"/>
  <c r="H23" i="115"/>
  <c r="J23" i="115" s="1"/>
  <c r="K23" i="115" s="1"/>
  <c r="H23" i="114"/>
  <c r="J23" i="114" s="1"/>
  <c r="K23" i="114" s="1"/>
  <c r="H23" i="113"/>
  <c r="J23" i="113" s="1"/>
  <c r="K23" i="113" s="1"/>
  <c r="H23" i="107"/>
  <c r="J23" i="107" s="1"/>
  <c r="K23" i="107" s="1"/>
  <c r="H23" i="112"/>
  <c r="J23" i="112" s="1"/>
  <c r="K23" i="112" s="1"/>
  <c r="H23" i="111"/>
  <c r="J23" i="111" s="1"/>
  <c r="K23" i="111" s="1"/>
  <c r="H23" i="110"/>
  <c r="J23" i="110" s="1"/>
  <c r="K23" i="110" s="1"/>
  <c r="H23" i="109"/>
  <c r="J23" i="109" s="1"/>
  <c r="K23" i="109" s="1"/>
  <c r="H23" i="108"/>
  <c r="J23" i="108" s="1"/>
  <c r="K23" i="108" s="1"/>
  <c r="H23" i="106"/>
  <c r="J23" i="106" s="1"/>
  <c r="K23" i="106" s="1"/>
  <c r="H23" i="105"/>
  <c r="J23" i="105" s="1"/>
  <c r="K23" i="105" s="1"/>
  <c r="H23" i="104"/>
  <c r="J23" i="104" s="1"/>
  <c r="K23" i="104" s="1"/>
  <c r="H23" i="103"/>
  <c r="J23" i="103" s="1"/>
  <c r="K23" i="103" s="1"/>
  <c r="H23" i="102"/>
  <c r="J23" i="102" s="1"/>
  <c r="K23" i="102" s="1"/>
  <c r="H23" i="101"/>
  <c r="J23" i="101" s="1"/>
  <c r="K23" i="101" s="1"/>
  <c r="H23" i="100"/>
  <c r="J23" i="100" s="1"/>
  <c r="K23" i="100" s="1"/>
  <c r="H24" i="122"/>
  <c r="H24" i="120"/>
  <c r="J24" i="120" s="1"/>
  <c r="K24" i="120" s="1"/>
  <c r="H24" i="117"/>
  <c r="J24" i="117" s="1"/>
  <c r="K24" i="117" s="1"/>
  <c r="H24" i="115"/>
  <c r="J24" i="115" s="1"/>
  <c r="K24" i="115" s="1"/>
  <c r="H24" i="123"/>
  <c r="H24" i="121"/>
  <c r="J24" i="121" s="1"/>
  <c r="K24" i="121" s="1"/>
  <c r="H24" i="119"/>
  <c r="J24" i="119" s="1"/>
  <c r="K24" i="119" s="1"/>
  <c r="H24" i="118"/>
  <c r="J24" i="118" s="1"/>
  <c r="K24" i="118" s="1"/>
  <c r="H24" i="116"/>
  <c r="J24" i="116" s="1"/>
  <c r="K24" i="116" s="1"/>
  <c r="H24" i="114"/>
  <c r="J24" i="114" s="1"/>
  <c r="K24" i="114" s="1"/>
  <c r="H24" i="112"/>
  <c r="J24" i="112" s="1"/>
  <c r="K24" i="112" s="1"/>
  <c r="H24" i="111"/>
  <c r="J24" i="111" s="1"/>
  <c r="K24" i="111" s="1"/>
  <c r="H24" i="109"/>
  <c r="J24" i="109" s="1"/>
  <c r="K24" i="109" s="1"/>
  <c r="H24" i="106"/>
  <c r="J24" i="106" s="1"/>
  <c r="K24" i="106" s="1"/>
  <c r="H24" i="105"/>
  <c r="J24" i="105" s="1"/>
  <c r="K24" i="105" s="1"/>
  <c r="H24" i="113"/>
  <c r="J24" i="113" s="1"/>
  <c r="K24" i="113" s="1"/>
  <c r="H24" i="110"/>
  <c r="J24" i="110" s="1"/>
  <c r="K24" i="110" s="1"/>
  <c r="H24" i="108"/>
  <c r="J24" i="108" s="1"/>
  <c r="K24" i="108" s="1"/>
  <c r="H24" i="107"/>
  <c r="J24" i="107" s="1"/>
  <c r="K24" i="107" s="1"/>
  <c r="H24" i="104"/>
  <c r="J24" i="104" s="1"/>
  <c r="K24" i="104" s="1"/>
  <c r="H24" i="103"/>
  <c r="J24" i="103" s="1"/>
  <c r="K24" i="103" s="1"/>
  <c r="H24" i="102"/>
  <c r="J24" i="102" s="1"/>
  <c r="K24" i="102" s="1"/>
  <c r="H24" i="101"/>
  <c r="J24" i="101" s="1"/>
  <c r="K24" i="101" s="1"/>
  <c r="H24" i="100"/>
  <c r="J24" i="100" s="1"/>
  <c r="K24" i="100" s="1"/>
  <c r="H25" i="123"/>
  <c r="H25" i="121"/>
  <c r="J25" i="121" s="1"/>
  <c r="K25" i="121" s="1"/>
  <c r="H25" i="119"/>
  <c r="J25" i="119" s="1"/>
  <c r="K25" i="119" s="1"/>
  <c r="H25" i="118"/>
  <c r="J25" i="118" s="1"/>
  <c r="K25" i="118" s="1"/>
  <c r="H25" i="116"/>
  <c r="J25" i="116" s="1"/>
  <c r="K25" i="116" s="1"/>
  <c r="H25" i="122"/>
  <c r="H25" i="120"/>
  <c r="J25" i="120" s="1"/>
  <c r="K25" i="120" s="1"/>
  <c r="H25" i="117"/>
  <c r="J25" i="117" s="1"/>
  <c r="K25" i="117" s="1"/>
  <c r="H25" i="115"/>
  <c r="J25" i="115" s="1"/>
  <c r="K25" i="115" s="1"/>
  <c r="H25" i="114"/>
  <c r="J25" i="114" s="1"/>
  <c r="K25" i="114" s="1"/>
  <c r="H25" i="113"/>
  <c r="J25" i="113" s="1"/>
  <c r="K25" i="113" s="1"/>
  <c r="H25" i="110"/>
  <c r="J25" i="110" s="1"/>
  <c r="K25" i="110" s="1"/>
  <c r="H25" i="108"/>
  <c r="J25" i="108" s="1"/>
  <c r="K25" i="108" s="1"/>
  <c r="H25" i="107"/>
  <c r="J25" i="107" s="1"/>
  <c r="K25" i="107" s="1"/>
  <c r="H25" i="112"/>
  <c r="J25" i="112" s="1"/>
  <c r="K25" i="112" s="1"/>
  <c r="H25" i="111"/>
  <c r="J25" i="111" s="1"/>
  <c r="K25" i="111" s="1"/>
  <c r="H25" i="109"/>
  <c r="J25" i="109" s="1"/>
  <c r="K25" i="109" s="1"/>
  <c r="H25" i="106"/>
  <c r="J25" i="106" s="1"/>
  <c r="K25" i="106" s="1"/>
  <c r="H25" i="105"/>
  <c r="J25" i="105" s="1"/>
  <c r="K25" i="105" s="1"/>
  <c r="H25" i="104"/>
  <c r="J25" i="104" s="1"/>
  <c r="K25" i="104" s="1"/>
  <c r="H25" i="103"/>
  <c r="J25" i="103" s="1"/>
  <c r="K25" i="103" s="1"/>
  <c r="H25" i="102"/>
  <c r="J25" i="102" s="1"/>
  <c r="K25" i="102" s="1"/>
  <c r="H25" i="101"/>
  <c r="J25" i="101" s="1"/>
  <c r="K25" i="101" s="1"/>
  <c r="H25" i="100"/>
  <c r="J25" i="100" s="1"/>
  <c r="K25" i="100" s="1"/>
  <c r="H26" i="122"/>
  <c r="H26" i="120"/>
  <c r="J26" i="120" s="1"/>
  <c r="K26" i="120" s="1"/>
  <c r="H26" i="117"/>
  <c r="J26" i="117" s="1"/>
  <c r="K26" i="117" s="1"/>
  <c r="H26" i="115"/>
  <c r="J26" i="115" s="1"/>
  <c r="K26" i="115" s="1"/>
  <c r="H26" i="123"/>
  <c r="H26" i="121"/>
  <c r="J26" i="121" s="1"/>
  <c r="K26" i="121" s="1"/>
  <c r="H26" i="119"/>
  <c r="J26" i="119" s="1"/>
  <c r="K26" i="119" s="1"/>
  <c r="H26" i="118"/>
  <c r="J26" i="118" s="1"/>
  <c r="K26" i="118" s="1"/>
  <c r="H26" i="116"/>
  <c r="J26" i="116" s="1"/>
  <c r="K26" i="116" s="1"/>
  <c r="H26" i="114"/>
  <c r="J26" i="114" s="1"/>
  <c r="K26" i="114" s="1"/>
  <c r="H26" i="112"/>
  <c r="J26" i="112" s="1"/>
  <c r="K26" i="112" s="1"/>
  <c r="H26" i="109"/>
  <c r="J26" i="109" s="1"/>
  <c r="K26" i="109" s="1"/>
  <c r="H26" i="106"/>
  <c r="J26" i="106" s="1"/>
  <c r="K26" i="106" s="1"/>
  <c r="H26" i="105"/>
  <c r="J26" i="105" s="1"/>
  <c r="K26" i="105" s="1"/>
  <c r="H26" i="113"/>
  <c r="J26" i="113" s="1"/>
  <c r="K26" i="113" s="1"/>
  <c r="H26" i="111"/>
  <c r="J26" i="111" s="1"/>
  <c r="K26" i="111" s="1"/>
  <c r="H26" i="110"/>
  <c r="J26" i="110" s="1"/>
  <c r="K26" i="110" s="1"/>
  <c r="H26" i="108"/>
  <c r="J26" i="108" s="1"/>
  <c r="K26" i="108" s="1"/>
  <c r="H26" i="107"/>
  <c r="J26" i="107" s="1"/>
  <c r="K26" i="107" s="1"/>
  <c r="H26" i="104"/>
  <c r="J26" i="104" s="1"/>
  <c r="K26" i="104" s="1"/>
  <c r="H26" i="100"/>
  <c r="J26" i="100" s="1"/>
  <c r="K26" i="100" s="1"/>
  <c r="H26" i="103"/>
  <c r="J26" i="103" s="1"/>
  <c r="K26" i="103" s="1"/>
  <c r="H26" i="102"/>
  <c r="J26" i="102" s="1"/>
  <c r="K26" i="102" s="1"/>
  <c r="H26" i="101"/>
  <c r="J26" i="101" s="1"/>
  <c r="K26" i="101" s="1"/>
  <c r="H27" i="123"/>
  <c r="H27" i="121"/>
  <c r="J27" i="121" s="1"/>
  <c r="K27" i="121" s="1"/>
  <c r="H27" i="119"/>
  <c r="J27" i="119" s="1"/>
  <c r="K27" i="119" s="1"/>
  <c r="H27" i="118"/>
  <c r="J27" i="118" s="1"/>
  <c r="K27" i="118" s="1"/>
  <c r="H27" i="116"/>
  <c r="J27" i="116" s="1"/>
  <c r="K27" i="116" s="1"/>
  <c r="H27" i="122"/>
  <c r="H27" i="120"/>
  <c r="J27" i="120" s="1"/>
  <c r="K27" i="120" s="1"/>
  <c r="H27" i="117"/>
  <c r="J27" i="117" s="1"/>
  <c r="K27" i="117" s="1"/>
  <c r="H27" i="115"/>
  <c r="J27" i="115" s="1"/>
  <c r="K27" i="115" s="1"/>
  <c r="H27" i="114"/>
  <c r="J27" i="114" s="1"/>
  <c r="K27" i="114" s="1"/>
  <c r="H27" i="113"/>
  <c r="J27" i="113" s="1"/>
  <c r="K27" i="113" s="1"/>
  <c r="H27" i="111"/>
  <c r="J27" i="111" s="1"/>
  <c r="K27" i="111" s="1"/>
  <c r="H27" i="108"/>
  <c r="J27" i="108" s="1"/>
  <c r="K27" i="108" s="1"/>
  <c r="H27" i="107"/>
  <c r="J27" i="107" s="1"/>
  <c r="K27" i="107" s="1"/>
  <c r="H27" i="105"/>
  <c r="J27" i="105" s="1"/>
  <c r="K27" i="105" s="1"/>
  <c r="H27" i="112"/>
  <c r="J27" i="112" s="1"/>
  <c r="K27" i="112" s="1"/>
  <c r="H27" i="110"/>
  <c r="J27" i="110" s="1"/>
  <c r="K27" i="110" s="1"/>
  <c r="H27" i="109"/>
  <c r="J27" i="109" s="1"/>
  <c r="K27" i="109" s="1"/>
  <c r="H27" i="106"/>
  <c r="J27" i="106" s="1"/>
  <c r="K27" i="106" s="1"/>
  <c r="H27" i="103"/>
  <c r="J27" i="103" s="1"/>
  <c r="K27" i="103" s="1"/>
  <c r="H27" i="102"/>
  <c r="J27" i="102" s="1"/>
  <c r="K27" i="102" s="1"/>
  <c r="H27" i="104"/>
  <c r="J27" i="104" s="1"/>
  <c r="K27" i="104" s="1"/>
  <c r="H27" i="101"/>
  <c r="J27" i="101" s="1"/>
  <c r="K27" i="101" s="1"/>
  <c r="H27" i="100"/>
  <c r="J27" i="100" s="1"/>
  <c r="K27" i="100" s="1"/>
  <c r="H28" i="122"/>
  <c r="H28" i="120"/>
  <c r="J28" i="120" s="1"/>
  <c r="K28" i="120" s="1"/>
  <c r="H28" i="117"/>
  <c r="J28" i="117" s="1"/>
  <c r="K28" i="117" s="1"/>
  <c r="H28" i="115"/>
  <c r="J28" i="115" s="1"/>
  <c r="K28" i="115" s="1"/>
  <c r="H28" i="123"/>
  <c r="H28" i="121"/>
  <c r="J28" i="121" s="1"/>
  <c r="K28" i="121" s="1"/>
  <c r="H28" i="119"/>
  <c r="J28" i="119" s="1"/>
  <c r="K28" i="119" s="1"/>
  <c r="H28" i="118"/>
  <c r="J28" i="118" s="1"/>
  <c r="K28" i="118" s="1"/>
  <c r="H28" i="116"/>
  <c r="J28" i="116" s="1"/>
  <c r="K28" i="116" s="1"/>
  <c r="H28" i="114"/>
  <c r="J28" i="114" s="1"/>
  <c r="K28" i="114" s="1"/>
  <c r="H28" i="112"/>
  <c r="J28" i="112" s="1"/>
  <c r="K28" i="112" s="1"/>
  <c r="H28" i="110"/>
  <c r="J28" i="110" s="1"/>
  <c r="K28" i="110" s="1"/>
  <c r="H28" i="109"/>
  <c r="J28" i="109" s="1"/>
  <c r="K28" i="109" s="1"/>
  <c r="H28" i="106"/>
  <c r="J28" i="106" s="1"/>
  <c r="K28" i="106" s="1"/>
  <c r="H28" i="113"/>
  <c r="J28" i="113" s="1"/>
  <c r="K28" i="113" s="1"/>
  <c r="H28" i="111"/>
  <c r="J28" i="111" s="1"/>
  <c r="K28" i="111" s="1"/>
  <c r="H28" i="108"/>
  <c r="J28" i="108" s="1"/>
  <c r="K28" i="108" s="1"/>
  <c r="H28" i="107"/>
  <c r="J28" i="107" s="1"/>
  <c r="K28" i="107" s="1"/>
  <c r="H28" i="105"/>
  <c r="J28" i="105" s="1"/>
  <c r="K28" i="105" s="1"/>
  <c r="H28" i="104"/>
  <c r="J28" i="104" s="1"/>
  <c r="K28" i="104" s="1"/>
  <c r="H28" i="101"/>
  <c r="J28" i="101" s="1"/>
  <c r="K28" i="101" s="1"/>
  <c r="H28" i="100"/>
  <c r="J28" i="100" s="1"/>
  <c r="K28" i="100" s="1"/>
  <c r="H28" i="103"/>
  <c r="J28" i="103" s="1"/>
  <c r="K28" i="103" s="1"/>
  <c r="H28" i="102"/>
  <c r="J28" i="102" s="1"/>
  <c r="K28" i="102" s="1"/>
  <c r="H29" i="123"/>
  <c r="H29" i="121"/>
  <c r="J29" i="121" s="1"/>
  <c r="K29" i="121" s="1"/>
  <c r="H29" i="119"/>
  <c r="J29" i="119" s="1"/>
  <c r="K29" i="119" s="1"/>
  <c r="H29" i="118"/>
  <c r="J29" i="118" s="1"/>
  <c r="K29" i="118" s="1"/>
  <c r="H29" i="116"/>
  <c r="J29" i="116" s="1"/>
  <c r="K29" i="116" s="1"/>
  <c r="H29" i="122"/>
  <c r="H29" i="120"/>
  <c r="J29" i="120" s="1"/>
  <c r="K29" i="120" s="1"/>
  <c r="H29" i="117"/>
  <c r="J29" i="117" s="1"/>
  <c r="K29" i="117" s="1"/>
  <c r="H29" i="115"/>
  <c r="J29" i="115" s="1"/>
  <c r="K29" i="115" s="1"/>
  <c r="H29" i="114"/>
  <c r="J29" i="114" s="1"/>
  <c r="K29" i="114" s="1"/>
  <c r="H29" i="113"/>
  <c r="J29" i="113" s="1"/>
  <c r="K29" i="113" s="1"/>
  <c r="H29" i="111"/>
  <c r="J29" i="111" s="1"/>
  <c r="K29" i="111" s="1"/>
  <c r="H29" i="109"/>
  <c r="J29" i="109" s="1"/>
  <c r="K29" i="109" s="1"/>
  <c r="H29" i="108"/>
  <c r="J29" i="108" s="1"/>
  <c r="K29" i="108" s="1"/>
  <c r="H29" i="105"/>
  <c r="J29" i="105" s="1"/>
  <c r="K29" i="105" s="1"/>
  <c r="H29" i="112"/>
  <c r="J29" i="112" s="1"/>
  <c r="K29" i="112" s="1"/>
  <c r="H29" i="110"/>
  <c r="J29" i="110" s="1"/>
  <c r="K29" i="110" s="1"/>
  <c r="H29" i="107"/>
  <c r="J29" i="107" s="1"/>
  <c r="K29" i="107" s="1"/>
  <c r="H29" i="106"/>
  <c r="J29" i="106" s="1"/>
  <c r="K29" i="106" s="1"/>
  <c r="H29" i="103"/>
  <c r="J29" i="103" s="1"/>
  <c r="K29" i="103" s="1"/>
  <c r="H29" i="102"/>
  <c r="J29" i="102" s="1"/>
  <c r="K29" i="102" s="1"/>
  <c r="H29" i="104"/>
  <c r="J29" i="104" s="1"/>
  <c r="K29" i="104" s="1"/>
  <c r="H29" i="101"/>
  <c r="J29" i="101" s="1"/>
  <c r="K29" i="101" s="1"/>
  <c r="H29" i="100"/>
  <c r="J29" i="100" s="1"/>
  <c r="K29" i="100" s="1"/>
  <c r="H30" i="122"/>
  <c r="H30" i="120"/>
  <c r="J30" i="120" s="1"/>
  <c r="K30" i="120" s="1"/>
  <c r="H30" i="117"/>
  <c r="J30" i="117" s="1"/>
  <c r="K30" i="117" s="1"/>
  <c r="H30" i="115"/>
  <c r="J30" i="115" s="1"/>
  <c r="K30" i="115" s="1"/>
  <c r="H30" i="123"/>
  <c r="H30" i="121"/>
  <c r="J30" i="121" s="1"/>
  <c r="K30" i="121" s="1"/>
  <c r="H30" i="119"/>
  <c r="J30" i="119" s="1"/>
  <c r="K30" i="119" s="1"/>
  <c r="H30" i="118"/>
  <c r="J30" i="118" s="1"/>
  <c r="K30" i="118" s="1"/>
  <c r="H30" i="116"/>
  <c r="J30" i="116" s="1"/>
  <c r="K30" i="116" s="1"/>
  <c r="H30" i="114"/>
  <c r="J30" i="114" s="1"/>
  <c r="K30" i="114" s="1"/>
  <c r="H30" i="110"/>
  <c r="J30" i="110" s="1"/>
  <c r="K30" i="110" s="1"/>
  <c r="H30" i="107"/>
  <c r="J30" i="107" s="1"/>
  <c r="K30" i="107" s="1"/>
  <c r="H30" i="113"/>
  <c r="J30" i="113" s="1"/>
  <c r="K30" i="113" s="1"/>
  <c r="H30" i="112"/>
  <c r="J30" i="112" s="1"/>
  <c r="K30" i="112" s="1"/>
  <c r="H30" i="111"/>
  <c r="J30" i="111" s="1"/>
  <c r="K30" i="111" s="1"/>
  <c r="H30" i="109"/>
  <c r="J30" i="109" s="1"/>
  <c r="K30" i="109" s="1"/>
  <c r="H30" i="108"/>
  <c r="J30" i="108" s="1"/>
  <c r="K30" i="108" s="1"/>
  <c r="H30" i="106"/>
  <c r="J30" i="106" s="1"/>
  <c r="K30" i="106" s="1"/>
  <c r="H30" i="105"/>
  <c r="J30" i="105" s="1"/>
  <c r="K30" i="105" s="1"/>
  <c r="H30" i="104"/>
  <c r="J30" i="104" s="1"/>
  <c r="K30" i="104" s="1"/>
  <c r="H30" i="102"/>
  <c r="J30" i="102" s="1"/>
  <c r="K30" i="102" s="1"/>
  <c r="H30" i="101"/>
  <c r="J30" i="101" s="1"/>
  <c r="K30" i="101" s="1"/>
  <c r="H30" i="100"/>
  <c r="J30" i="100" s="1"/>
  <c r="K30" i="100" s="1"/>
  <c r="H30" i="103"/>
  <c r="J30" i="103" s="1"/>
  <c r="K30" i="103" s="1"/>
  <c r="H31" i="123"/>
  <c r="H31" i="121"/>
  <c r="J31" i="121" s="1"/>
  <c r="K31" i="121" s="1"/>
  <c r="H31" i="119"/>
  <c r="J31" i="119" s="1"/>
  <c r="K31" i="119" s="1"/>
  <c r="H31" i="118"/>
  <c r="J31" i="118" s="1"/>
  <c r="K31" i="118" s="1"/>
  <c r="H31" i="116"/>
  <c r="J31" i="116" s="1"/>
  <c r="K31" i="116" s="1"/>
  <c r="H31" i="122"/>
  <c r="H31" i="120"/>
  <c r="J31" i="120" s="1"/>
  <c r="K31" i="120" s="1"/>
  <c r="H31" i="117"/>
  <c r="J31" i="117" s="1"/>
  <c r="K31" i="117" s="1"/>
  <c r="H31" i="115"/>
  <c r="J31" i="115" s="1"/>
  <c r="K31" i="115" s="1"/>
  <c r="H31" i="114"/>
  <c r="J31" i="114" s="1"/>
  <c r="K31" i="114" s="1"/>
  <c r="H31" i="113"/>
  <c r="J31" i="113" s="1"/>
  <c r="K31" i="113" s="1"/>
  <c r="H31" i="112"/>
  <c r="J31" i="112" s="1"/>
  <c r="K31" i="112" s="1"/>
  <c r="H31" i="111"/>
  <c r="J31" i="111" s="1"/>
  <c r="K31" i="111" s="1"/>
  <c r="H31" i="109"/>
  <c r="J31" i="109" s="1"/>
  <c r="K31" i="109" s="1"/>
  <c r="H31" i="108"/>
  <c r="J31" i="108" s="1"/>
  <c r="K31" i="108" s="1"/>
  <c r="H31" i="106"/>
  <c r="J31" i="106" s="1"/>
  <c r="K31" i="106" s="1"/>
  <c r="H31" i="105"/>
  <c r="J31" i="105" s="1"/>
  <c r="K31" i="105" s="1"/>
  <c r="H31" i="110"/>
  <c r="J31" i="110" s="1"/>
  <c r="K31" i="110" s="1"/>
  <c r="H31" i="107"/>
  <c r="J31" i="107" s="1"/>
  <c r="K31" i="107" s="1"/>
  <c r="H31" i="104"/>
  <c r="J31" i="104" s="1"/>
  <c r="K31" i="104" s="1"/>
  <c r="H31" i="103"/>
  <c r="J31" i="103" s="1"/>
  <c r="K31" i="103" s="1"/>
  <c r="H31" i="102"/>
  <c r="J31" i="102" s="1"/>
  <c r="K31" i="102" s="1"/>
  <c r="H31" i="101"/>
  <c r="J31" i="101" s="1"/>
  <c r="K31" i="101" s="1"/>
  <c r="H31" i="100"/>
  <c r="J31" i="100" s="1"/>
  <c r="K31" i="100" s="1"/>
  <c r="H32" i="122"/>
  <c r="H32" i="120"/>
  <c r="J32" i="120" s="1"/>
  <c r="K32" i="120" s="1"/>
  <c r="H32" i="117"/>
  <c r="J32" i="117" s="1"/>
  <c r="K32" i="117" s="1"/>
  <c r="H32" i="115"/>
  <c r="J32" i="115" s="1"/>
  <c r="K32" i="115" s="1"/>
  <c r="H32" i="123"/>
  <c r="H32" i="121"/>
  <c r="J32" i="121" s="1"/>
  <c r="K32" i="121" s="1"/>
  <c r="H32" i="119"/>
  <c r="J32" i="119" s="1"/>
  <c r="K32" i="119" s="1"/>
  <c r="H32" i="118"/>
  <c r="J32" i="118" s="1"/>
  <c r="K32" i="118" s="1"/>
  <c r="H32" i="116"/>
  <c r="J32" i="116" s="1"/>
  <c r="K32" i="116" s="1"/>
  <c r="H32" i="114"/>
  <c r="J32" i="114" s="1"/>
  <c r="K32" i="114" s="1"/>
  <c r="H32" i="110"/>
  <c r="J32" i="110" s="1"/>
  <c r="K32" i="110" s="1"/>
  <c r="H32" i="108"/>
  <c r="J32" i="108" s="1"/>
  <c r="K32" i="108" s="1"/>
  <c r="H32" i="107"/>
  <c r="J32" i="107" s="1"/>
  <c r="K32" i="107" s="1"/>
  <c r="H32" i="113"/>
  <c r="J32" i="113" s="1"/>
  <c r="K32" i="113" s="1"/>
  <c r="H32" i="112"/>
  <c r="J32" i="112" s="1"/>
  <c r="K32" i="112" s="1"/>
  <c r="H32" i="111"/>
  <c r="J32" i="111" s="1"/>
  <c r="K32" i="111" s="1"/>
  <c r="H32" i="109"/>
  <c r="J32" i="109" s="1"/>
  <c r="K32" i="109" s="1"/>
  <c r="H32" i="106"/>
  <c r="J32" i="106" s="1"/>
  <c r="K32" i="106" s="1"/>
  <c r="H32" i="105"/>
  <c r="J32" i="105" s="1"/>
  <c r="K32" i="105" s="1"/>
  <c r="H32" i="104"/>
  <c r="J32" i="104" s="1"/>
  <c r="K32" i="104" s="1"/>
  <c r="H32" i="103"/>
  <c r="J32" i="103" s="1"/>
  <c r="K32" i="103" s="1"/>
  <c r="H32" i="102"/>
  <c r="J32" i="102" s="1"/>
  <c r="K32" i="102" s="1"/>
  <c r="H32" i="101"/>
  <c r="J32" i="101" s="1"/>
  <c r="K32" i="101" s="1"/>
  <c r="H32" i="100"/>
  <c r="J32" i="100" s="1"/>
  <c r="K32" i="100" s="1"/>
  <c r="H33" i="123"/>
  <c r="H33" i="121"/>
  <c r="J33" i="121" s="1"/>
  <c r="K33" i="121" s="1"/>
  <c r="H33" i="119"/>
  <c r="J33" i="119" s="1"/>
  <c r="K33" i="119" s="1"/>
  <c r="H33" i="118"/>
  <c r="J33" i="118" s="1"/>
  <c r="K33" i="118" s="1"/>
  <c r="H33" i="116"/>
  <c r="J33" i="116" s="1"/>
  <c r="K33" i="116" s="1"/>
  <c r="H33" i="122"/>
  <c r="H33" i="120"/>
  <c r="J33" i="120" s="1"/>
  <c r="K33" i="120" s="1"/>
  <c r="H33" i="117"/>
  <c r="J33" i="117" s="1"/>
  <c r="K33" i="117" s="1"/>
  <c r="H33" i="115"/>
  <c r="J33" i="115" s="1"/>
  <c r="K33" i="115" s="1"/>
  <c r="H33" i="114"/>
  <c r="J33" i="114" s="1"/>
  <c r="K33" i="114" s="1"/>
  <c r="H33" i="113"/>
  <c r="J33" i="113" s="1"/>
  <c r="K33" i="113" s="1"/>
  <c r="H33" i="112"/>
  <c r="J33" i="112" s="1"/>
  <c r="K33" i="112" s="1"/>
  <c r="H33" i="111"/>
  <c r="J33" i="111" s="1"/>
  <c r="K33" i="111" s="1"/>
  <c r="H33" i="109"/>
  <c r="J33" i="109" s="1"/>
  <c r="K33" i="109" s="1"/>
  <c r="H33" i="106"/>
  <c r="J33" i="106" s="1"/>
  <c r="K33" i="106" s="1"/>
  <c r="H33" i="105"/>
  <c r="J33" i="105" s="1"/>
  <c r="K33" i="105" s="1"/>
  <c r="H33" i="110"/>
  <c r="J33" i="110" s="1"/>
  <c r="K33" i="110" s="1"/>
  <c r="H33" i="108"/>
  <c r="J33" i="108" s="1"/>
  <c r="K33" i="108" s="1"/>
  <c r="H33" i="107"/>
  <c r="J33" i="107" s="1"/>
  <c r="K33" i="107" s="1"/>
  <c r="H33" i="100"/>
  <c r="J33" i="100" s="1"/>
  <c r="K33" i="100" s="1"/>
  <c r="H33" i="104"/>
  <c r="J33" i="104" s="1"/>
  <c r="K33" i="104" s="1"/>
  <c r="H33" i="103"/>
  <c r="J33" i="103" s="1"/>
  <c r="K33" i="103" s="1"/>
  <c r="H33" i="102"/>
  <c r="J33" i="102" s="1"/>
  <c r="K33" i="102" s="1"/>
  <c r="H33" i="101"/>
  <c r="J33" i="101" s="1"/>
  <c r="K33" i="101" s="1"/>
  <c r="H34" i="122"/>
  <c r="H34" i="120"/>
  <c r="J34" i="120" s="1"/>
  <c r="K34" i="120" s="1"/>
  <c r="H34" i="117"/>
  <c r="J34" i="117" s="1"/>
  <c r="K34" i="117" s="1"/>
  <c r="H34" i="115"/>
  <c r="J34" i="115" s="1"/>
  <c r="K34" i="115" s="1"/>
  <c r="H34" i="123"/>
  <c r="H34" i="121"/>
  <c r="J34" i="121" s="1"/>
  <c r="K34" i="121" s="1"/>
  <c r="H34" i="119"/>
  <c r="J34" i="119" s="1"/>
  <c r="K34" i="119" s="1"/>
  <c r="H34" i="118"/>
  <c r="J34" i="118" s="1"/>
  <c r="K34" i="118" s="1"/>
  <c r="H34" i="116"/>
  <c r="J34" i="116" s="1"/>
  <c r="K34" i="116" s="1"/>
  <c r="H34" i="114"/>
  <c r="J34" i="114" s="1"/>
  <c r="K34" i="114" s="1"/>
  <c r="H34" i="111"/>
  <c r="J34" i="111" s="1"/>
  <c r="K34" i="111" s="1"/>
  <c r="H34" i="110"/>
  <c r="J34" i="110" s="1"/>
  <c r="K34" i="110" s="1"/>
  <c r="H34" i="108"/>
  <c r="J34" i="108" s="1"/>
  <c r="K34" i="108" s="1"/>
  <c r="H34" i="107"/>
  <c r="J34" i="107" s="1"/>
  <c r="K34" i="107" s="1"/>
  <c r="H34" i="113"/>
  <c r="J34" i="113" s="1"/>
  <c r="K34" i="113" s="1"/>
  <c r="H34" i="112"/>
  <c r="J34" i="112" s="1"/>
  <c r="K34" i="112" s="1"/>
  <c r="H34" i="109"/>
  <c r="J34" i="109" s="1"/>
  <c r="K34" i="109" s="1"/>
  <c r="H34" i="106"/>
  <c r="J34" i="106" s="1"/>
  <c r="K34" i="106" s="1"/>
  <c r="H34" i="105"/>
  <c r="J34" i="105" s="1"/>
  <c r="K34" i="105" s="1"/>
  <c r="H34" i="103"/>
  <c r="J34" i="103" s="1"/>
  <c r="K34" i="103" s="1"/>
  <c r="H34" i="102"/>
  <c r="J34" i="102" s="1"/>
  <c r="K34" i="102" s="1"/>
  <c r="H34" i="101"/>
  <c r="J34" i="101" s="1"/>
  <c r="K34" i="101" s="1"/>
  <c r="H34" i="104"/>
  <c r="J34" i="104" s="1"/>
  <c r="K34" i="104" s="1"/>
  <c r="H34" i="100"/>
  <c r="J34" i="100" s="1"/>
  <c r="K34" i="100" s="1"/>
  <c r="H35" i="123"/>
  <c r="H35" i="121"/>
  <c r="J35" i="121" s="1"/>
  <c r="K35" i="121" s="1"/>
  <c r="H35" i="119"/>
  <c r="J35" i="119" s="1"/>
  <c r="K35" i="119" s="1"/>
  <c r="H35" i="118"/>
  <c r="J35" i="118" s="1"/>
  <c r="K35" i="118" s="1"/>
  <c r="H35" i="116"/>
  <c r="J35" i="116" s="1"/>
  <c r="K35" i="116" s="1"/>
  <c r="H35" i="122"/>
  <c r="H35" i="120"/>
  <c r="J35" i="120" s="1"/>
  <c r="K35" i="120" s="1"/>
  <c r="H35" i="117"/>
  <c r="J35" i="117" s="1"/>
  <c r="K35" i="117" s="1"/>
  <c r="H35" i="115"/>
  <c r="J35" i="115" s="1"/>
  <c r="K35" i="115" s="1"/>
  <c r="H35" i="114"/>
  <c r="J35" i="114" s="1"/>
  <c r="K35" i="114" s="1"/>
  <c r="H35" i="113"/>
  <c r="J35" i="113" s="1"/>
  <c r="K35" i="113" s="1"/>
  <c r="H35" i="112"/>
  <c r="J35" i="112" s="1"/>
  <c r="K35" i="112" s="1"/>
  <c r="H35" i="110"/>
  <c r="J35" i="110" s="1"/>
  <c r="K35" i="110" s="1"/>
  <c r="H35" i="109"/>
  <c r="J35" i="109" s="1"/>
  <c r="K35" i="109" s="1"/>
  <c r="H35" i="106"/>
  <c r="J35" i="106" s="1"/>
  <c r="K35" i="106" s="1"/>
  <c r="H35" i="111"/>
  <c r="J35" i="111" s="1"/>
  <c r="K35" i="111" s="1"/>
  <c r="H35" i="108"/>
  <c r="J35" i="108" s="1"/>
  <c r="K35" i="108" s="1"/>
  <c r="H35" i="107"/>
  <c r="J35" i="107" s="1"/>
  <c r="K35" i="107" s="1"/>
  <c r="H35" i="105"/>
  <c r="J35" i="105" s="1"/>
  <c r="K35" i="105" s="1"/>
  <c r="H35" i="104"/>
  <c r="J35" i="104" s="1"/>
  <c r="K35" i="104" s="1"/>
  <c r="H35" i="101"/>
  <c r="J35" i="101" s="1"/>
  <c r="K35" i="101" s="1"/>
  <c r="H35" i="100"/>
  <c r="J35" i="100" s="1"/>
  <c r="K35" i="100" s="1"/>
  <c r="H35" i="103"/>
  <c r="J35" i="103" s="1"/>
  <c r="K35" i="103" s="1"/>
  <c r="H35" i="102"/>
  <c r="J35" i="102" s="1"/>
  <c r="K35" i="102" s="1"/>
  <c r="H36" i="122"/>
  <c r="H36" i="120"/>
  <c r="J36" i="120" s="1"/>
  <c r="K36" i="120" s="1"/>
  <c r="H36" i="117"/>
  <c r="J36" i="117" s="1"/>
  <c r="K36" i="117" s="1"/>
  <c r="H36" i="115"/>
  <c r="J36" i="115" s="1"/>
  <c r="K36" i="115" s="1"/>
  <c r="H36" i="123"/>
  <c r="H36" i="121"/>
  <c r="J36" i="121" s="1"/>
  <c r="K36" i="121" s="1"/>
  <c r="H36" i="119"/>
  <c r="J36" i="119" s="1"/>
  <c r="K36" i="119" s="1"/>
  <c r="H36" i="118"/>
  <c r="J36" i="118" s="1"/>
  <c r="K36" i="118" s="1"/>
  <c r="H36" i="116"/>
  <c r="J36" i="116" s="1"/>
  <c r="K36" i="116" s="1"/>
  <c r="H36" i="114"/>
  <c r="J36" i="114" s="1"/>
  <c r="K36" i="114" s="1"/>
  <c r="H36" i="111"/>
  <c r="J36" i="111" s="1"/>
  <c r="K36" i="111" s="1"/>
  <c r="H36" i="108"/>
  <c r="J36" i="108" s="1"/>
  <c r="K36" i="108" s="1"/>
  <c r="H36" i="107"/>
  <c r="J36" i="107" s="1"/>
  <c r="K36" i="107" s="1"/>
  <c r="H36" i="105"/>
  <c r="J36" i="105" s="1"/>
  <c r="K36" i="105" s="1"/>
  <c r="H36" i="113"/>
  <c r="J36" i="113" s="1"/>
  <c r="K36" i="113" s="1"/>
  <c r="H36" i="112"/>
  <c r="J36" i="112" s="1"/>
  <c r="K36" i="112" s="1"/>
  <c r="H36" i="110"/>
  <c r="J36" i="110" s="1"/>
  <c r="K36" i="110" s="1"/>
  <c r="H36" i="109"/>
  <c r="J36" i="109" s="1"/>
  <c r="K36" i="109" s="1"/>
  <c r="H36" i="106"/>
  <c r="J36" i="106" s="1"/>
  <c r="K36" i="106" s="1"/>
  <c r="H36" i="103"/>
  <c r="J36" i="103" s="1"/>
  <c r="K36" i="103" s="1"/>
  <c r="H36" i="102"/>
  <c r="J36" i="102" s="1"/>
  <c r="K36" i="102" s="1"/>
  <c r="H36" i="104"/>
  <c r="J36" i="104" s="1"/>
  <c r="K36" i="104" s="1"/>
  <c r="H36" i="101"/>
  <c r="J36" i="101" s="1"/>
  <c r="K36" i="101" s="1"/>
  <c r="H36" i="100"/>
  <c r="J36" i="100" s="1"/>
  <c r="K36" i="100" s="1"/>
  <c r="H37" i="123"/>
  <c r="H37" i="121"/>
  <c r="J37" i="121" s="1"/>
  <c r="K37" i="121" s="1"/>
  <c r="H37" i="119"/>
  <c r="J37" i="119" s="1"/>
  <c r="K37" i="119" s="1"/>
  <c r="H37" i="118"/>
  <c r="J37" i="118" s="1"/>
  <c r="K37" i="118" s="1"/>
  <c r="H37" i="116"/>
  <c r="J37" i="116" s="1"/>
  <c r="K37" i="116" s="1"/>
  <c r="H37" i="122"/>
  <c r="H37" i="120"/>
  <c r="J37" i="120" s="1"/>
  <c r="K37" i="120" s="1"/>
  <c r="H37" i="117"/>
  <c r="J37" i="117" s="1"/>
  <c r="K37" i="117" s="1"/>
  <c r="H37" i="115"/>
  <c r="J37" i="115" s="1"/>
  <c r="K37" i="115" s="1"/>
  <c r="H37" i="114"/>
  <c r="J37" i="114" s="1"/>
  <c r="K37" i="114" s="1"/>
  <c r="H37" i="113"/>
  <c r="J37" i="113" s="1"/>
  <c r="K37" i="113" s="1"/>
  <c r="H37" i="112"/>
  <c r="J37" i="112" s="1"/>
  <c r="K37" i="112" s="1"/>
  <c r="H37" i="110"/>
  <c r="J37" i="110" s="1"/>
  <c r="K37" i="110" s="1"/>
  <c r="H37" i="107"/>
  <c r="J37" i="107" s="1"/>
  <c r="K37" i="107" s="1"/>
  <c r="H37" i="106"/>
  <c r="J37" i="106" s="1"/>
  <c r="K37" i="106" s="1"/>
  <c r="H37" i="111"/>
  <c r="J37" i="111" s="1"/>
  <c r="K37" i="111" s="1"/>
  <c r="H37" i="109"/>
  <c r="J37" i="109" s="1"/>
  <c r="K37" i="109" s="1"/>
  <c r="H37" i="108"/>
  <c r="J37" i="108" s="1"/>
  <c r="K37" i="108" s="1"/>
  <c r="H37" i="105"/>
  <c r="J37" i="105" s="1"/>
  <c r="K37" i="105" s="1"/>
  <c r="H37" i="104"/>
  <c r="J37" i="104" s="1"/>
  <c r="K37" i="104" s="1"/>
  <c r="H37" i="101"/>
  <c r="J37" i="101" s="1"/>
  <c r="K37" i="101" s="1"/>
  <c r="H37" i="100"/>
  <c r="J37" i="100" s="1"/>
  <c r="K37" i="100" s="1"/>
  <c r="H37" i="103"/>
  <c r="J37" i="103" s="1"/>
  <c r="K37" i="103" s="1"/>
  <c r="H37" i="102"/>
  <c r="J37" i="102" s="1"/>
  <c r="K37" i="102" s="1"/>
  <c r="H38" i="122"/>
  <c r="H38" i="120"/>
  <c r="J38" i="120" s="1"/>
  <c r="K38" i="120" s="1"/>
  <c r="H38" i="117"/>
  <c r="J38" i="117" s="1"/>
  <c r="K38" i="117" s="1"/>
  <c r="H38" i="115"/>
  <c r="J38" i="115" s="1"/>
  <c r="K38" i="115" s="1"/>
  <c r="H38" i="123"/>
  <c r="H38" i="121"/>
  <c r="J38" i="121" s="1"/>
  <c r="K38" i="121" s="1"/>
  <c r="H38" i="119"/>
  <c r="J38" i="119" s="1"/>
  <c r="K38" i="119" s="1"/>
  <c r="H38" i="118"/>
  <c r="J38" i="118" s="1"/>
  <c r="K38" i="118" s="1"/>
  <c r="H38" i="116"/>
  <c r="J38" i="116" s="1"/>
  <c r="K38" i="116" s="1"/>
  <c r="H38" i="114"/>
  <c r="J38" i="114" s="1"/>
  <c r="K38" i="114" s="1"/>
  <c r="H38" i="112"/>
  <c r="J38" i="112" s="1"/>
  <c r="K38" i="112" s="1"/>
  <c r="H38" i="111"/>
  <c r="J38" i="111" s="1"/>
  <c r="K38" i="111" s="1"/>
  <c r="H38" i="109"/>
  <c r="J38" i="109" s="1"/>
  <c r="K38" i="109" s="1"/>
  <c r="H38" i="108"/>
  <c r="J38" i="108" s="1"/>
  <c r="K38" i="108" s="1"/>
  <c r="H38" i="106"/>
  <c r="J38" i="106" s="1"/>
  <c r="K38" i="106" s="1"/>
  <c r="H38" i="105"/>
  <c r="J38" i="105" s="1"/>
  <c r="K38" i="105" s="1"/>
  <c r="H38" i="113"/>
  <c r="J38" i="113" s="1"/>
  <c r="K38" i="113" s="1"/>
  <c r="H38" i="110"/>
  <c r="J38" i="110" s="1"/>
  <c r="K38" i="110" s="1"/>
  <c r="H38" i="107"/>
  <c r="J38" i="107" s="1"/>
  <c r="K38" i="107" s="1"/>
  <c r="H38" i="103"/>
  <c r="J38" i="103" s="1"/>
  <c r="K38" i="103" s="1"/>
  <c r="H38" i="104"/>
  <c r="J38" i="104" s="1"/>
  <c r="K38" i="104" s="1"/>
  <c r="H38" i="102"/>
  <c r="J38" i="102" s="1"/>
  <c r="K38" i="102" s="1"/>
  <c r="H38" i="101"/>
  <c r="J38" i="101" s="1"/>
  <c r="K38" i="101" s="1"/>
  <c r="H38" i="100"/>
  <c r="J38" i="100" s="1"/>
  <c r="K38" i="100" s="1"/>
  <c r="H39" i="123"/>
  <c r="H39" i="121"/>
  <c r="J39" i="121" s="1"/>
  <c r="K39" i="121" s="1"/>
  <c r="H39" i="119"/>
  <c r="J39" i="119" s="1"/>
  <c r="K39" i="119" s="1"/>
  <c r="H39" i="118"/>
  <c r="J39" i="118" s="1"/>
  <c r="K39" i="118" s="1"/>
  <c r="H39" i="116"/>
  <c r="J39" i="116" s="1"/>
  <c r="K39" i="116" s="1"/>
  <c r="H39" i="122"/>
  <c r="H39" i="120"/>
  <c r="J39" i="120" s="1"/>
  <c r="K39" i="120" s="1"/>
  <c r="H39" i="117"/>
  <c r="J39" i="117" s="1"/>
  <c r="K39" i="117" s="1"/>
  <c r="H39" i="115"/>
  <c r="J39" i="115" s="1"/>
  <c r="K39" i="115" s="1"/>
  <c r="H39" i="114"/>
  <c r="J39" i="114" s="1"/>
  <c r="K39" i="114" s="1"/>
  <c r="H39" i="113"/>
  <c r="J39" i="113" s="1"/>
  <c r="K39" i="113" s="1"/>
  <c r="H39" i="110"/>
  <c r="J39" i="110" s="1"/>
  <c r="K39" i="110" s="1"/>
  <c r="H39" i="107"/>
  <c r="J39" i="107" s="1"/>
  <c r="K39" i="107" s="1"/>
  <c r="H39" i="112"/>
  <c r="J39" i="112" s="1"/>
  <c r="K39" i="112" s="1"/>
  <c r="H39" i="111"/>
  <c r="J39" i="111" s="1"/>
  <c r="K39" i="111" s="1"/>
  <c r="H39" i="109"/>
  <c r="J39" i="109" s="1"/>
  <c r="K39" i="109" s="1"/>
  <c r="H39" i="108"/>
  <c r="J39" i="108" s="1"/>
  <c r="K39" i="108" s="1"/>
  <c r="H39" i="106"/>
  <c r="J39" i="106" s="1"/>
  <c r="K39" i="106" s="1"/>
  <c r="H39" i="105"/>
  <c r="J39" i="105" s="1"/>
  <c r="K39" i="105" s="1"/>
  <c r="H39" i="104"/>
  <c r="J39" i="104" s="1"/>
  <c r="K39" i="104" s="1"/>
  <c r="H39" i="103"/>
  <c r="J39" i="103" s="1"/>
  <c r="K39" i="103" s="1"/>
  <c r="H39" i="102"/>
  <c r="J39" i="102" s="1"/>
  <c r="K39" i="102" s="1"/>
  <c r="H39" i="101"/>
  <c r="J39" i="101" s="1"/>
  <c r="K39" i="101" s="1"/>
  <c r="H39" i="100"/>
  <c r="J39" i="100" s="1"/>
  <c r="K39" i="100" s="1"/>
  <c r="H40" i="122"/>
  <c r="H40" i="120"/>
  <c r="J40" i="120" s="1"/>
  <c r="K40" i="120" s="1"/>
  <c r="H40" i="117"/>
  <c r="J40" i="117" s="1"/>
  <c r="K40" i="117" s="1"/>
  <c r="H40" i="115"/>
  <c r="J40" i="115" s="1"/>
  <c r="K40" i="115" s="1"/>
  <c r="H40" i="123"/>
  <c r="H40" i="121"/>
  <c r="J40" i="121" s="1"/>
  <c r="K40" i="121" s="1"/>
  <c r="H40" i="119"/>
  <c r="J40" i="119" s="1"/>
  <c r="K40" i="119" s="1"/>
  <c r="H40" i="118"/>
  <c r="J40" i="118" s="1"/>
  <c r="K40" i="118" s="1"/>
  <c r="H40" i="116"/>
  <c r="J40" i="116" s="1"/>
  <c r="K40" i="116" s="1"/>
  <c r="H40" i="114"/>
  <c r="J40" i="114" s="1"/>
  <c r="K40" i="114" s="1"/>
  <c r="H40" i="112"/>
  <c r="J40" i="112" s="1"/>
  <c r="K40" i="112" s="1"/>
  <c r="H40" i="111"/>
  <c r="J40" i="111" s="1"/>
  <c r="K40" i="111" s="1"/>
  <c r="H40" i="109"/>
  <c r="J40" i="109" s="1"/>
  <c r="K40" i="109" s="1"/>
  <c r="H40" i="106"/>
  <c r="J40" i="106" s="1"/>
  <c r="K40" i="106" s="1"/>
  <c r="H40" i="105"/>
  <c r="J40" i="105" s="1"/>
  <c r="K40" i="105" s="1"/>
  <c r="H40" i="113"/>
  <c r="J40" i="113" s="1"/>
  <c r="K40" i="113" s="1"/>
  <c r="H40" i="110"/>
  <c r="J40" i="110" s="1"/>
  <c r="K40" i="110" s="1"/>
  <c r="H40" i="108"/>
  <c r="J40" i="108" s="1"/>
  <c r="K40" i="108" s="1"/>
  <c r="H40" i="107"/>
  <c r="J40" i="107" s="1"/>
  <c r="K40" i="107" s="1"/>
  <c r="H40" i="104"/>
  <c r="J40" i="104" s="1"/>
  <c r="K40" i="104" s="1"/>
  <c r="H40" i="103"/>
  <c r="J40" i="103" s="1"/>
  <c r="K40" i="103" s="1"/>
  <c r="H40" i="102"/>
  <c r="J40" i="102" s="1"/>
  <c r="K40" i="102" s="1"/>
  <c r="H40" i="101"/>
  <c r="J40" i="101" s="1"/>
  <c r="K40" i="101" s="1"/>
  <c r="H40" i="100"/>
  <c r="J40" i="100" s="1"/>
  <c r="K40" i="100" s="1"/>
  <c r="H41" i="123"/>
  <c r="H41" i="121"/>
  <c r="J41" i="121" s="1"/>
  <c r="K41" i="121" s="1"/>
  <c r="H41" i="119"/>
  <c r="J41" i="119" s="1"/>
  <c r="K41" i="119" s="1"/>
  <c r="H41" i="118"/>
  <c r="J41" i="118" s="1"/>
  <c r="K41" i="118" s="1"/>
  <c r="H41" i="116"/>
  <c r="J41" i="116" s="1"/>
  <c r="K41" i="116" s="1"/>
  <c r="H41" i="122"/>
  <c r="H41" i="120"/>
  <c r="J41" i="120" s="1"/>
  <c r="K41" i="120" s="1"/>
  <c r="H41" i="117"/>
  <c r="J41" i="117" s="1"/>
  <c r="K41" i="117" s="1"/>
  <c r="H41" i="115"/>
  <c r="J41" i="115" s="1"/>
  <c r="K41" i="115" s="1"/>
  <c r="H41" i="114"/>
  <c r="J41" i="114" s="1"/>
  <c r="K41" i="114" s="1"/>
  <c r="H41" i="113"/>
  <c r="J41" i="113" s="1"/>
  <c r="K41" i="113" s="1"/>
  <c r="H41" i="110"/>
  <c r="J41" i="110" s="1"/>
  <c r="K41" i="110" s="1"/>
  <c r="H41" i="108"/>
  <c r="J41" i="108" s="1"/>
  <c r="K41" i="108" s="1"/>
  <c r="H41" i="107"/>
  <c r="J41" i="107" s="1"/>
  <c r="K41" i="107" s="1"/>
  <c r="H41" i="112"/>
  <c r="J41" i="112" s="1"/>
  <c r="K41" i="112" s="1"/>
  <c r="H41" i="111"/>
  <c r="J41" i="111" s="1"/>
  <c r="K41" i="111" s="1"/>
  <c r="H41" i="109"/>
  <c r="J41" i="109" s="1"/>
  <c r="K41" i="109" s="1"/>
  <c r="H41" i="106"/>
  <c r="J41" i="106" s="1"/>
  <c r="K41" i="106" s="1"/>
  <c r="H41" i="105"/>
  <c r="J41" i="105" s="1"/>
  <c r="K41" i="105" s="1"/>
  <c r="H41" i="104"/>
  <c r="J41" i="104" s="1"/>
  <c r="K41" i="104" s="1"/>
  <c r="H41" i="103"/>
  <c r="J41" i="103" s="1"/>
  <c r="K41" i="103" s="1"/>
  <c r="H41" i="102"/>
  <c r="J41" i="102" s="1"/>
  <c r="K41" i="102" s="1"/>
  <c r="H41" i="101"/>
  <c r="J41" i="101" s="1"/>
  <c r="K41" i="101" s="1"/>
  <c r="H41" i="100"/>
  <c r="J41" i="100" s="1"/>
  <c r="K41" i="100" s="1"/>
  <c r="H42" i="122"/>
  <c r="H42" i="120"/>
  <c r="J42" i="120" s="1"/>
  <c r="K42" i="120" s="1"/>
  <c r="H42" i="117"/>
  <c r="J42" i="117" s="1"/>
  <c r="K42" i="117" s="1"/>
  <c r="H42" i="115"/>
  <c r="J42" i="115" s="1"/>
  <c r="K42" i="115" s="1"/>
  <c r="H42" i="123"/>
  <c r="H42" i="121"/>
  <c r="J42" i="121" s="1"/>
  <c r="K42" i="121" s="1"/>
  <c r="H42" i="119"/>
  <c r="J42" i="119" s="1"/>
  <c r="K42" i="119" s="1"/>
  <c r="H42" i="118"/>
  <c r="J42" i="118" s="1"/>
  <c r="K42" i="118" s="1"/>
  <c r="H42" i="116"/>
  <c r="J42" i="116" s="1"/>
  <c r="K42" i="116" s="1"/>
  <c r="H42" i="114"/>
  <c r="J42" i="114" s="1"/>
  <c r="K42" i="114" s="1"/>
  <c r="H42" i="112"/>
  <c r="J42" i="112" s="1"/>
  <c r="K42" i="112" s="1"/>
  <c r="H42" i="109"/>
  <c r="J42" i="109" s="1"/>
  <c r="K42" i="109" s="1"/>
  <c r="H42" i="106"/>
  <c r="J42" i="106" s="1"/>
  <c r="K42" i="106" s="1"/>
  <c r="H42" i="105"/>
  <c r="J42" i="105" s="1"/>
  <c r="K42" i="105" s="1"/>
  <c r="H42" i="113"/>
  <c r="J42" i="113" s="1"/>
  <c r="K42" i="113" s="1"/>
  <c r="H42" i="111"/>
  <c r="J42" i="111" s="1"/>
  <c r="K42" i="111" s="1"/>
  <c r="H42" i="110"/>
  <c r="J42" i="110" s="1"/>
  <c r="K42" i="110" s="1"/>
  <c r="H42" i="108"/>
  <c r="J42" i="108" s="1"/>
  <c r="K42" i="108" s="1"/>
  <c r="H42" i="107"/>
  <c r="J42" i="107" s="1"/>
  <c r="K42" i="107" s="1"/>
  <c r="H42" i="104"/>
  <c r="J42" i="104" s="1"/>
  <c r="K42" i="104" s="1"/>
  <c r="H42" i="100"/>
  <c r="J42" i="100" s="1"/>
  <c r="K42" i="100" s="1"/>
  <c r="H42" i="103"/>
  <c r="J42" i="103" s="1"/>
  <c r="K42" i="103" s="1"/>
  <c r="H42" i="102"/>
  <c r="J42" i="102" s="1"/>
  <c r="K42" i="102" s="1"/>
  <c r="H42" i="101"/>
  <c r="J42" i="101" s="1"/>
  <c r="K42" i="101" s="1"/>
  <c r="H43" i="123"/>
  <c r="H43" i="121"/>
  <c r="J43" i="121" s="1"/>
  <c r="K43" i="121" s="1"/>
  <c r="H43" i="119"/>
  <c r="J43" i="119" s="1"/>
  <c r="K43" i="119" s="1"/>
  <c r="H43" i="118"/>
  <c r="J43" i="118" s="1"/>
  <c r="K43" i="118" s="1"/>
  <c r="H43" i="116"/>
  <c r="J43" i="116" s="1"/>
  <c r="K43" i="116" s="1"/>
  <c r="H43" i="122"/>
  <c r="H43" i="120"/>
  <c r="J43" i="120" s="1"/>
  <c r="K43" i="120" s="1"/>
  <c r="H43" i="117"/>
  <c r="J43" i="117" s="1"/>
  <c r="K43" i="117" s="1"/>
  <c r="H43" i="115"/>
  <c r="J43" i="115" s="1"/>
  <c r="K43" i="115" s="1"/>
  <c r="H43" i="114"/>
  <c r="J43" i="114" s="1"/>
  <c r="K43" i="114" s="1"/>
  <c r="H43" i="113"/>
  <c r="J43" i="113" s="1"/>
  <c r="K43" i="113" s="1"/>
  <c r="H43" i="111"/>
  <c r="J43" i="111" s="1"/>
  <c r="K43" i="111" s="1"/>
  <c r="H43" i="108"/>
  <c r="J43" i="108" s="1"/>
  <c r="K43" i="108" s="1"/>
  <c r="H43" i="107"/>
  <c r="J43" i="107" s="1"/>
  <c r="K43" i="107" s="1"/>
  <c r="H43" i="105"/>
  <c r="J43" i="105" s="1"/>
  <c r="K43" i="105" s="1"/>
  <c r="H43" i="112"/>
  <c r="J43" i="112" s="1"/>
  <c r="K43" i="112" s="1"/>
  <c r="H43" i="110"/>
  <c r="J43" i="110" s="1"/>
  <c r="K43" i="110" s="1"/>
  <c r="H43" i="109"/>
  <c r="J43" i="109" s="1"/>
  <c r="K43" i="109" s="1"/>
  <c r="H43" i="106"/>
  <c r="J43" i="106" s="1"/>
  <c r="K43" i="106" s="1"/>
  <c r="H43" i="103"/>
  <c r="J43" i="103" s="1"/>
  <c r="K43" i="103" s="1"/>
  <c r="H43" i="102"/>
  <c r="J43" i="102" s="1"/>
  <c r="K43" i="102" s="1"/>
  <c r="H43" i="104"/>
  <c r="J43" i="104" s="1"/>
  <c r="K43" i="104" s="1"/>
  <c r="H43" i="101"/>
  <c r="J43" i="101" s="1"/>
  <c r="K43" i="101" s="1"/>
  <c r="H43" i="100"/>
  <c r="J43" i="100" s="1"/>
  <c r="K43" i="100" s="1"/>
  <c r="H44" i="122"/>
  <c r="H44" i="120"/>
  <c r="J44" i="120" s="1"/>
  <c r="K44" i="120" s="1"/>
  <c r="H44" i="117"/>
  <c r="J44" i="117" s="1"/>
  <c r="K44" i="117" s="1"/>
  <c r="H44" i="115"/>
  <c r="J44" i="115" s="1"/>
  <c r="K44" i="115" s="1"/>
  <c r="H44" i="123"/>
  <c r="H44" i="121"/>
  <c r="J44" i="121" s="1"/>
  <c r="K44" i="121" s="1"/>
  <c r="H44" i="119"/>
  <c r="J44" i="119" s="1"/>
  <c r="K44" i="119" s="1"/>
  <c r="H44" i="118"/>
  <c r="J44" i="118" s="1"/>
  <c r="K44" i="118" s="1"/>
  <c r="H44" i="116"/>
  <c r="J44" i="116" s="1"/>
  <c r="K44" i="116" s="1"/>
  <c r="H44" i="112"/>
  <c r="J44" i="112" s="1"/>
  <c r="K44" i="112" s="1"/>
  <c r="H44" i="110"/>
  <c r="J44" i="110" s="1"/>
  <c r="K44" i="110" s="1"/>
  <c r="H44" i="109"/>
  <c r="J44" i="109" s="1"/>
  <c r="K44" i="109" s="1"/>
  <c r="H44" i="106"/>
  <c r="J44" i="106" s="1"/>
  <c r="K44" i="106" s="1"/>
  <c r="H44" i="114"/>
  <c r="J44" i="114" s="1"/>
  <c r="K44" i="114" s="1"/>
  <c r="H44" i="113"/>
  <c r="J44" i="113" s="1"/>
  <c r="K44" i="113" s="1"/>
  <c r="H44" i="111"/>
  <c r="J44" i="111" s="1"/>
  <c r="K44" i="111" s="1"/>
  <c r="H44" i="108"/>
  <c r="J44" i="108" s="1"/>
  <c r="K44" i="108" s="1"/>
  <c r="H44" i="107"/>
  <c r="J44" i="107" s="1"/>
  <c r="K44" i="107" s="1"/>
  <c r="H44" i="105"/>
  <c r="J44" i="105" s="1"/>
  <c r="K44" i="105" s="1"/>
  <c r="H44" i="104"/>
  <c r="J44" i="104" s="1"/>
  <c r="K44" i="104" s="1"/>
  <c r="H44" i="101"/>
  <c r="J44" i="101" s="1"/>
  <c r="K44" i="101" s="1"/>
  <c r="H44" i="100"/>
  <c r="J44" i="100" s="1"/>
  <c r="K44" i="100" s="1"/>
  <c r="H44" i="103"/>
  <c r="J44" i="103" s="1"/>
  <c r="K44" i="103" s="1"/>
  <c r="H44" i="102"/>
  <c r="J44" i="102" s="1"/>
  <c r="K44" i="102" s="1"/>
  <c r="H45" i="123"/>
  <c r="H45" i="121"/>
  <c r="J45" i="121" s="1"/>
  <c r="K45" i="121" s="1"/>
  <c r="H45" i="119"/>
  <c r="J45" i="119" s="1"/>
  <c r="K45" i="119" s="1"/>
  <c r="H45" i="118"/>
  <c r="J45" i="118" s="1"/>
  <c r="K45" i="118" s="1"/>
  <c r="H45" i="116"/>
  <c r="J45" i="116" s="1"/>
  <c r="K45" i="116" s="1"/>
  <c r="H45" i="122"/>
  <c r="H45" i="120"/>
  <c r="J45" i="120" s="1"/>
  <c r="K45" i="120" s="1"/>
  <c r="H45" i="117"/>
  <c r="J45" i="117" s="1"/>
  <c r="K45" i="117" s="1"/>
  <c r="H45" i="115"/>
  <c r="J45" i="115" s="1"/>
  <c r="K45" i="115" s="1"/>
  <c r="H45" i="114"/>
  <c r="J45" i="114" s="1"/>
  <c r="K45" i="114" s="1"/>
  <c r="H45" i="113"/>
  <c r="J45" i="113" s="1"/>
  <c r="K45" i="113" s="1"/>
  <c r="H45" i="111"/>
  <c r="J45" i="111" s="1"/>
  <c r="K45" i="111" s="1"/>
  <c r="H45" i="109"/>
  <c r="J45" i="109" s="1"/>
  <c r="K45" i="109" s="1"/>
  <c r="H45" i="108"/>
  <c r="J45" i="108" s="1"/>
  <c r="K45" i="108" s="1"/>
  <c r="H45" i="105"/>
  <c r="J45" i="105" s="1"/>
  <c r="K45" i="105" s="1"/>
  <c r="H45" i="112"/>
  <c r="J45" i="112" s="1"/>
  <c r="K45" i="112" s="1"/>
  <c r="H45" i="110"/>
  <c r="J45" i="110" s="1"/>
  <c r="K45" i="110" s="1"/>
  <c r="H45" i="107"/>
  <c r="J45" i="107" s="1"/>
  <c r="K45" i="107" s="1"/>
  <c r="H45" i="106"/>
  <c r="J45" i="106" s="1"/>
  <c r="K45" i="106" s="1"/>
  <c r="H45" i="103"/>
  <c r="J45" i="103" s="1"/>
  <c r="K45" i="103" s="1"/>
  <c r="H45" i="102"/>
  <c r="J45" i="102" s="1"/>
  <c r="K45" i="102" s="1"/>
  <c r="H45" i="104"/>
  <c r="J45" i="104" s="1"/>
  <c r="K45" i="104" s="1"/>
  <c r="H45" i="101"/>
  <c r="J45" i="101" s="1"/>
  <c r="K45" i="101" s="1"/>
  <c r="H45" i="100"/>
  <c r="J45" i="100" s="1"/>
  <c r="K45" i="100" s="1"/>
  <c r="H46" i="122"/>
  <c r="H46" i="120"/>
  <c r="J46" i="120" s="1"/>
  <c r="K46" i="120" s="1"/>
  <c r="H46" i="117"/>
  <c r="J46" i="117" s="1"/>
  <c r="K46" i="117" s="1"/>
  <c r="H46" i="115"/>
  <c r="J46" i="115" s="1"/>
  <c r="K46" i="115" s="1"/>
  <c r="H46" i="123"/>
  <c r="H46" i="121"/>
  <c r="J46" i="121" s="1"/>
  <c r="K46" i="121" s="1"/>
  <c r="H46" i="119"/>
  <c r="J46" i="119" s="1"/>
  <c r="K46" i="119" s="1"/>
  <c r="H46" i="118"/>
  <c r="J46" i="118" s="1"/>
  <c r="K46" i="118" s="1"/>
  <c r="H46" i="116"/>
  <c r="J46" i="116" s="1"/>
  <c r="K46" i="116" s="1"/>
  <c r="H46" i="110"/>
  <c r="J46" i="110" s="1"/>
  <c r="K46" i="110" s="1"/>
  <c r="H46" i="107"/>
  <c r="J46" i="107" s="1"/>
  <c r="K46" i="107" s="1"/>
  <c r="H46" i="114"/>
  <c r="J46" i="114" s="1"/>
  <c r="K46" i="114" s="1"/>
  <c r="H46" i="113"/>
  <c r="J46" i="113" s="1"/>
  <c r="K46" i="113" s="1"/>
  <c r="H46" i="112"/>
  <c r="J46" i="112" s="1"/>
  <c r="K46" i="112" s="1"/>
  <c r="H46" i="111"/>
  <c r="J46" i="111" s="1"/>
  <c r="K46" i="111" s="1"/>
  <c r="H46" i="109"/>
  <c r="J46" i="109" s="1"/>
  <c r="K46" i="109" s="1"/>
  <c r="H46" i="108"/>
  <c r="J46" i="108" s="1"/>
  <c r="K46" i="108" s="1"/>
  <c r="H46" i="106"/>
  <c r="J46" i="106" s="1"/>
  <c r="K46" i="106" s="1"/>
  <c r="H46" i="105"/>
  <c r="J46" i="105" s="1"/>
  <c r="K46" i="105" s="1"/>
  <c r="H46" i="104"/>
  <c r="J46" i="104" s="1"/>
  <c r="K46" i="104" s="1"/>
  <c r="H46" i="102"/>
  <c r="J46" i="102" s="1"/>
  <c r="K46" i="102" s="1"/>
  <c r="H46" i="101"/>
  <c r="J46" i="101" s="1"/>
  <c r="K46" i="101" s="1"/>
  <c r="H46" i="100"/>
  <c r="J46" i="100" s="1"/>
  <c r="K46" i="100" s="1"/>
  <c r="H46" i="103"/>
  <c r="J46" i="103" s="1"/>
  <c r="K46" i="103" s="1"/>
  <c r="H47" i="123"/>
  <c r="H47" i="121"/>
  <c r="J47" i="121" s="1"/>
  <c r="K47" i="121" s="1"/>
  <c r="H47" i="119"/>
  <c r="J47" i="119" s="1"/>
  <c r="K47" i="119" s="1"/>
  <c r="H47" i="118"/>
  <c r="J47" i="118" s="1"/>
  <c r="K47" i="118" s="1"/>
  <c r="H47" i="116"/>
  <c r="J47" i="116" s="1"/>
  <c r="K47" i="116" s="1"/>
  <c r="H47" i="122"/>
  <c r="H47" i="120"/>
  <c r="J47" i="120" s="1"/>
  <c r="K47" i="120" s="1"/>
  <c r="H47" i="117"/>
  <c r="J47" i="117" s="1"/>
  <c r="K47" i="117" s="1"/>
  <c r="H47" i="115"/>
  <c r="J47" i="115" s="1"/>
  <c r="K47" i="115" s="1"/>
  <c r="H47" i="114"/>
  <c r="J47" i="114" s="1"/>
  <c r="K47" i="114" s="1"/>
  <c r="H47" i="113"/>
  <c r="J47" i="113" s="1"/>
  <c r="K47" i="113" s="1"/>
  <c r="H47" i="112"/>
  <c r="J47" i="112" s="1"/>
  <c r="K47" i="112" s="1"/>
  <c r="H47" i="111"/>
  <c r="J47" i="111" s="1"/>
  <c r="K47" i="111" s="1"/>
  <c r="H47" i="109"/>
  <c r="J47" i="109" s="1"/>
  <c r="K47" i="109" s="1"/>
  <c r="H47" i="108"/>
  <c r="J47" i="108" s="1"/>
  <c r="K47" i="108" s="1"/>
  <c r="H47" i="106"/>
  <c r="J47" i="106" s="1"/>
  <c r="K47" i="106" s="1"/>
  <c r="H47" i="105"/>
  <c r="J47" i="105" s="1"/>
  <c r="K47" i="105" s="1"/>
  <c r="H47" i="110"/>
  <c r="J47" i="110" s="1"/>
  <c r="K47" i="110" s="1"/>
  <c r="H47" i="107"/>
  <c r="J47" i="107" s="1"/>
  <c r="K47" i="107" s="1"/>
  <c r="H47" i="104"/>
  <c r="J47" i="104" s="1"/>
  <c r="K47" i="104" s="1"/>
  <c r="H47" i="103"/>
  <c r="J47" i="103" s="1"/>
  <c r="K47" i="103" s="1"/>
  <c r="H47" i="102"/>
  <c r="J47" i="102" s="1"/>
  <c r="K47" i="102" s="1"/>
  <c r="H47" i="101"/>
  <c r="J47" i="101" s="1"/>
  <c r="K47" i="101" s="1"/>
  <c r="H47" i="100"/>
  <c r="J47" i="100" s="1"/>
  <c r="K47" i="100" s="1"/>
  <c r="H48" i="122"/>
  <c r="H48" i="120"/>
  <c r="J48" i="120" s="1"/>
  <c r="K48" i="120" s="1"/>
  <c r="H48" i="117"/>
  <c r="J48" i="117" s="1"/>
  <c r="K48" i="117" s="1"/>
  <c r="H48" i="115"/>
  <c r="J48" i="115" s="1"/>
  <c r="K48" i="115" s="1"/>
  <c r="H48" i="123"/>
  <c r="H48" i="121"/>
  <c r="J48" i="121" s="1"/>
  <c r="K48" i="121" s="1"/>
  <c r="H48" i="119"/>
  <c r="J48" i="119" s="1"/>
  <c r="K48" i="119" s="1"/>
  <c r="H48" i="118"/>
  <c r="J48" i="118" s="1"/>
  <c r="K48" i="118" s="1"/>
  <c r="H48" i="116"/>
  <c r="J48" i="116" s="1"/>
  <c r="K48" i="116" s="1"/>
  <c r="H48" i="110"/>
  <c r="J48" i="110" s="1"/>
  <c r="K48" i="110" s="1"/>
  <c r="H48" i="108"/>
  <c r="J48" i="108" s="1"/>
  <c r="K48" i="108" s="1"/>
  <c r="H48" i="107"/>
  <c r="J48" i="107" s="1"/>
  <c r="K48" i="107" s="1"/>
  <c r="H48" i="114"/>
  <c r="J48" i="114" s="1"/>
  <c r="K48" i="114" s="1"/>
  <c r="H48" i="113"/>
  <c r="J48" i="113" s="1"/>
  <c r="K48" i="113" s="1"/>
  <c r="H48" i="112"/>
  <c r="J48" i="112" s="1"/>
  <c r="K48" i="112" s="1"/>
  <c r="H48" i="111"/>
  <c r="J48" i="111" s="1"/>
  <c r="K48" i="111" s="1"/>
  <c r="H48" i="109"/>
  <c r="J48" i="109" s="1"/>
  <c r="K48" i="109" s="1"/>
  <c r="H48" i="106"/>
  <c r="J48" i="106" s="1"/>
  <c r="K48" i="106" s="1"/>
  <c r="H48" i="105"/>
  <c r="J48" i="105" s="1"/>
  <c r="K48" i="105" s="1"/>
  <c r="H48" i="104"/>
  <c r="J48" i="104" s="1"/>
  <c r="K48" i="104" s="1"/>
  <c r="H48" i="103"/>
  <c r="J48" i="103" s="1"/>
  <c r="K48" i="103" s="1"/>
  <c r="H48" i="102"/>
  <c r="J48" i="102" s="1"/>
  <c r="K48" i="102" s="1"/>
  <c r="H48" i="101"/>
  <c r="J48" i="101" s="1"/>
  <c r="K48" i="101" s="1"/>
  <c r="H48" i="100"/>
  <c r="J48" i="100" s="1"/>
  <c r="K48" i="100" s="1"/>
  <c r="H49" i="123"/>
  <c r="H49" i="121"/>
  <c r="J49" i="121" s="1"/>
  <c r="K49" i="121" s="1"/>
  <c r="H49" i="119"/>
  <c r="J49" i="119" s="1"/>
  <c r="K49" i="119" s="1"/>
  <c r="H49" i="118"/>
  <c r="J49" i="118" s="1"/>
  <c r="K49" i="118" s="1"/>
  <c r="H49" i="116"/>
  <c r="J49" i="116" s="1"/>
  <c r="K49" i="116" s="1"/>
  <c r="H49" i="122"/>
  <c r="H49" i="120"/>
  <c r="J49" i="120" s="1"/>
  <c r="K49" i="120" s="1"/>
  <c r="H49" i="117"/>
  <c r="J49" i="117" s="1"/>
  <c r="K49" i="117" s="1"/>
  <c r="H49" i="115"/>
  <c r="J49" i="115" s="1"/>
  <c r="K49" i="115" s="1"/>
  <c r="H49" i="114"/>
  <c r="J49" i="114" s="1"/>
  <c r="K49" i="114" s="1"/>
  <c r="H49" i="113"/>
  <c r="J49" i="113" s="1"/>
  <c r="K49" i="113" s="1"/>
  <c r="H49" i="112"/>
  <c r="J49" i="112" s="1"/>
  <c r="K49" i="112" s="1"/>
  <c r="H49" i="111"/>
  <c r="J49" i="111" s="1"/>
  <c r="K49" i="111" s="1"/>
  <c r="H49" i="109"/>
  <c r="J49" i="109" s="1"/>
  <c r="K49" i="109" s="1"/>
  <c r="H49" i="106"/>
  <c r="J49" i="106" s="1"/>
  <c r="K49" i="106" s="1"/>
  <c r="H49" i="105"/>
  <c r="J49" i="105" s="1"/>
  <c r="K49" i="105" s="1"/>
  <c r="H49" i="110"/>
  <c r="J49" i="110" s="1"/>
  <c r="K49" i="110" s="1"/>
  <c r="H49" i="108"/>
  <c r="J49" i="108" s="1"/>
  <c r="K49" i="108" s="1"/>
  <c r="H49" i="107"/>
  <c r="J49" i="107" s="1"/>
  <c r="K49" i="107" s="1"/>
  <c r="H49" i="100"/>
  <c r="J49" i="100" s="1"/>
  <c r="K49" i="100" s="1"/>
  <c r="H49" i="104"/>
  <c r="J49" i="104" s="1"/>
  <c r="K49" i="104" s="1"/>
  <c r="H49" i="103"/>
  <c r="J49" i="103" s="1"/>
  <c r="K49" i="103" s="1"/>
  <c r="H49" i="102"/>
  <c r="J49" i="102" s="1"/>
  <c r="K49" i="102" s="1"/>
  <c r="H49" i="101"/>
  <c r="J49" i="101" s="1"/>
  <c r="K49" i="101" s="1"/>
  <c r="H50" i="122"/>
  <c r="H50" i="120"/>
  <c r="J50" i="120" s="1"/>
  <c r="K50" i="120" s="1"/>
  <c r="H50" i="117"/>
  <c r="J50" i="117" s="1"/>
  <c r="K50" i="117" s="1"/>
  <c r="H50" i="115"/>
  <c r="J50" i="115" s="1"/>
  <c r="K50" i="115" s="1"/>
  <c r="H50" i="123"/>
  <c r="H50" i="121"/>
  <c r="J50" i="121" s="1"/>
  <c r="K50" i="121" s="1"/>
  <c r="H50" i="119"/>
  <c r="J50" i="119" s="1"/>
  <c r="K50" i="119" s="1"/>
  <c r="H50" i="118"/>
  <c r="J50" i="118" s="1"/>
  <c r="K50" i="118" s="1"/>
  <c r="H50" i="116"/>
  <c r="J50" i="116" s="1"/>
  <c r="K50" i="116" s="1"/>
  <c r="H50" i="111"/>
  <c r="J50" i="111" s="1"/>
  <c r="K50" i="111" s="1"/>
  <c r="H50" i="110"/>
  <c r="J50" i="110" s="1"/>
  <c r="K50" i="110" s="1"/>
  <c r="H50" i="108"/>
  <c r="J50" i="108" s="1"/>
  <c r="K50" i="108" s="1"/>
  <c r="H50" i="107"/>
  <c r="J50" i="107" s="1"/>
  <c r="K50" i="107" s="1"/>
  <c r="H50" i="114"/>
  <c r="J50" i="114" s="1"/>
  <c r="K50" i="114" s="1"/>
  <c r="H50" i="113"/>
  <c r="J50" i="113" s="1"/>
  <c r="K50" i="113" s="1"/>
  <c r="H50" i="112"/>
  <c r="J50" i="112" s="1"/>
  <c r="K50" i="112" s="1"/>
  <c r="H50" i="109"/>
  <c r="J50" i="109" s="1"/>
  <c r="K50" i="109" s="1"/>
  <c r="H50" i="106"/>
  <c r="J50" i="106" s="1"/>
  <c r="K50" i="106" s="1"/>
  <c r="H50" i="105"/>
  <c r="J50" i="105" s="1"/>
  <c r="K50" i="105" s="1"/>
  <c r="H50" i="103"/>
  <c r="J50" i="103" s="1"/>
  <c r="K50" i="103" s="1"/>
  <c r="H50" i="102"/>
  <c r="J50" i="102" s="1"/>
  <c r="K50" i="102" s="1"/>
  <c r="H50" i="101"/>
  <c r="J50" i="101" s="1"/>
  <c r="K50" i="101" s="1"/>
  <c r="H50" i="104"/>
  <c r="J50" i="104" s="1"/>
  <c r="K50" i="104" s="1"/>
  <c r="H50" i="100"/>
  <c r="J50" i="100" s="1"/>
  <c r="K50" i="100" s="1"/>
  <c r="H51" i="123"/>
  <c r="H51" i="121"/>
  <c r="J51" i="121" s="1"/>
  <c r="K51" i="121" s="1"/>
  <c r="H51" i="119"/>
  <c r="J51" i="119" s="1"/>
  <c r="K51" i="119" s="1"/>
  <c r="H51" i="118"/>
  <c r="J51" i="118" s="1"/>
  <c r="K51" i="118" s="1"/>
  <c r="H51" i="116"/>
  <c r="J51" i="116" s="1"/>
  <c r="K51" i="116" s="1"/>
  <c r="H51" i="122"/>
  <c r="H51" i="120"/>
  <c r="J51" i="120" s="1"/>
  <c r="K51" i="120" s="1"/>
  <c r="H51" i="117"/>
  <c r="J51" i="117" s="1"/>
  <c r="K51" i="117" s="1"/>
  <c r="H51" i="115"/>
  <c r="J51" i="115" s="1"/>
  <c r="K51" i="115" s="1"/>
  <c r="H51" i="114"/>
  <c r="J51" i="114" s="1"/>
  <c r="K51" i="114" s="1"/>
  <c r="H51" i="113"/>
  <c r="J51" i="113" s="1"/>
  <c r="K51" i="113" s="1"/>
  <c r="H51" i="112"/>
  <c r="J51" i="112" s="1"/>
  <c r="K51" i="112" s="1"/>
  <c r="H51" i="110"/>
  <c r="J51" i="110" s="1"/>
  <c r="K51" i="110" s="1"/>
  <c r="H51" i="109"/>
  <c r="J51" i="109" s="1"/>
  <c r="K51" i="109" s="1"/>
  <c r="H51" i="106"/>
  <c r="J51" i="106" s="1"/>
  <c r="K51" i="106" s="1"/>
  <c r="H51" i="111"/>
  <c r="J51" i="111" s="1"/>
  <c r="K51" i="111" s="1"/>
  <c r="H51" i="108"/>
  <c r="J51" i="108" s="1"/>
  <c r="K51" i="108" s="1"/>
  <c r="H51" i="107"/>
  <c r="J51" i="107" s="1"/>
  <c r="K51" i="107" s="1"/>
  <c r="H51" i="105"/>
  <c r="J51" i="105" s="1"/>
  <c r="K51" i="105" s="1"/>
  <c r="H51" i="104"/>
  <c r="J51" i="104" s="1"/>
  <c r="K51" i="104" s="1"/>
  <c r="H51" i="101"/>
  <c r="J51" i="101" s="1"/>
  <c r="K51" i="101" s="1"/>
  <c r="H51" i="100"/>
  <c r="J51" i="100" s="1"/>
  <c r="K51" i="100" s="1"/>
  <c r="H51" i="103"/>
  <c r="J51" i="103" s="1"/>
  <c r="K51" i="103" s="1"/>
  <c r="H51" i="102"/>
  <c r="J51" i="102" s="1"/>
  <c r="K51" i="102" s="1"/>
  <c r="H52" i="122"/>
  <c r="H52" i="120"/>
  <c r="J52" i="120" s="1"/>
  <c r="K52" i="120" s="1"/>
  <c r="H52" i="117"/>
  <c r="J52" i="117" s="1"/>
  <c r="K52" i="117" s="1"/>
  <c r="H52" i="115"/>
  <c r="J52" i="115" s="1"/>
  <c r="K52" i="115" s="1"/>
  <c r="H52" i="123"/>
  <c r="H52" i="121"/>
  <c r="J52" i="121" s="1"/>
  <c r="K52" i="121" s="1"/>
  <c r="H52" i="119"/>
  <c r="J52" i="119" s="1"/>
  <c r="K52" i="119" s="1"/>
  <c r="H52" i="118"/>
  <c r="J52" i="118" s="1"/>
  <c r="K52" i="118" s="1"/>
  <c r="H52" i="116"/>
  <c r="J52" i="116" s="1"/>
  <c r="K52" i="116" s="1"/>
  <c r="H52" i="111"/>
  <c r="J52" i="111" s="1"/>
  <c r="K52" i="111" s="1"/>
  <c r="H52" i="108"/>
  <c r="J52" i="108" s="1"/>
  <c r="K52" i="108" s="1"/>
  <c r="H52" i="107"/>
  <c r="J52" i="107" s="1"/>
  <c r="K52" i="107" s="1"/>
  <c r="H52" i="105"/>
  <c r="J52" i="105" s="1"/>
  <c r="K52" i="105" s="1"/>
  <c r="H52" i="114"/>
  <c r="J52" i="114" s="1"/>
  <c r="K52" i="114" s="1"/>
  <c r="H52" i="113"/>
  <c r="J52" i="113" s="1"/>
  <c r="K52" i="113" s="1"/>
  <c r="H52" i="112"/>
  <c r="J52" i="112" s="1"/>
  <c r="K52" i="112" s="1"/>
  <c r="H52" i="110"/>
  <c r="J52" i="110" s="1"/>
  <c r="K52" i="110" s="1"/>
  <c r="H52" i="109"/>
  <c r="J52" i="109" s="1"/>
  <c r="K52" i="109" s="1"/>
  <c r="H52" i="106"/>
  <c r="J52" i="106" s="1"/>
  <c r="K52" i="106" s="1"/>
  <c r="H52" i="103"/>
  <c r="J52" i="103" s="1"/>
  <c r="K52" i="103" s="1"/>
  <c r="H52" i="102"/>
  <c r="J52" i="102" s="1"/>
  <c r="K52" i="102" s="1"/>
  <c r="H52" i="104"/>
  <c r="J52" i="104" s="1"/>
  <c r="K52" i="104" s="1"/>
  <c r="H52" i="101"/>
  <c r="J52" i="101" s="1"/>
  <c r="K52" i="101" s="1"/>
  <c r="H52" i="100"/>
  <c r="J52" i="100" s="1"/>
  <c r="K52" i="100" s="1"/>
  <c r="H53" i="123"/>
  <c r="H53" i="121"/>
  <c r="J53" i="121" s="1"/>
  <c r="K53" i="121" s="1"/>
  <c r="H53" i="119"/>
  <c r="J53" i="119" s="1"/>
  <c r="K53" i="119" s="1"/>
  <c r="H53" i="118"/>
  <c r="J53" i="118" s="1"/>
  <c r="K53" i="118" s="1"/>
  <c r="H53" i="116"/>
  <c r="J53" i="116" s="1"/>
  <c r="K53" i="116" s="1"/>
  <c r="H53" i="122"/>
  <c r="H53" i="120"/>
  <c r="J53" i="120" s="1"/>
  <c r="K53" i="120" s="1"/>
  <c r="H53" i="117"/>
  <c r="J53" i="117" s="1"/>
  <c r="K53" i="117" s="1"/>
  <c r="H53" i="115"/>
  <c r="J53" i="115" s="1"/>
  <c r="K53" i="115" s="1"/>
  <c r="H53" i="114"/>
  <c r="J53" i="114" s="1"/>
  <c r="K53" i="114" s="1"/>
  <c r="H53" i="113"/>
  <c r="J53" i="113" s="1"/>
  <c r="K53" i="113" s="1"/>
  <c r="H53" i="112"/>
  <c r="J53" i="112" s="1"/>
  <c r="K53" i="112" s="1"/>
  <c r="H53" i="110"/>
  <c r="J53" i="110" s="1"/>
  <c r="K53" i="110" s="1"/>
  <c r="H53" i="107"/>
  <c r="J53" i="107" s="1"/>
  <c r="K53" i="107" s="1"/>
  <c r="H53" i="106"/>
  <c r="J53" i="106" s="1"/>
  <c r="K53" i="106" s="1"/>
  <c r="H53" i="111"/>
  <c r="J53" i="111" s="1"/>
  <c r="K53" i="111" s="1"/>
  <c r="H53" i="109"/>
  <c r="J53" i="109" s="1"/>
  <c r="K53" i="109" s="1"/>
  <c r="H53" i="108"/>
  <c r="J53" i="108" s="1"/>
  <c r="K53" i="108" s="1"/>
  <c r="H53" i="105"/>
  <c r="J53" i="105" s="1"/>
  <c r="K53" i="105" s="1"/>
  <c r="H53" i="104"/>
  <c r="J53" i="104" s="1"/>
  <c r="K53" i="104" s="1"/>
  <c r="H53" i="101"/>
  <c r="J53" i="101" s="1"/>
  <c r="K53" i="101" s="1"/>
  <c r="H53" i="100"/>
  <c r="J53" i="100" s="1"/>
  <c r="K53" i="100" s="1"/>
  <c r="H53" i="103"/>
  <c r="J53" i="103" s="1"/>
  <c r="K53" i="103" s="1"/>
  <c r="H53" i="102"/>
  <c r="J53" i="102" s="1"/>
  <c r="K53" i="102" s="1"/>
  <c r="H54" i="122"/>
  <c r="H54" i="120"/>
  <c r="J54" i="120" s="1"/>
  <c r="K54" i="120" s="1"/>
  <c r="H54" i="117"/>
  <c r="J54" i="117" s="1"/>
  <c r="K54" i="117" s="1"/>
  <c r="H54" i="115"/>
  <c r="J54" i="115" s="1"/>
  <c r="K54" i="115" s="1"/>
  <c r="H54" i="123"/>
  <c r="H54" i="121"/>
  <c r="J54" i="121" s="1"/>
  <c r="K54" i="121" s="1"/>
  <c r="H54" i="119"/>
  <c r="J54" i="119" s="1"/>
  <c r="K54" i="119" s="1"/>
  <c r="H54" i="118"/>
  <c r="J54" i="118" s="1"/>
  <c r="K54" i="118" s="1"/>
  <c r="H54" i="116"/>
  <c r="J54" i="116" s="1"/>
  <c r="K54" i="116" s="1"/>
  <c r="H54" i="112"/>
  <c r="J54" i="112" s="1"/>
  <c r="K54" i="112" s="1"/>
  <c r="H54" i="111"/>
  <c r="J54" i="111" s="1"/>
  <c r="K54" i="111" s="1"/>
  <c r="H54" i="109"/>
  <c r="J54" i="109" s="1"/>
  <c r="K54" i="109" s="1"/>
  <c r="H54" i="108"/>
  <c r="J54" i="108" s="1"/>
  <c r="K54" i="108" s="1"/>
  <c r="H54" i="106"/>
  <c r="J54" i="106" s="1"/>
  <c r="K54" i="106" s="1"/>
  <c r="H54" i="105"/>
  <c r="J54" i="105" s="1"/>
  <c r="K54" i="105" s="1"/>
  <c r="H54" i="114"/>
  <c r="J54" i="114" s="1"/>
  <c r="K54" i="114" s="1"/>
  <c r="H54" i="113"/>
  <c r="J54" i="113" s="1"/>
  <c r="K54" i="113" s="1"/>
  <c r="H54" i="110"/>
  <c r="J54" i="110" s="1"/>
  <c r="K54" i="110" s="1"/>
  <c r="H54" i="107"/>
  <c r="J54" i="107" s="1"/>
  <c r="K54" i="107" s="1"/>
  <c r="H54" i="103"/>
  <c r="J54" i="103" s="1"/>
  <c r="K54" i="103" s="1"/>
  <c r="H54" i="104"/>
  <c r="J54" i="104" s="1"/>
  <c r="K54" i="104" s="1"/>
  <c r="H54" i="102"/>
  <c r="J54" i="102" s="1"/>
  <c r="K54" i="102" s="1"/>
  <c r="H54" i="101"/>
  <c r="J54" i="101" s="1"/>
  <c r="K54" i="101" s="1"/>
  <c r="H54" i="100"/>
  <c r="J54" i="100" s="1"/>
  <c r="K54" i="100" s="1"/>
  <c r="H55" i="123"/>
  <c r="H55" i="121"/>
  <c r="J55" i="121" s="1"/>
  <c r="K55" i="121" s="1"/>
  <c r="H55" i="119"/>
  <c r="J55" i="119" s="1"/>
  <c r="K55" i="119" s="1"/>
  <c r="H55" i="118"/>
  <c r="J55" i="118" s="1"/>
  <c r="K55" i="118" s="1"/>
  <c r="H55" i="116"/>
  <c r="J55" i="116" s="1"/>
  <c r="K55" i="116" s="1"/>
  <c r="H55" i="122"/>
  <c r="H55" i="120"/>
  <c r="J55" i="120" s="1"/>
  <c r="K55" i="120" s="1"/>
  <c r="H55" i="117"/>
  <c r="J55" i="117" s="1"/>
  <c r="K55" i="117" s="1"/>
  <c r="H55" i="115"/>
  <c r="J55" i="115" s="1"/>
  <c r="K55" i="115" s="1"/>
  <c r="H55" i="114"/>
  <c r="J55" i="114" s="1"/>
  <c r="K55" i="114" s="1"/>
  <c r="H55" i="113"/>
  <c r="J55" i="113" s="1"/>
  <c r="K55" i="113" s="1"/>
  <c r="H55" i="110"/>
  <c r="J55" i="110" s="1"/>
  <c r="K55" i="110" s="1"/>
  <c r="H55" i="107"/>
  <c r="J55" i="107" s="1"/>
  <c r="K55" i="107" s="1"/>
  <c r="H55" i="112"/>
  <c r="J55" i="112" s="1"/>
  <c r="K55" i="112" s="1"/>
  <c r="H55" i="111"/>
  <c r="J55" i="111" s="1"/>
  <c r="K55" i="111" s="1"/>
  <c r="H55" i="109"/>
  <c r="J55" i="109" s="1"/>
  <c r="K55" i="109" s="1"/>
  <c r="H55" i="108"/>
  <c r="J55" i="108" s="1"/>
  <c r="K55" i="108" s="1"/>
  <c r="H55" i="106"/>
  <c r="J55" i="106" s="1"/>
  <c r="K55" i="106" s="1"/>
  <c r="H55" i="105"/>
  <c r="J55" i="105" s="1"/>
  <c r="K55" i="105" s="1"/>
  <c r="H55" i="104"/>
  <c r="J55" i="104" s="1"/>
  <c r="K55" i="104" s="1"/>
  <c r="H55" i="103"/>
  <c r="J55" i="103" s="1"/>
  <c r="K55" i="103" s="1"/>
  <c r="H55" i="102"/>
  <c r="J55" i="102" s="1"/>
  <c r="K55" i="102" s="1"/>
  <c r="H55" i="101"/>
  <c r="J55" i="101" s="1"/>
  <c r="K55" i="101" s="1"/>
  <c r="H55" i="100"/>
  <c r="J55" i="100" s="1"/>
  <c r="K55" i="100" s="1"/>
  <c r="H56" i="122"/>
  <c r="H56" i="120"/>
  <c r="J56" i="120" s="1"/>
  <c r="K56" i="120" s="1"/>
  <c r="H56" i="117"/>
  <c r="J56" i="117" s="1"/>
  <c r="K56" i="117" s="1"/>
  <c r="H56" i="115"/>
  <c r="J56" i="115" s="1"/>
  <c r="K56" i="115" s="1"/>
  <c r="H56" i="123"/>
  <c r="H56" i="121"/>
  <c r="J56" i="121" s="1"/>
  <c r="K56" i="121" s="1"/>
  <c r="H56" i="119"/>
  <c r="J56" i="119" s="1"/>
  <c r="K56" i="119" s="1"/>
  <c r="H56" i="118"/>
  <c r="J56" i="118" s="1"/>
  <c r="K56" i="118" s="1"/>
  <c r="H56" i="116"/>
  <c r="J56" i="116" s="1"/>
  <c r="K56" i="116" s="1"/>
  <c r="H56" i="112"/>
  <c r="J56" i="112" s="1"/>
  <c r="K56" i="112" s="1"/>
  <c r="H56" i="111"/>
  <c r="J56" i="111" s="1"/>
  <c r="K56" i="111" s="1"/>
  <c r="H56" i="109"/>
  <c r="J56" i="109" s="1"/>
  <c r="K56" i="109" s="1"/>
  <c r="H56" i="106"/>
  <c r="J56" i="106" s="1"/>
  <c r="K56" i="106" s="1"/>
  <c r="H56" i="105"/>
  <c r="J56" i="105" s="1"/>
  <c r="K56" i="105" s="1"/>
  <c r="H56" i="114"/>
  <c r="J56" i="114" s="1"/>
  <c r="K56" i="114" s="1"/>
  <c r="H56" i="113"/>
  <c r="J56" i="113" s="1"/>
  <c r="K56" i="113" s="1"/>
  <c r="H56" i="110"/>
  <c r="J56" i="110" s="1"/>
  <c r="K56" i="110" s="1"/>
  <c r="H56" i="108"/>
  <c r="J56" i="108" s="1"/>
  <c r="K56" i="108" s="1"/>
  <c r="H56" i="107"/>
  <c r="J56" i="107" s="1"/>
  <c r="K56" i="107" s="1"/>
  <c r="H56" i="104"/>
  <c r="J56" i="104" s="1"/>
  <c r="K56" i="104" s="1"/>
  <c r="H56" i="103"/>
  <c r="J56" i="103" s="1"/>
  <c r="K56" i="103" s="1"/>
  <c r="H56" i="102"/>
  <c r="J56" i="102" s="1"/>
  <c r="K56" i="102" s="1"/>
  <c r="H56" i="101"/>
  <c r="J56" i="101" s="1"/>
  <c r="K56" i="101" s="1"/>
  <c r="H56" i="100"/>
  <c r="J56" i="100" s="1"/>
  <c r="K56" i="100" s="1"/>
  <c r="H57" i="123"/>
  <c r="H57" i="121"/>
  <c r="J57" i="121" s="1"/>
  <c r="K57" i="121" s="1"/>
  <c r="H57" i="119"/>
  <c r="J57" i="119" s="1"/>
  <c r="K57" i="119" s="1"/>
  <c r="H57" i="118"/>
  <c r="J57" i="118" s="1"/>
  <c r="K57" i="118" s="1"/>
  <c r="H57" i="116"/>
  <c r="J57" i="116" s="1"/>
  <c r="K57" i="116" s="1"/>
  <c r="H57" i="122"/>
  <c r="H57" i="120"/>
  <c r="J57" i="120" s="1"/>
  <c r="K57" i="120" s="1"/>
  <c r="H57" i="117"/>
  <c r="J57" i="117" s="1"/>
  <c r="K57" i="117" s="1"/>
  <c r="H57" i="115"/>
  <c r="J57" i="115" s="1"/>
  <c r="K57" i="115" s="1"/>
  <c r="H57" i="114"/>
  <c r="J57" i="114" s="1"/>
  <c r="K57" i="114" s="1"/>
  <c r="H57" i="113"/>
  <c r="J57" i="113" s="1"/>
  <c r="K57" i="113" s="1"/>
  <c r="H57" i="110"/>
  <c r="J57" i="110" s="1"/>
  <c r="K57" i="110" s="1"/>
  <c r="H57" i="108"/>
  <c r="J57" i="108" s="1"/>
  <c r="K57" i="108" s="1"/>
  <c r="H57" i="107"/>
  <c r="J57" i="107" s="1"/>
  <c r="K57" i="107" s="1"/>
  <c r="H57" i="112"/>
  <c r="J57" i="112" s="1"/>
  <c r="K57" i="112" s="1"/>
  <c r="H57" i="111"/>
  <c r="J57" i="111" s="1"/>
  <c r="K57" i="111" s="1"/>
  <c r="H57" i="109"/>
  <c r="J57" i="109" s="1"/>
  <c r="K57" i="109" s="1"/>
  <c r="H57" i="106"/>
  <c r="J57" i="106" s="1"/>
  <c r="K57" i="106" s="1"/>
  <c r="H57" i="105"/>
  <c r="J57" i="105" s="1"/>
  <c r="K57" i="105" s="1"/>
  <c r="H57" i="104"/>
  <c r="J57" i="104" s="1"/>
  <c r="K57" i="104" s="1"/>
  <c r="H57" i="103"/>
  <c r="J57" i="103" s="1"/>
  <c r="K57" i="103" s="1"/>
  <c r="H57" i="102"/>
  <c r="J57" i="102" s="1"/>
  <c r="K57" i="102" s="1"/>
  <c r="H57" i="101"/>
  <c r="J57" i="101" s="1"/>
  <c r="K57" i="101" s="1"/>
  <c r="H57" i="100"/>
  <c r="J57" i="100" s="1"/>
  <c r="K57" i="100" s="1"/>
  <c r="H58" i="122"/>
  <c r="H58" i="120"/>
  <c r="J58" i="120" s="1"/>
  <c r="K58" i="120" s="1"/>
  <c r="H58" i="117"/>
  <c r="J58" i="117" s="1"/>
  <c r="K58" i="117" s="1"/>
  <c r="H58" i="115"/>
  <c r="J58" i="115" s="1"/>
  <c r="K58" i="115" s="1"/>
  <c r="H58" i="123"/>
  <c r="H58" i="121"/>
  <c r="J58" i="121" s="1"/>
  <c r="K58" i="121" s="1"/>
  <c r="H58" i="119"/>
  <c r="J58" i="119" s="1"/>
  <c r="K58" i="119" s="1"/>
  <c r="H58" i="118"/>
  <c r="J58" i="118" s="1"/>
  <c r="K58" i="118" s="1"/>
  <c r="H58" i="116"/>
  <c r="J58" i="116" s="1"/>
  <c r="K58" i="116" s="1"/>
  <c r="H58" i="112"/>
  <c r="J58" i="112" s="1"/>
  <c r="K58" i="112" s="1"/>
  <c r="H58" i="109"/>
  <c r="J58" i="109" s="1"/>
  <c r="K58" i="109" s="1"/>
  <c r="H58" i="106"/>
  <c r="J58" i="106" s="1"/>
  <c r="K58" i="106" s="1"/>
  <c r="H58" i="105"/>
  <c r="J58" i="105" s="1"/>
  <c r="K58" i="105" s="1"/>
  <c r="H58" i="114"/>
  <c r="J58" i="114" s="1"/>
  <c r="K58" i="114" s="1"/>
  <c r="H58" i="113"/>
  <c r="J58" i="113" s="1"/>
  <c r="K58" i="113" s="1"/>
  <c r="H58" i="111"/>
  <c r="J58" i="111" s="1"/>
  <c r="K58" i="111" s="1"/>
  <c r="H58" i="110"/>
  <c r="J58" i="110" s="1"/>
  <c r="K58" i="110" s="1"/>
  <c r="H58" i="108"/>
  <c r="J58" i="108" s="1"/>
  <c r="K58" i="108" s="1"/>
  <c r="H58" i="107"/>
  <c r="J58" i="107" s="1"/>
  <c r="K58" i="107" s="1"/>
  <c r="H58" i="104"/>
  <c r="J58" i="104" s="1"/>
  <c r="K58" i="104" s="1"/>
  <c r="H58" i="100"/>
  <c r="J58" i="100" s="1"/>
  <c r="K58" i="100" s="1"/>
  <c r="H58" i="103"/>
  <c r="J58" i="103" s="1"/>
  <c r="K58" i="103" s="1"/>
  <c r="H58" i="102"/>
  <c r="J58" i="102" s="1"/>
  <c r="K58" i="102" s="1"/>
  <c r="H58" i="101"/>
  <c r="J58" i="101" s="1"/>
  <c r="K58" i="101" s="1"/>
  <c r="H59" i="123"/>
  <c r="H59" i="121"/>
  <c r="J59" i="121" s="1"/>
  <c r="K59" i="121" s="1"/>
  <c r="H59" i="119"/>
  <c r="J59" i="119" s="1"/>
  <c r="K59" i="119" s="1"/>
  <c r="H59" i="118"/>
  <c r="J59" i="118" s="1"/>
  <c r="K59" i="118" s="1"/>
  <c r="H59" i="116"/>
  <c r="J59" i="116" s="1"/>
  <c r="K59" i="116" s="1"/>
  <c r="H59" i="122"/>
  <c r="H59" i="120"/>
  <c r="J59" i="120" s="1"/>
  <c r="K59" i="120" s="1"/>
  <c r="H59" i="117"/>
  <c r="J59" i="117" s="1"/>
  <c r="K59" i="117" s="1"/>
  <c r="H59" i="115"/>
  <c r="J59" i="115" s="1"/>
  <c r="K59" i="115" s="1"/>
  <c r="H59" i="114"/>
  <c r="J59" i="114" s="1"/>
  <c r="K59" i="114" s="1"/>
  <c r="H59" i="113"/>
  <c r="J59" i="113" s="1"/>
  <c r="K59" i="113" s="1"/>
  <c r="H59" i="111"/>
  <c r="J59" i="111" s="1"/>
  <c r="K59" i="111" s="1"/>
  <c r="H59" i="108"/>
  <c r="J59" i="108" s="1"/>
  <c r="K59" i="108" s="1"/>
  <c r="H59" i="107"/>
  <c r="J59" i="107" s="1"/>
  <c r="K59" i="107" s="1"/>
  <c r="H59" i="105"/>
  <c r="J59" i="105" s="1"/>
  <c r="K59" i="105" s="1"/>
  <c r="H59" i="112"/>
  <c r="J59" i="112" s="1"/>
  <c r="K59" i="112" s="1"/>
  <c r="H59" i="110"/>
  <c r="J59" i="110" s="1"/>
  <c r="K59" i="110" s="1"/>
  <c r="H59" i="109"/>
  <c r="J59" i="109" s="1"/>
  <c r="K59" i="109" s="1"/>
  <c r="H59" i="106"/>
  <c r="J59" i="106" s="1"/>
  <c r="K59" i="106" s="1"/>
  <c r="H59" i="103"/>
  <c r="J59" i="103" s="1"/>
  <c r="K59" i="103" s="1"/>
  <c r="H59" i="102"/>
  <c r="J59" i="102" s="1"/>
  <c r="K59" i="102" s="1"/>
  <c r="H59" i="104"/>
  <c r="J59" i="104" s="1"/>
  <c r="K59" i="104" s="1"/>
  <c r="H59" i="101"/>
  <c r="J59" i="101" s="1"/>
  <c r="K59" i="101" s="1"/>
  <c r="H59" i="100"/>
  <c r="H60" i="122"/>
  <c r="H60" i="120"/>
  <c r="J60" i="120" s="1"/>
  <c r="K60" i="120" s="1"/>
  <c r="H60" i="117"/>
  <c r="J60" i="117" s="1"/>
  <c r="K60" i="117" s="1"/>
  <c r="H60" i="115"/>
  <c r="J60" i="115" s="1"/>
  <c r="K60" i="115" s="1"/>
  <c r="H60" i="123"/>
  <c r="H60" i="121"/>
  <c r="J60" i="121" s="1"/>
  <c r="K60" i="121" s="1"/>
  <c r="H60" i="119"/>
  <c r="J60" i="119" s="1"/>
  <c r="K60" i="119" s="1"/>
  <c r="H60" i="118"/>
  <c r="J60" i="118" s="1"/>
  <c r="K60" i="118" s="1"/>
  <c r="H60" i="116"/>
  <c r="J60" i="116" s="1"/>
  <c r="K60" i="116" s="1"/>
  <c r="H60" i="112"/>
  <c r="J60" i="112" s="1"/>
  <c r="K60" i="112" s="1"/>
  <c r="H60" i="110"/>
  <c r="J60" i="110" s="1"/>
  <c r="K60" i="110" s="1"/>
  <c r="H60" i="109"/>
  <c r="J60" i="109" s="1"/>
  <c r="K60" i="109" s="1"/>
  <c r="H60" i="106"/>
  <c r="J60" i="106" s="1"/>
  <c r="K60" i="106" s="1"/>
  <c r="H60" i="114"/>
  <c r="J60" i="114" s="1"/>
  <c r="K60" i="114" s="1"/>
  <c r="H60" i="113"/>
  <c r="J60" i="113" s="1"/>
  <c r="K60" i="113" s="1"/>
  <c r="H60" i="111"/>
  <c r="J60" i="111" s="1"/>
  <c r="K60" i="111" s="1"/>
  <c r="H60" i="108"/>
  <c r="J60" i="108" s="1"/>
  <c r="K60" i="108" s="1"/>
  <c r="H60" i="107"/>
  <c r="J60" i="107" s="1"/>
  <c r="K60" i="107" s="1"/>
  <c r="H60" i="105"/>
  <c r="J60" i="105" s="1"/>
  <c r="K60" i="105" s="1"/>
  <c r="H60" i="104"/>
  <c r="J60" i="104" s="1"/>
  <c r="K60" i="104" s="1"/>
  <c r="H60" i="101"/>
  <c r="J60" i="101" s="1"/>
  <c r="K60" i="101" s="1"/>
  <c r="H60" i="100"/>
  <c r="J60" i="100" s="1"/>
  <c r="K60" i="100" s="1"/>
  <c r="H60" i="103"/>
  <c r="J60" i="103" s="1"/>
  <c r="K60" i="103" s="1"/>
  <c r="H60" i="102"/>
  <c r="J60" i="102" s="1"/>
  <c r="K60" i="102" s="1"/>
  <c r="H61" i="123"/>
  <c r="H61" i="121"/>
  <c r="J61" i="121" s="1"/>
  <c r="K61" i="121" s="1"/>
  <c r="H61" i="119"/>
  <c r="J61" i="119" s="1"/>
  <c r="K61" i="119" s="1"/>
  <c r="H61" i="118"/>
  <c r="J61" i="118" s="1"/>
  <c r="K61" i="118" s="1"/>
  <c r="H61" i="116"/>
  <c r="J61" i="116" s="1"/>
  <c r="K61" i="116" s="1"/>
  <c r="H61" i="122"/>
  <c r="H61" i="120"/>
  <c r="J61" i="120" s="1"/>
  <c r="K61" i="120" s="1"/>
  <c r="H61" i="117"/>
  <c r="J61" i="117" s="1"/>
  <c r="K61" i="117" s="1"/>
  <c r="H61" i="115"/>
  <c r="J61" i="115" s="1"/>
  <c r="K61" i="115" s="1"/>
  <c r="H61" i="114"/>
  <c r="J61" i="114" s="1"/>
  <c r="K61" i="114" s="1"/>
  <c r="H61" i="113"/>
  <c r="J61" i="113" s="1"/>
  <c r="K61" i="113" s="1"/>
  <c r="H61" i="111"/>
  <c r="J61" i="111" s="1"/>
  <c r="K61" i="111" s="1"/>
  <c r="H61" i="109"/>
  <c r="J61" i="109" s="1"/>
  <c r="K61" i="109" s="1"/>
  <c r="H61" i="108"/>
  <c r="J61" i="108" s="1"/>
  <c r="K61" i="108" s="1"/>
  <c r="H61" i="105"/>
  <c r="J61" i="105" s="1"/>
  <c r="K61" i="105" s="1"/>
  <c r="H61" i="112"/>
  <c r="J61" i="112" s="1"/>
  <c r="K61" i="112" s="1"/>
  <c r="H61" i="110"/>
  <c r="J61" i="110" s="1"/>
  <c r="K61" i="110" s="1"/>
  <c r="H61" i="107"/>
  <c r="J61" i="107" s="1"/>
  <c r="K61" i="107" s="1"/>
  <c r="H61" i="106"/>
  <c r="J61" i="106" s="1"/>
  <c r="K61" i="106" s="1"/>
  <c r="H61" i="103"/>
  <c r="J61" i="103" s="1"/>
  <c r="K61" i="103" s="1"/>
  <c r="H61" i="102"/>
  <c r="J61" i="102" s="1"/>
  <c r="K61" i="102" s="1"/>
  <c r="H61" i="104"/>
  <c r="J61" i="104" s="1"/>
  <c r="K61" i="104" s="1"/>
  <c r="H61" i="101"/>
  <c r="J61" i="101" s="1"/>
  <c r="K61" i="101" s="1"/>
  <c r="H61" i="100"/>
  <c r="J61" i="100" s="1"/>
  <c r="K61" i="100" s="1"/>
  <c r="H62" i="122"/>
  <c r="H62" i="120"/>
  <c r="J62" i="120" s="1"/>
  <c r="K62" i="120" s="1"/>
  <c r="H62" i="117"/>
  <c r="J62" i="117" s="1"/>
  <c r="K62" i="117" s="1"/>
  <c r="H62" i="115"/>
  <c r="J62" i="115" s="1"/>
  <c r="K62" i="115" s="1"/>
  <c r="H62" i="123"/>
  <c r="H62" i="121"/>
  <c r="J62" i="121" s="1"/>
  <c r="K62" i="121" s="1"/>
  <c r="H62" i="119"/>
  <c r="J62" i="119" s="1"/>
  <c r="K62" i="119" s="1"/>
  <c r="H62" i="118"/>
  <c r="J62" i="118" s="1"/>
  <c r="K62" i="118" s="1"/>
  <c r="H62" i="116"/>
  <c r="J62" i="116" s="1"/>
  <c r="K62" i="116" s="1"/>
  <c r="H62" i="110"/>
  <c r="J62" i="110" s="1"/>
  <c r="K62" i="110" s="1"/>
  <c r="H62" i="107"/>
  <c r="J62" i="107" s="1"/>
  <c r="K62" i="107" s="1"/>
  <c r="H62" i="114"/>
  <c r="J62" i="114" s="1"/>
  <c r="K62" i="114" s="1"/>
  <c r="H62" i="113"/>
  <c r="J62" i="113" s="1"/>
  <c r="K62" i="113" s="1"/>
  <c r="H62" i="112"/>
  <c r="J62" i="112" s="1"/>
  <c r="K62" i="112" s="1"/>
  <c r="H62" i="111"/>
  <c r="J62" i="111" s="1"/>
  <c r="K62" i="111" s="1"/>
  <c r="H62" i="109"/>
  <c r="J62" i="109" s="1"/>
  <c r="K62" i="109" s="1"/>
  <c r="H62" i="108"/>
  <c r="J62" i="108" s="1"/>
  <c r="K62" i="108" s="1"/>
  <c r="H62" i="106"/>
  <c r="J62" i="106" s="1"/>
  <c r="K62" i="106" s="1"/>
  <c r="H62" i="105"/>
  <c r="J62" i="105" s="1"/>
  <c r="K62" i="105" s="1"/>
  <c r="H62" i="104"/>
  <c r="J62" i="104" s="1"/>
  <c r="K62" i="104" s="1"/>
  <c r="H62" i="102"/>
  <c r="J62" i="102" s="1"/>
  <c r="K62" i="102" s="1"/>
  <c r="H62" i="101"/>
  <c r="J62" i="101" s="1"/>
  <c r="K62" i="101" s="1"/>
  <c r="H62" i="100"/>
  <c r="J62" i="100" s="1"/>
  <c r="K62" i="100" s="1"/>
  <c r="H62" i="103"/>
  <c r="J62" i="103" s="1"/>
  <c r="K62" i="103" s="1"/>
  <c r="H63" i="123"/>
  <c r="H63" i="121"/>
  <c r="J63" i="121" s="1"/>
  <c r="K63" i="121" s="1"/>
  <c r="H63" i="119"/>
  <c r="J63" i="119" s="1"/>
  <c r="K63" i="119" s="1"/>
  <c r="H63" i="118"/>
  <c r="J63" i="118" s="1"/>
  <c r="K63" i="118" s="1"/>
  <c r="H63" i="116"/>
  <c r="J63" i="116" s="1"/>
  <c r="K63" i="116" s="1"/>
  <c r="H63" i="122"/>
  <c r="H63" i="120"/>
  <c r="J63" i="120" s="1"/>
  <c r="K63" i="120" s="1"/>
  <c r="H63" i="117"/>
  <c r="J63" i="117" s="1"/>
  <c r="K63" i="117" s="1"/>
  <c r="H63" i="115"/>
  <c r="J63" i="115" s="1"/>
  <c r="K63" i="115" s="1"/>
  <c r="H63" i="114"/>
  <c r="J63" i="114" s="1"/>
  <c r="K63" i="114" s="1"/>
  <c r="H63" i="113"/>
  <c r="J63" i="113" s="1"/>
  <c r="K63" i="113" s="1"/>
  <c r="H63" i="112"/>
  <c r="J63" i="112" s="1"/>
  <c r="K63" i="112" s="1"/>
  <c r="H63" i="111"/>
  <c r="J63" i="111" s="1"/>
  <c r="K63" i="111" s="1"/>
  <c r="H63" i="109"/>
  <c r="J63" i="109" s="1"/>
  <c r="K63" i="109" s="1"/>
  <c r="H63" i="108"/>
  <c r="J63" i="108" s="1"/>
  <c r="K63" i="108" s="1"/>
  <c r="H63" i="106"/>
  <c r="J63" i="106" s="1"/>
  <c r="K63" i="106" s="1"/>
  <c r="H63" i="105"/>
  <c r="J63" i="105" s="1"/>
  <c r="K63" i="105" s="1"/>
  <c r="H63" i="110"/>
  <c r="J63" i="110" s="1"/>
  <c r="K63" i="110" s="1"/>
  <c r="H63" i="107"/>
  <c r="J63" i="107" s="1"/>
  <c r="K63" i="107" s="1"/>
  <c r="H63" i="104"/>
  <c r="J63" i="104" s="1"/>
  <c r="K63" i="104" s="1"/>
  <c r="H63" i="103"/>
  <c r="J63" i="103" s="1"/>
  <c r="K63" i="103" s="1"/>
  <c r="H63" i="102"/>
  <c r="J63" i="102" s="1"/>
  <c r="K63" i="102" s="1"/>
  <c r="H63" i="101"/>
  <c r="J63" i="101" s="1"/>
  <c r="K63" i="101" s="1"/>
  <c r="H63" i="100"/>
  <c r="J63" i="100" s="1"/>
  <c r="K63" i="100" s="1"/>
  <c r="H64" i="122"/>
  <c r="H64" i="120"/>
  <c r="J64" i="120" s="1"/>
  <c r="K64" i="120" s="1"/>
  <c r="H64" i="117"/>
  <c r="J64" i="117" s="1"/>
  <c r="K64" i="117" s="1"/>
  <c r="H64" i="115"/>
  <c r="J64" i="115" s="1"/>
  <c r="K64" i="115" s="1"/>
  <c r="H64" i="123"/>
  <c r="H64" i="121"/>
  <c r="J64" i="121" s="1"/>
  <c r="K64" i="121" s="1"/>
  <c r="H64" i="119"/>
  <c r="J64" i="119" s="1"/>
  <c r="K64" i="119" s="1"/>
  <c r="H64" i="118"/>
  <c r="J64" i="118" s="1"/>
  <c r="K64" i="118" s="1"/>
  <c r="H64" i="116"/>
  <c r="J64" i="116" s="1"/>
  <c r="K64" i="116" s="1"/>
  <c r="H64" i="110"/>
  <c r="J64" i="110" s="1"/>
  <c r="K64" i="110" s="1"/>
  <c r="H64" i="108"/>
  <c r="J64" i="108" s="1"/>
  <c r="K64" i="108" s="1"/>
  <c r="H64" i="107"/>
  <c r="J64" i="107" s="1"/>
  <c r="K64" i="107" s="1"/>
  <c r="H64" i="114"/>
  <c r="J64" i="114" s="1"/>
  <c r="K64" i="114" s="1"/>
  <c r="H64" i="113"/>
  <c r="J64" i="113" s="1"/>
  <c r="K64" i="113" s="1"/>
  <c r="H64" i="112"/>
  <c r="J64" i="112" s="1"/>
  <c r="K64" i="112" s="1"/>
  <c r="H64" i="111"/>
  <c r="J64" i="111" s="1"/>
  <c r="K64" i="111" s="1"/>
  <c r="H64" i="109"/>
  <c r="J64" i="109" s="1"/>
  <c r="K64" i="109" s="1"/>
  <c r="H64" i="106"/>
  <c r="J64" i="106" s="1"/>
  <c r="K64" i="106" s="1"/>
  <c r="H64" i="105"/>
  <c r="J64" i="105" s="1"/>
  <c r="K64" i="105" s="1"/>
  <c r="H64" i="104"/>
  <c r="J64" i="104" s="1"/>
  <c r="K64" i="104" s="1"/>
  <c r="H64" i="103"/>
  <c r="J64" i="103" s="1"/>
  <c r="K64" i="103" s="1"/>
  <c r="H64" i="102"/>
  <c r="J64" i="102" s="1"/>
  <c r="K64" i="102" s="1"/>
  <c r="H64" i="101"/>
  <c r="J64" i="101" s="1"/>
  <c r="K64" i="101" s="1"/>
  <c r="H64" i="100"/>
  <c r="J64" i="100" s="1"/>
  <c r="K64" i="100" s="1"/>
  <c r="H65" i="123"/>
  <c r="H65" i="121"/>
  <c r="J65" i="121" s="1"/>
  <c r="K65" i="121" s="1"/>
  <c r="H65" i="119"/>
  <c r="J65" i="119" s="1"/>
  <c r="K65" i="119" s="1"/>
  <c r="H65" i="118"/>
  <c r="J65" i="118" s="1"/>
  <c r="K65" i="118" s="1"/>
  <c r="H65" i="116"/>
  <c r="J65" i="116" s="1"/>
  <c r="K65" i="116" s="1"/>
  <c r="H65" i="122"/>
  <c r="H65" i="120"/>
  <c r="J65" i="120" s="1"/>
  <c r="K65" i="120" s="1"/>
  <c r="H65" i="117"/>
  <c r="J65" i="117" s="1"/>
  <c r="K65" i="117" s="1"/>
  <c r="H65" i="115"/>
  <c r="J65" i="115" s="1"/>
  <c r="K65" i="115" s="1"/>
  <c r="H65" i="114"/>
  <c r="J65" i="114" s="1"/>
  <c r="K65" i="114" s="1"/>
  <c r="H65" i="113"/>
  <c r="J65" i="113" s="1"/>
  <c r="K65" i="113" s="1"/>
  <c r="H65" i="112"/>
  <c r="J65" i="112" s="1"/>
  <c r="K65" i="112" s="1"/>
  <c r="H65" i="111"/>
  <c r="J65" i="111" s="1"/>
  <c r="K65" i="111" s="1"/>
  <c r="H65" i="109"/>
  <c r="J65" i="109" s="1"/>
  <c r="K65" i="109" s="1"/>
  <c r="H65" i="106"/>
  <c r="J65" i="106" s="1"/>
  <c r="K65" i="106" s="1"/>
  <c r="H65" i="105"/>
  <c r="J65" i="105" s="1"/>
  <c r="K65" i="105" s="1"/>
  <c r="H65" i="110"/>
  <c r="J65" i="110" s="1"/>
  <c r="K65" i="110" s="1"/>
  <c r="H65" i="108"/>
  <c r="J65" i="108" s="1"/>
  <c r="K65" i="108" s="1"/>
  <c r="H65" i="107"/>
  <c r="J65" i="107" s="1"/>
  <c r="K65" i="107" s="1"/>
  <c r="H65" i="100"/>
  <c r="J65" i="100" s="1"/>
  <c r="K65" i="100" s="1"/>
  <c r="H65" i="104"/>
  <c r="J65" i="104" s="1"/>
  <c r="K65" i="104" s="1"/>
  <c r="H65" i="103"/>
  <c r="J65" i="103" s="1"/>
  <c r="K65" i="103" s="1"/>
  <c r="H65" i="102"/>
  <c r="J65" i="102" s="1"/>
  <c r="K65" i="102" s="1"/>
  <c r="H65" i="101"/>
  <c r="J65" i="101" s="1"/>
  <c r="K65" i="101" s="1"/>
  <c r="H66" i="122"/>
  <c r="H66" i="120"/>
  <c r="J66" i="120" s="1"/>
  <c r="K66" i="120" s="1"/>
  <c r="H66" i="117"/>
  <c r="J66" i="117" s="1"/>
  <c r="K66" i="117" s="1"/>
  <c r="H66" i="115"/>
  <c r="J66" i="115" s="1"/>
  <c r="K66" i="115" s="1"/>
  <c r="H66" i="123"/>
  <c r="H66" i="121"/>
  <c r="J66" i="121" s="1"/>
  <c r="K66" i="121" s="1"/>
  <c r="H66" i="119"/>
  <c r="J66" i="119" s="1"/>
  <c r="K66" i="119" s="1"/>
  <c r="H66" i="118"/>
  <c r="J66" i="118" s="1"/>
  <c r="K66" i="118" s="1"/>
  <c r="H66" i="116"/>
  <c r="J66" i="116" s="1"/>
  <c r="K66" i="116" s="1"/>
  <c r="H66" i="111"/>
  <c r="J66" i="111" s="1"/>
  <c r="K66" i="111" s="1"/>
  <c r="H66" i="110"/>
  <c r="J66" i="110" s="1"/>
  <c r="K66" i="110" s="1"/>
  <c r="H66" i="108"/>
  <c r="J66" i="108" s="1"/>
  <c r="K66" i="108" s="1"/>
  <c r="H66" i="107"/>
  <c r="J66" i="107" s="1"/>
  <c r="K66" i="107" s="1"/>
  <c r="H66" i="114"/>
  <c r="J66" i="114" s="1"/>
  <c r="K66" i="114" s="1"/>
  <c r="H66" i="113"/>
  <c r="J66" i="113" s="1"/>
  <c r="K66" i="113" s="1"/>
  <c r="H66" i="112"/>
  <c r="J66" i="112" s="1"/>
  <c r="K66" i="112" s="1"/>
  <c r="H66" i="109"/>
  <c r="J66" i="109" s="1"/>
  <c r="K66" i="109" s="1"/>
  <c r="H66" i="106"/>
  <c r="J66" i="106" s="1"/>
  <c r="K66" i="106" s="1"/>
  <c r="H66" i="105"/>
  <c r="J66" i="105" s="1"/>
  <c r="K66" i="105" s="1"/>
  <c r="H66" i="103"/>
  <c r="J66" i="103" s="1"/>
  <c r="K66" i="103" s="1"/>
  <c r="H66" i="102"/>
  <c r="J66" i="102" s="1"/>
  <c r="K66" i="102" s="1"/>
  <c r="H66" i="101"/>
  <c r="J66" i="101" s="1"/>
  <c r="K66" i="101" s="1"/>
  <c r="H66" i="104"/>
  <c r="J66" i="104" s="1"/>
  <c r="K66" i="104" s="1"/>
  <c r="H66" i="100"/>
  <c r="J66" i="100" s="1"/>
  <c r="K66" i="100" s="1"/>
  <c r="H67" i="123"/>
  <c r="H67" i="121"/>
  <c r="J67" i="121" s="1"/>
  <c r="K67" i="121" s="1"/>
  <c r="H67" i="119"/>
  <c r="J67" i="119" s="1"/>
  <c r="K67" i="119" s="1"/>
  <c r="H67" i="118"/>
  <c r="J67" i="118" s="1"/>
  <c r="K67" i="118" s="1"/>
  <c r="H67" i="116"/>
  <c r="J67" i="116" s="1"/>
  <c r="K67" i="116" s="1"/>
  <c r="H67" i="122"/>
  <c r="H67" i="120"/>
  <c r="J67" i="120" s="1"/>
  <c r="K67" i="120" s="1"/>
  <c r="H67" i="117"/>
  <c r="J67" i="117" s="1"/>
  <c r="K67" i="117" s="1"/>
  <c r="H67" i="115"/>
  <c r="J67" i="115" s="1"/>
  <c r="K67" i="115" s="1"/>
  <c r="H67" i="114"/>
  <c r="J67" i="114" s="1"/>
  <c r="K67" i="114" s="1"/>
  <c r="H67" i="113"/>
  <c r="J67" i="113" s="1"/>
  <c r="K67" i="113" s="1"/>
  <c r="H67" i="112"/>
  <c r="J67" i="112" s="1"/>
  <c r="K67" i="112" s="1"/>
  <c r="H67" i="110"/>
  <c r="J67" i="110" s="1"/>
  <c r="K67" i="110" s="1"/>
  <c r="H67" i="109"/>
  <c r="J67" i="109" s="1"/>
  <c r="K67" i="109" s="1"/>
  <c r="H67" i="106"/>
  <c r="J67" i="106" s="1"/>
  <c r="K67" i="106" s="1"/>
  <c r="H67" i="111"/>
  <c r="J67" i="111" s="1"/>
  <c r="K67" i="111" s="1"/>
  <c r="H67" i="108"/>
  <c r="J67" i="108" s="1"/>
  <c r="K67" i="108" s="1"/>
  <c r="H67" i="107"/>
  <c r="J67" i="107" s="1"/>
  <c r="K67" i="107" s="1"/>
  <c r="H67" i="105"/>
  <c r="J67" i="105" s="1"/>
  <c r="K67" i="105" s="1"/>
  <c r="H67" i="104"/>
  <c r="J67" i="104" s="1"/>
  <c r="K67" i="104" s="1"/>
  <c r="H67" i="101"/>
  <c r="J67" i="101" s="1"/>
  <c r="K67" i="101" s="1"/>
  <c r="H67" i="100"/>
  <c r="J67" i="100" s="1"/>
  <c r="K67" i="100" s="1"/>
  <c r="H67" i="103"/>
  <c r="J67" i="103" s="1"/>
  <c r="K67" i="103" s="1"/>
  <c r="H67" i="102"/>
  <c r="J67" i="102" s="1"/>
  <c r="K67" i="102" s="1"/>
  <c r="H68" i="122"/>
  <c r="H68" i="120"/>
  <c r="J68" i="120" s="1"/>
  <c r="K68" i="120" s="1"/>
  <c r="H68" i="117"/>
  <c r="J68" i="117" s="1"/>
  <c r="K68" i="117" s="1"/>
  <c r="H68" i="115"/>
  <c r="J68" i="115" s="1"/>
  <c r="K68" i="115" s="1"/>
  <c r="H68" i="123"/>
  <c r="H68" i="121"/>
  <c r="J68" i="121" s="1"/>
  <c r="K68" i="121" s="1"/>
  <c r="H68" i="119"/>
  <c r="J68" i="119" s="1"/>
  <c r="K68" i="119" s="1"/>
  <c r="H68" i="118"/>
  <c r="J68" i="118" s="1"/>
  <c r="K68" i="118" s="1"/>
  <c r="H68" i="116"/>
  <c r="J68" i="116" s="1"/>
  <c r="K68" i="116" s="1"/>
  <c r="H68" i="111"/>
  <c r="J68" i="111" s="1"/>
  <c r="K68" i="111" s="1"/>
  <c r="H68" i="108"/>
  <c r="J68" i="108" s="1"/>
  <c r="K68" i="108" s="1"/>
  <c r="H68" i="107"/>
  <c r="J68" i="107" s="1"/>
  <c r="K68" i="107" s="1"/>
  <c r="H68" i="105"/>
  <c r="J68" i="105" s="1"/>
  <c r="K68" i="105" s="1"/>
  <c r="H68" i="114"/>
  <c r="J68" i="114" s="1"/>
  <c r="K68" i="114" s="1"/>
  <c r="H68" i="113"/>
  <c r="J68" i="113" s="1"/>
  <c r="K68" i="113" s="1"/>
  <c r="H68" i="112"/>
  <c r="J68" i="112" s="1"/>
  <c r="K68" i="112" s="1"/>
  <c r="H68" i="110"/>
  <c r="J68" i="110" s="1"/>
  <c r="K68" i="110" s="1"/>
  <c r="H68" i="109"/>
  <c r="J68" i="109" s="1"/>
  <c r="K68" i="109" s="1"/>
  <c r="H68" i="106"/>
  <c r="J68" i="106" s="1"/>
  <c r="K68" i="106" s="1"/>
  <c r="H68" i="103"/>
  <c r="J68" i="103" s="1"/>
  <c r="K68" i="103" s="1"/>
  <c r="H68" i="102"/>
  <c r="J68" i="102" s="1"/>
  <c r="K68" i="102" s="1"/>
  <c r="H68" i="104"/>
  <c r="J68" i="104" s="1"/>
  <c r="K68" i="104" s="1"/>
  <c r="H68" i="101"/>
  <c r="J68" i="101" s="1"/>
  <c r="K68" i="101" s="1"/>
  <c r="H68" i="100"/>
  <c r="J68" i="100" s="1"/>
  <c r="K68" i="100" s="1"/>
  <c r="H69" i="123"/>
  <c r="H69" i="121"/>
  <c r="J69" i="121" s="1"/>
  <c r="K69" i="121" s="1"/>
  <c r="H69" i="119"/>
  <c r="J69" i="119" s="1"/>
  <c r="K69" i="119" s="1"/>
  <c r="H69" i="118"/>
  <c r="J69" i="118" s="1"/>
  <c r="K69" i="118" s="1"/>
  <c r="H69" i="116"/>
  <c r="J69" i="116" s="1"/>
  <c r="K69" i="116" s="1"/>
  <c r="H69" i="122"/>
  <c r="H69" i="120"/>
  <c r="J69" i="120" s="1"/>
  <c r="K69" i="120" s="1"/>
  <c r="H69" i="117"/>
  <c r="J69" i="117" s="1"/>
  <c r="K69" i="117" s="1"/>
  <c r="H69" i="115"/>
  <c r="J69" i="115" s="1"/>
  <c r="K69" i="115" s="1"/>
  <c r="H69" i="114"/>
  <c r="J69" i="114" s="1"/>
  <c r="K69" i="114" s="1"/>
  <c r="H69" i="113"/>
  <c r="J69" i="113" s="1"/>
  <c r="K69" i="113" s="1"/>
  <c r="H69" i="112"/>
  <c r="J69" i="112" s="1"/>
  <c r="K69" i="112" s="1"/>
  <c r="H69" i="110"/>
  <c r="J69" i="110" s="1"/>
  <c r="K69" i="110" s="1"/>
  <c r="H69" i="109"/>
  <c r="J69" i="109" s="1"/>
  <c r="K69" i="109" s="1"/>
  <c r="H69" i="107"/>
  <c r="J69" i="107" s="1"/>
  <c r="K69" i="107" s="1"/>
  <c r="H69" i="106"/>
  <c r="J69" i="106" s="1"/>
  <c r="K69" i="106" s="1"/>
  <c r="H69" i="111"/>
  <c r="J69" i="111" s="1"/>
  <c r="K69" i="111" s="1"/>
  <c r="H69" i="108"/>
  <c r="J69" i="108" s="1"/>
  <c r="K69" i="108" s="1"/>
  <c r="H69" i="105"/>
  <c r="J69" i="105" s="1"/>
  <c r="K69" i="105" s="1"/>
  <c r="H69" i="104"/>
  <c r="J69" i="104" s="1"/>
  <c r="K69" i="104" s="1"/>
  <c r="H69" i="101"/>
  <c r="J69" i="101" s="1"/>
  <c r="K69" i="101" s="1"/>
  <c r="H69" i="100"/>
  <c r="J69" i="100" s="1"/>
  <c r="K69" i="100" s="1"/>
  <c r="H69" i="103"/>
  <c r="J69" i="103" s="1"/>
  <c r="K69" i="103" s="1"/>
  <c r="H69" i="102"/>
  <c r="J69" i="102" s="1"/>
  <c r="K69" i="102" s="1"/>
  <c r="H70" i="122"/>
  <c r="H70" i="120"/>
  <c r="J70" i="120" s="1"/>
  <c r="K70" i="120" s="1"/>
  <c r="H70" i="117"/>
  <c r="J70" i="117" s="1"/>
  <c r="K70" i="117" s="1"/>
  <c r="H70" i="115"/>
  <c r="J70" i="115" s="1"/>
  <c r="K70" i="115" s="1"/>
  <c r="H70" i="123"/>
  <c r="H70" i="121"/>
  <c r="J70" i="121" s="1"/>
  <c r="K70" i="121" s="1"/>
  <c r="H70" i="119"/>
  <c r="J70" i="119" s="1"/>
  <c r="K70" i="119" s="1"/>
  <c r="H70" i="118"/>
  <c r="J70" i="118" s="1"/>
  <c r="K70" i="118" s="1"/>
  <c r="H70" i="116"/>
  <c r="J70" i="116" s="1"/>
  <c r="K70" i="116" s="1"/>
  <c r="H70" i="112"/>
  <c r="J70" i="112" s="1"/>
  <c r="K70" i="112" s="1"/>
  <c r="H70" i="111"/>
  <c r="J70" i="111" s="1"/>
  <c r="K70" i="111" s="1"/>
  <c r="H70" i="108"/>
  <c r="J70" i="108" s="1"/>
  <c r="K70" i="108" s="1"/>
  <c r="H70" i="106"/>
  <c r="J70" i="106" s="1"/>
  <c r="K70" i="106" s="1"/>
  <c r="H70" i="105"/>
  <c r="J70" i="105" s="1"/>
  <c r="K70" i="105" s="1"/>
  <c r="H70" i="114"/>
  <c r="J70" i="114" s="1"/>
  <c r="K70" i="114" s="1"/>
  <c r="H70" i="113"/>
  <c r="J70" i="113" s="1"/>
  <c r="K70" i="113" s="1"/>
  <c r="H70" i="110"/>
  <c r="J70" i="110" s="1"/>
  <c r="K70" i="110" s="1"/>
  <c r="H70" i="109"/>
  <c r="J70" i="109" s="1"/>
  <c r="K70" i="109" s="1"/>
  <c r="H70" i="107"/>
  <c r="J70" i="107" s="1"/>
  <c r="K70" i="107" s="1"/>
  <c r="H70" i="103"/>
  <c r="J70" i="103" s="1"/>
  <c r="K70" i="103" s="1"/>
  <c r="H70" i="104"/>
  <c r="J70" i="104" s="1"/>
  <c r="K70" i="104" s="1"/>
  <c r="H70" i="102"/>
  <c r="J70" i="102" s="1"/>
  <c r="K70" i="102" s="1"/>
  <c r="H70" i="101"/>
  <c r="J70" i="101" s="1"/>
  <c r="K70" i="101" s="1"/>
  <c r="H70" i="100"/>
  <c r="J70" i="100" s="1"/>
  <c r="K70" i="100" s="1"/>
  <c r="H71" i="123"/>
  <c r="H71" i="121"/>
  <c r="J71" i="121" s="1"/>
  <c r="K71" i="121" s="1"/>
  <c r="H71" i="119"/>
  <c r="J71" i="119" s="1"/>
  <c r="K71" i="119" s="1"/>
  <c r="H71" i="118"/>
  <c r="J71" i="118" s="1"/>
  <c r="K71" i="118" s="1"/>
  <c r="H71" i="116"/>
  <c r="J71" i="116" s="1"/>
  <c r="K71" i="116" s="1"/>
  <c r="H71" i="122"/>
  <c r="H71" i="120"/>
  <c r="J71" i="120" s="1"/>
  <c r="K71" i="120" s="1"/>
  <c r="H71" i="117"/>
  <c r="J71" i="117" s="1"/>
  <c r="K71" i="117" s="1"/>
  <c r="H71" i="115"/>
  <c r="J71" i="115" s="1"/>
  <c r="K71" i="115" s="1"/>
  <c r="H71" i="114"/>
  <c r="J71" i="114" s="1"/>
  <c r="K71" i="114" s="1"/>
  <c r="H71" i="113"/>
  <c r="J71" i="113" s="1"/>
  <c r="K71" i="113" s="1"/>
  <c r="H71" i="110"/>
  <c r="J71" i="110" s="1"/>
  <c r="K71" i="110" s="1"/>
  <c r="H71" i="109"/>
  <c r="J71" i="109" s="1"/>
  <c r="K71" i="109" s="1"/>
  <c r="H71" i="107"/>
  <c r="J71" i="107" s="1"/>
  <c r="K71" i="107" s="1"/>
  <c r="H71" i="112"/>
  <c r="J71" i="112" s="1"/>
  <c r="K71" i="112" s="1"/>
  <c r="H71" i="111"/>
  <c r="J71" i="111" s="1"/>
  <c r="K71" i="111" s="1"/>
  <c r="H71" i="108"/>
  <c r="J71" i="108" s="1"/>
  <c r="K71" i="108" s="1"/>
  <c r="H71" i="106"/>
  <c r="J71" i="106" s="1"/>
  <c r="K71" i="106" s="1"/>
  <c r="H71" i="105"/>
  <c r="J71" i="105" s="1"/>
  <c r="K71" i="105" s="1"/>
  <c r="H71" i="104"/>
  <c r="J71" i="104" s="1"/>
  <c r="K71" i="104" s="1"/>
  <c r="H71" i="103"/>
  <c r="J71" i="103" s="1"/>
  <c r="K71" i="103" s="1"/>
  <c r="H71" i="102"/>
  <c r="J71" i="102" s="1"/>
  <c r="K71" i="102" s="1"/>
  <c r="H71" i="101"/>
  <c r="J71" i="101" s="1"/>
  <c r="K71" i="101" s="1"/>
  <c r="H71" i="100"/>
  <c r="J71" i="100" s="1"/>
  <c r="K71" i="100" s="1"/>
  <c r="H72" i="122"/>
  <c r="H72" i="120"/>
  <c r="J72" i="120" s="1"/>
  <c r="K72" i="120" s="1"/>
  <c r="H72" i="117"/>
  <c r="J72" i="117" s="1"/>
  <c r="K72" i="117" s="1"/>
  <c r="H72" i="115"/>
  <c r="J72" i="115" s="1"/>
  <c r="K72" i="115" s="1"/>
  <c r="H72" i="123"/>
  <c r="H72" i="121"/>
  <c r="J72" i="121" s="1"/>
  <c r="K72" i="121" s="1"/>
  <c r="H72" i="119"/>
  <c r="J72" i="119" s="1"/>
  <c r="K72" i="119" s="1"/>
  <c r="H72" i="118"/>
  <c r="J72" i="118" s="1"/>
  <c r="K72" i="118" s="1"/>
  <c r="H72" i="116"/>
  <c r="J72" i="116" s="1"/>
  <c r="K72" i="116" s="1"/>
  <c r="H72" i="112"/>
  <c r="J72" i="112" s="1"/>
  <c r="K72" i="112" s="1"/>
  <c r="H72" i="111"/>
  <c r="J72" i="111" s="1"/>
  <c r="K72" i="111" s="1"/>
  <c r="H72" i="106"/>
  <c r="J72" i="106" s="1"/>
  <c r="K72" i="106" s="1"/>
  <c r="H72" i="105"/>
  <c r="J72" i="105" s="1"/>
  <c r="K72" i="105" s="1"/>
  <c r="H72" i="114"/>
  <c r="J72" i="114" s="1"/>
  <c r="K72" i="114" s="1"/>
  <c r="H72" i="113"/>
  <c r="J72" i="113" s="1"/>
  <c r="K72" i="113" s="1"/>
  <c r="H72" i="110"/>
  <c r="J72" i="110" s="1"/>
  <c r="K72" i="110" s="1"/>
  <c r="H72" i="109"/>
  <c r="J72" i="109" s="1"/>
  <c r="K72" i="109" s="1"/>
  <c r="H72" i="108"/>
  <c r="J72" i="108" s="1"/>
  <c r="K72" i="108" s="1"/>
  <c r="H72" i="107"/>
  <c r="J72" i="107" s="1"/>
  <c r="K72" i="107" s="1"/>
  <c r="H72" i="104"/>
  <c r="J72" i="104" s="1"/>
  <c r="K72" i="104" s="1"/>
  <c r="H72" i="103"/>
  <c r="J72" i="103" s="1"/>
  <c r="K72" i="103" s="1"/>
  <c r="H72" i="102"/>
  <c r="J72" i="102" s="1"/>
  <c r="K72" i="102" s="1"/>
  <c r="H72" i="101"/>
  <c r="J72" i="101" s="1"/>
  <c r="K72" i="101" s="1"/>
  <c r="H72" i="100"/>
  <c r="J72" i="100" s="1"/>
  <c r="K72" i="100" s="1"/>
  <c r="D110" i="1"/>
  <c r="E110" i="1"/>
  <c r="G110" i="1" s="1"/>
  <c r="M147" i="1"/>
  <c r="E192" i="1"/>
  <c r="E74" i="75"/>
  <c r="C73" i="2"/>
  <c r="F73" i="86"/>
  <c r="F73" i="85"/>
  <c r="F73" i="84"/>
  <c r="F73" i="83"/>
  <c r="F189" i="1"/>
  <c r="K122" i="1"/>
  <c r="K141" i="1"/>
  <c r="K161" i="1"/>
  <c r="K169" i="1"/>
  <c r="K149" i="1"/>
  <c r="K165" i="1"/>
  <c r="F185" i="1"/>
  <c r="K142" i="1"/>
  <c r="K157" i="1"/>
  <c r="F51" i="75"/>
  <c r="F47" i="76"/>
  <c r="F71" i="76"/>
  <c r="F67" i="75"/>
  <c r="F5" i="76"/>
  <c r="F31" i="76"/>
  <c r="F55" i="76"/>
  <c r="I4" i="86"/>
  <c r="I4" i="85"/>
  <c r="I4" i="84"/>
  <c r="I4" i="83"/>
  <c r="I4" i="82"/>
  <c r="I4" i="81"/>
  <c r="I4" i="80"/>
  <c r="I4" i="78"/>
  <c r="I4" i="76"/>
  <c r="I4" i="79"/>
  <c r="I4" i="75"/>
  <c r="I4" i="5"/>
  <c r="I4" i="7"/>
  <c r="I4" i="9"/>
  <c r="I4" i="61"/>
  <c r="I4" i="63"/>
  <c r="I4" i="65"/>
  <c r="I4" i="4"/>
  <c r="I4" i="6"/>
  <c r="I4" i="60"/>
  <c r="I4" i="64"/>
  <c r="I4" i="8"/>
  <c r="I4" i="62"/>
  <c r="I4" i="3"/>
  <c r="I5" i="86"/>
  <c r="I5" i="85"/>
  <c r="I5" i="84"/>
  <c r="I5" i="83"/>
  <c r="I5" i="82"/>
  <c r="I5" i="81"/>
  <c r="I5" i="76"/>
  <c r="I5" i="80"/>
  <c r="I5" i="79"/>
  <c r="I5" i="78"/>
  <c r="I5" i="75"/>
  <c r="I5" i="4"/>
  <c r="I5" i="5"/>
  <c r="I5" i="6"/>
  <c r="I5" i="7"/>
  <c r="I5" i="8"/>
  <c r="I5" i="9"/>
  <c r="I5" i="60"/>
  <c r="I5" i="61"/>
  <c r="I5" i="62"/>
  <c r="I5" i="63"/>
  <c r="I5" i="64"/>
  <c r="I5" i="65"/>
  <c r="I5" i="3"/>
  <c r="I6" i="86"/>
  <c r="I6" i="85"/>
  <c r="I6" i="84"/>
  <c r="I6" i="83"/>
  <c r="I6" i="82"/>
  <c r="I6" i="80"/>
  <c r="I6" i="79"/>
  <c r="I6" i="78"/>
  <c r="I6" i="76"/>
  <c r="I6" i="81"/>
  <c r="I6" i="75"/>
  <c r="I6" i="4"/>
  <c r="I6" i="5"/>
  <c r="I6" i="6"/>
  <c r="I6" i="3"/>
  <c r="I6" i="7"/>
  <c r="I6" i="8"/>
  <c r="I6" i="9"/>
  <c r="I6" i="60"/>
  <c r="I6" i="61"/>
  <c r="I6" i="62"/>
  <c r="I6" i="63"/>
  <c r="I6" i="64"/>
  <c r="I6" i="65"/>
  <c r="I7" i="86"/>
  <c r="I7" i="85"/>
  <c r="I7" i="84"/>
  <c r="I7" i="82"/>
  <c r="I7" i="83"/>
  <c r="I7" i="79"/>
  <c r="I7" i="76"/>
  <c r="I7" i="81"/>
  <c r="I7" i="80"/>
  <c r="I7" i="78"/>
  <c r="I7" i="75"/>
  <c r="I7" i="4"/>
  <c r="I7" i="5"/>
  <c r="I7" i="6"/>
  <c r="I7" i="7"/>
  <c r="I7" i="8"/>
  <c r="I7" i="9"/>
  <c r="I7" i="60"/>
  <c r="I7" i="61"/>
  <c r="I7" i="62"/>
  <c r="I7" i="63"/>
  <c r="I7" i="64"/>
  <c r="I7" i="65"/>
  <c r="I7" i="3"/>
  <c r="I8" i="86"/>
  <c r="I8" i="85"/>
  <c r="I8" i="84"/>
  <c r="I8" i="83"/>
  <c r="I8" i="82"/>
  <c r="I8" i="81"/>
  <c r="I8" i="80"/>
  <c r="I8" i="78"/>
  <c r="I8" i="76"/>
  <c r="I8" i="79"/>
  <c r="I8" i="75"/>
  <c r="I8" i="4"/>
  <c r="I8" i="5"/>
  <c r="I8" i="6"/>
  <c r="I8" i="3"/>
  <c r="I8" i="7"/>
  <c r="I8" i="8"/>
  <c r="I8" i="9"/>
  <c r="I8" i="60"/>
  <c r="I8" i="61"/>
  <c r="I8" i="62"/>
  <c r="I8" i="63"/>
  <c r="I8" i="64"/>
  <c r="I8" i="65"/>
  <c r="I9" i="86"/>
  <c r="I9" i="85"/>
  <c r="I9" i="84"/>
  <c r="I9" i="83"/>
  <c r="I9" i="82"/>
  <c r="I9" i="81"/>
  <c r="I9" i="76"/>
  <c r="I9" i="80"/>
  <c r="I9" i="79"/>
  <c r="I9" i="78"/>
  <c r="I9" i="75"/>
  <c r="I9" i="4"/>
  <c r="I9" i="5"/>
  <c r="I9" i="6"/>
  <c r="I9" i="3"/>
  <c r="I9" i="7"/>
  <c r="I9" i="8"/>
  <c r="I9" i="9"/>
  <c r="I9" i="60"/>
  <c r="I9" i="61"/>
  <c r="I9" i="62"/>
  <c r="I9" i="63"/>
  <c r="I9" i="64"/>
  <c r="I9" i="65"/>
  <c r="I10" i="86"/>
  <c r="I10" i="85"/>
  <c r="I10" i="84"/>
  <c r="I10" i="83"/>
  <c r="I10" i="82"/>
  <c r="I10" i="80"/>
  <c r="I10" i="79"/>
  <c r="I10" i="78"/>
  <c r="I10" i="76"/>
  <c r="I10" i="81"/>
  <c r="I10" i="75"/>
  <c r="I10" i="4"/>
  <c r="I10" i="5"/>
  <c r="I10" i="6"/>
  <c r="I10" i="7"/>
  <c r="I10" i="8"/>
  <c r="I10" i="9"/>
  <c r="I10" i="60"/>
  <c r="I10" i="61"/>
  <c r="I10" i="62"/>
  <c r="I10" i="63"/>
  <c r="I10" i="64"/>
  <c r="I10" i="65"/>
  <c r="I10" i="3"/>
  <c r="I11" i="86"/>
  <c r="I11" i="85"/>
  <c r="I11" i="84"/>
  <c r="I11" i="82"/>
  <c r="I11" i="83"/>
  <c r="I11" i="79"/>
  <c r="I11" i="76"/>
  <c r="I11" i="81"/>
  <c r="I11" i="80"/>
  <c r="I11" i="78"/>
  <c r="I11" i="75"/>
  <c r="I11" i="4"/>
  <c r="I11" i="5"/>
  <c r="I11" i="6"/>
  <c r="I11" i="7"/>
  <c r="I11" i="3"/>
  <c r="I11" i="8"/>
  <c r="I11" i="9"/>
  <c r="I11" i="60"/>
  <c r="I11" i="61"/>
  <c r="I11" i="62"/>
  <c r="I11" i="63"/>
  <c r="I11" i="64"/>
  <c r="I11" i="65"/>
  <c r="I12" i="86"/>
  <c r="I12" i="85"/>
  <c r="I12" i="84"/>
  <c r="I12" i="83"/>
  <c r="I12" i="82"/>
  <c r="I12" i="81"/>
  <c r="I12" i="80"/>
  <c r="I12" i="78"/>
  <c r="I12" i="76"/>
  <c r="I12" i="79"/>
  <c r="I12" i="75"/>
  <c r="I12" i="4"/>
  <c r="I12" i="5"/>
  <c r="I12" i="6"/>
  <c r="I12" i="7"/>
  <c r="I12" i="8"/>
  <c r="I12" i="9"/>
  <c r="I12" i="60"/>
  <c r="I12" i="61"/>
  <c r="I12" i="62"/>
  <c r="I12" i="63"/>
  <c r="I12" i="64"/>
  <c r="I12" i="65"/>
  <c r="I12" i="3"/>
  <c r="I13" i="86"/>
  <c r="I13" i="85"/>
  <c r="I13" i="84"/>
  <c r="I13" i="83"/>
  <c r="I13" i="82"/>
  <c r="I13" i="81"/>
  <c r="I13" i="76"/>
  <c r="I13" i="80"/>
  <c r="I13" i="79"/>
  <c r="I13" i="78"/>
  <c r="I13" i="75"/>
  <c r="I13" i="4"/>
  <c r="I13" i="5"/>
  <c r="I13" i="6"/>
  <c r="I13" i="7"/>
  <c r="I13" i="3"/>
  <c r="I13" i="8"/>
  <c r="I13" i="9"/>
  <c r="I13" i="60"/>
  <c r="I13" i="61"/>
  <c r="I13" i="62"/>
  <c r="I13" i="63"/>
  <c r="I13" i="64"/>
  <c r="I13" i="65"/>
  <c r="I14" i="86"/>
  <c r="I14" i="85"/>
  <c r="I14" i="84"/>
  <c r="I14" i="83"/>
  <c r="I14" i="82"/>
  <c r="I14" i="80"/>
  <c r="I14" i="79"/>
  <c r="I14" i="78"/>
  <c r="I14" i="76"/>
  <c r="I14" i="81"/>
  <c r="I14" i="75"/>
  <c r="I14" i="4"/>
  <c r="I14" i="5"/>
  <c r="I14" i="6"/>
  <c r="I14" i="7"/>
  <c r="I14" i="8"/>
  <c r="I14" i="9"/>
  <c r="I14" i="60"/>
  <c r="I14" i="61"/>
  <c r="I14" i="62"/>
  <c r="I14" i="63"/>
  <c r="I14" i="64"/>
  <c r="I14" i="65"/>
  <c r="I14" i="3"/>
  <c r="I15" i="86"/>
  <c r="I15" i="85"/>
  <c r="I15" i="84"/>
  <c r="I15" i="82"/>
  <c r="I15" i="83"/>
  <c r="I15" i="79"/>
  <c r="I15" i="76"/>
  <c r="I15" i="81"/>
  <c r="I15" i="80"/>
  <c r="I15" i="78"/>
  <c r="I15" i="75"/>
  <c r="I15" i="4"/>
  <c r="I15" i="5"/>
  <c r="I15" i="6"/>
  <c r="I15" i="7"/>
  <c r="I15" i="3"/>
  <c r="I15" i="8"/>
  <c r="I15" i="9"/>
  <c r="I15" i="60"/>
  <c r="I15" i="61"/>
  <c r="I15" i="62"/>
  <c r="I15" i="63"/>
  <c r="I15" i="64"/>
  <c r="I15" i="65"/>
  <c r="I16" i="86"/>
  <c r="I16" i="85"/>
  <c r="I16" i="84"/>
  <c r="I16" i="83"/>
  <c r="I16" i="82"/>
  <c r="I16" i="81"/>
  <c r="I16" i="78"/>
  <c r="I16" i="76"/>
  <c r="I16" i="80"/>
  <c r="I16" i="79"/>
  <c r="I16" i="75"/>
  <c r="I16" i="4"/>
  <c r="I16" i="5"/>
  <c r="I16" i="6"/>
  <c r="I16" i="7"/>
  <c r="I16" i="8"/>
  <c r="I16" i="9"/>
  <c r="I16" i="60"/>
  <c r="I16" i="61"/>
  <c r="I16" i="62"/>
  <c r="I16" i="63"/>
  <c r="I16" i="64"/>
  <c r="I16" i="65"/>
  <c r="I16" i="3"/>
  <c r="I17" i="86"/>
  <c r="I17" i="85"/>
  <c r="I17" i="84"/>
  <c r="I17" i="83"/>
  <c r="I17" i="82"/>
  <c r="I17" i="81"/>
  <c r="I17" i="80"/>
  <c r="I17" i="76"/>
  <c r="I17" i="79"/>
  <c r="I17" i="78"/>
  <c r="I17" i="75"/>
  <c r="I17" i="4"/>
  <c r="I17" i="5"/>
  <c r="I17" i="6"/>
  <c r="I17" i="7"/>
  <c r="I17" i="8"/>
  <c r="I17" i="9"/>
  <c r="I17" i="60"/>
  <c r="I17" i="61"/>
  <c r="I17" i="62"/>
  <c r="I17" i="63"/>
  <c r="I17" i="64"/>
  <c r="I17" i="65"/>
  <c r="I17" i="3"/>
  <c r="I18" i="86"/>
  <c r="I18" i="85"/>
  <c r="I18" i="84"/>
  <c r="I18" i="83"/>
  <c r="I18" i="82"/>
  <c r="I18" i="80"/>
  <c r="I18" i="79"/>
  <c r="I18" i="78"/>
  <c r="I18" i="76"/>
  <c r="I18" i="81"/>
  <c r="I18" i="75"/>
  <c r="I18" i="4"/>
  <c r="I18" i="5"/>
  <c r="I18" i="6"/>
  <c r="I18" i="7"/>
  <c r="I18" i="8"/>
  <c r="I18" i="9"/>
  <c r="I18" i="60"/>
  <c r="I18" i="61"/>
  <c r="I18" i="62"/>
  <c r="I18" i="63"/>
  <c r="I18" i="64"/>
  <c r="I18" i="65"/>
  <c r="I18" i="3"/>
  <c r="I19" i="86"/>
  <c r="I19" i="85"/>
  <c r="I19" i="84"/>
  <c r="I19" i="82"/>
  <c r="I19" i="83"/>
  <c r="I19" i="76"/>
  <c r="I19" i="81"/>
  <c r="I19" i="80"/>
  <c r="I19" i="79"/>
  <c r="I19" i="78"/>
  <c r="I19" i="75"/>
  <c r="I19" i="4"/>
  <c r="I19" i="5"/>
  <c r="I19" i="6"/>
  <c r="I19" i="7"/>
  <c r="I19" i="8"/>
  <c r="I19" i="9"/>
  <c r="I19" i="60"/>
  <c r="I19" i="61"/>
  <c r="I19" i="62"/>
  <c r="I19" i="63"/>
  <c r="I19" i="64"/>
  <c r="I19" i="65"/>
  <c r="I19" i="3"/>
  <c r="I20" i="86"/>
  <c r="I20" i="85"/>
  <c r="I20" i="84"/>
  <c r="I20" i="82"/>
  <c r="I20" i="83"/>
  <c r="I20" i="79"/>
  <c r="I20" i="78"/>
  <c r="I20" i="76"/>
  <c r="I20" i="81"/>
  <c r="I20" i="80"/>
  <c r="I20" i="75"/>
  <c r="I20" i="4"/>
  <c r="I20" i="5"/>
  <c r="I20" i="6"/>
  <c r="I20" i="7"/>
  <c r="I20" i="8"/>
  <c r="I20" i="9"/>
  <c r="I20" i="60"/>
  <c r="I20" i="61"/>
  <c r="I20" i="62"/>
  <c r="I20" i="63"/>
  <c r="I20" i="64"/>
  <c r="I20" i="65"/>
  <c r="I20" i="3"/>
  <c r="I21" i="85"/>
  <c r="I21" i="86"/>
  <c r="I21" i="84"/>
  <c r="I21" i="83"/>
  <c r="I21" i="82"/>
  <c r="I21" i="81"/>
  <c r="I21" i="80"/>
  <c r="I21" i="76"/>
  <c r="I21" i="79"/>
  <c r="I21" i="78"/>
  <c r="I21" i="75"/>
  <c r="I21" i="4"/>
  <c r="I21" i="5"/>
  <c r="I21" i="6"/>
  <c r="I21" i="7"/>
  <c r="I21" i="8"/>
  <c r="I21" i="9"/>
  <c r="I21" i="60"/>
  <c r="I21" i="61"/>
  <c r="I21" i="62"/>
  <c r="I21" i="63"/>
  <c r="I21" i="64"/>
  <c r="I21" i="65"/>
  <c r="I21" i="3"/>
  <c r="I22" i="86"/>
  <c r="I22" i="85"/>
  <c r="I22" i="84"/>
  <c r="I22" i="83"/>
  <c r="I22" i="82"/>
  <c r="I22" i="81"/>
  <c r="I22" i="80"/>
  <c r="I22" i="79"/>
  <c r="I22" i="78"/>
  <c r="I22" i="76"/>
  <c r="I22" i="75"/>
  <c r="I22" i="4"/>
  <c r="I22" i="5"/>
  <c r="I22" i="6"/>
  <c r="I22" i="7"/>
  <c r="I22" i="8"/>
  <c r="I22" i="9"/>
  <c r="I22" i="60"/>
  <c r="I22" i="61"/>
  <c r="I22" i="62"/>
  <c r="I22" i="63"/>
  <c r="I22" i="64"/>
  <c r="I22" i="65"/>
  <c r="I22" i="3"/>
  <c r="I23" i="86"/>
  <c r="I23" i="85"/>
  <c r="I23" i="84"/>
  <c r="I23" i="82"/>
  <c r="I23" i="81"/>
  <c r="I23" i="83"/>
  <c r="I23" i="76"/>
  <c r="I23" i="80"/>
  <c r="I23" i="79"/>
  <c r="I23" i="78"/>
  <c r="I23" i="75"/>
  <c r="I23" i="4"/>
  <c r="I23" i="5"/>
  <c r="I23" i="6"/>
  <c r="I23" i="7"/>
  <c r="I23" i="8"/>
  <c r="I23" i="9"/>
  <c r="I23" i="60"/>
  <c r="I23" i="61"/>
  <c r="I23" i="62"/>
  <c r="I23" i="63"/>
  <c r="I23" i="64"/>
  <c r="I23" i="65"/>
  <c r="I23" i="3"/>
  <c r="I24" i="86"/>
  <c r="I24" i="85"/>
  <c r="I24" i="84"/>
  <c r="I24" i="81"/>
  <c r="I24" i="83"/>
  <c r="I24" i="82"/>
  <c r="I24" i="79"/>
  <c r="I24" i="78"/>
  <c r="I24" i="76"/>
  <c r="I24" i="80"/>
  <c r="I24" i="75"/>
  <c r="I24" i="4"/>
  <c r="I24" i="5"/>
  <c r="I24" i="6"/>
  <c r="I24" i="7"/>
  <c r="I24" i="8"/>
  <c r="I24" i="9"/>
  <c r="I24" i="60"/>
  <c r="I24" i="61"/>
  <c r="I24" i="62"/>
  <c r="I24" i="63"/>
  <c r="I24" i="64"/>
  <c r="I24" i="65"/>
  <c r="I24" i="3"/>
  <c r="I25" i="86"/>
  <c r="I25" i="85"/>
  <c r="I25" i="84"/>
  <c r="I25" i="83"/>
  <c r="I25" i="82"/>
  <c r="I25" i="81"/>
  <c r="I25" i="80"/>
  <c r="I25" i="76"/>
  <c r="I25" i="79"/>
  <c r="I25" i="78"/>
  <c r="I25" i="75"/>
  <c r="I25" i="4"/>
  <c r="I25" i="5"/>
  <c r="I25" i="6"/>
  <c r="I25" i="7"/>
  <c r="I25" i="8"/>
  <c r="I25" i="9"/>
  <c r="I25" i="60"/>
  <c r="I25" i="61"/>
  <c r="I25" i="62"/>
  <c r="I25" i="63"/>
  <c r="I25" i="64"/>
  <c r="I25" i="65"/>
  <c r="I25" i="3"/>
  <c r="I26" i="86"/>
  <c r="I26" i="85"/>
  <c r="I26" i="84"/>
  <c r="I26" i="83"/>
  <c r="I26" i="82"/>
  <c r="I26" i="81"/>
  <c r="I26" i="80"/>
  <c r="I26" i="79"/>
  <c r="I26" i="78"/>
  <c r="I26" i="76"/>
  <c r="I26" i="75"/>
  <c r="I26" i="4"/>
  <c r="I26" i="5"/>
  <c r="I26" i="6"/>
  <c r="I26" i="7"/>
  <c r="I26" i="8"/>
  <c r="I26" i="9"/>
  <c r="I26" i="60"/>
  <c r="I26" i="61"/>
  <c r="I26" i="62"/>
  <c r="I26" i="63"/>
  <c r="I26" i="64"/>
  <c r="I26" i="65"/>
  <c r="I26" i="3"/>
  <c r="I27" i="86"/>
  <c r="I27" i="85"/>
  <c r="I27" i="83"/>
  <c r="I27" i="84"/>
  <c r="I27" i="82"/>
  <c r="I27" i="81"/>
  <c r="I27" i="76"/>
  <c r="I27" i="80"/>
  <c r="I27" i="79"/>
  <c r="I27" i="78"/>
  <c r="I27" i="75"/>
  <c r="I27" i="4"/>
  <c r="I27" i="5"/>
  <c r="I27" i="6"/>
  <c r="I27" i="7"/>
  <c r="I27" i="8"/>
  <c r="I27" i="9"/>
  <c r="I27" i="60"/>
  <c r="I27" i="61"/>
  <c r="I27" i="62"/>
  <c r="I27" i="63"/>
  <c r="I27" i="64"/>
  <c r="I27" i="65"/>
  <c r="I27" i="3"/>
  <c r="I28" i="86"/>
  <c r="I28" i="85"/>
  <c r="I28" i="83"/>
  <c r="I28" i="84"/>
  <c r="I28" i="81"/>
  <c r="I28" i="82"/>
  <c r="I28" i="79"/>
  <c r="I28" i="78"/>
  <c r="I28" i="76"/>
  <c r="I28" i="80"/>
  <c r="I28" i="75"/>
  <c r="I28" i="4"/>
  <c r="I28" i="5"/>
  <c r="I28" i="6"/>
  <c r="I28" i="7"/>
  <c r="I28" i="8"/>
  <c r="I28" i="9"/>
  <c r="I28" i="60"/>
  <c r="I28" i="61"/>
  <c r="I28" i="62"/>
  <c r="I28" i="63"/>
  <c r="I28" i="64"/>
  <c r="I28" i="65"/>
  <c r="I28" i="3"/>
  <c r="I29" i="86"/>
  <c r="I29" i="85"/>
  <c r="I29" i="84"/>
  <c r="I29" i="83"/>
  <c r="I29" i="82"/>
  <c r="I29" i="81"/>
  <c r="I29" i="80"/>
  <c r="I29" i="76"/>
  <c r="I29" i="79"/>
  <c r="I29" i="78"/>
  <c r="I29" i="75"/>
  <c r="I29" i="4"/>
  <c r="I29" i="5"/>
  <c r="I29" i="6"/>
  <c r="I29" i="7"/>
  <c r="I29" i="8"/>
  <c r="I29" i="9"/>
  <c r="I29" i="60"/>
  <c r="I29" i="61"/>
  <c r="I29" i="62"/>
  <c r="I29" i="63"/>
  <c r="I29" i="64"/>
  <c r="I29" i="65"/>
  <c r="I29" i="3"/>
  <c r="I30" i="86"/>
  <c r="I30" i="85"/>
  <c r="I30" i="84"/>
  <c r="I30" i="83"/>
  <c r="I30" i="82"/>
  <c r="I30" i="81"/>
  <c r="I30" i="80"/>
  <c r="I30" i="79"/>
  <c r="I30" i="78"/>
  <c r="I30" i="76"/>
  <c r="I30" i="75"/>
  <c r="I30" i="4"/>
  <c r="I30" i="5"/>
  <c r="I30" i="6"/>
  <c r="I30" i="7"/>
  <c r="I30" i="8"/>
  <c r="I30" i="9"/>
  <c r="I30" i="60"/>
  <c r="I30" i="61"/>
  <c r="I30" i="62"/>
  <c r="I30" i="63"/>
  <c r="I30" i="64"/>
  <c r="I30" i="65"/>
  <c r="I30" i="3"/>
  <c r="I31" i="86"/>
  <c r="I31" i="85"/>
  <c r="I31" i="83"/>
  <c r="I31" i="84"/>
  <c r="I31" i="82"/>
  <c r="I31" i="81"/>
  <c r="I31" i="76"/>
  <c r="I31" i="80"/>
  <c r="I31" i="79"/>
  <c r="I31" i="78"/>
  <c r="I31" i="75"/>
  <c r="I31" i="4"/>
  <c r="I31" i="5"/>
  <c r="I31" i="6"/>
  <c r="I31" i="7"/>
  <c r="I31" i="8"/>
  <c r="I31" i="9"/>
  <c r="I31" i="60"/>
  <c r="I31" i="61"/>
  <c r="I31" i="62"/>
  <c r="I31" i="63"/>
  <c r="I31" i="64"/>
  <c r="I31" i="65"/>
  <c r="I31" i="3"/>
  <c r="I32" i="86"/>
  <c r="I32" i="85"/>
  <c r="I32" i="83"/>
  <c r="I32" i="84"/>
  <c r="I32" i="81"/>
  <c r="I32" i="82"/>
  <c r="I32" i="78"/>
  <c r="I32" i="76"/>
  <c r="I32" i="80"/>
  <c r="I32" i="79"/>
  <c r="I32" i="75"/>
  <c r="I32" i="4"/>
  <c r="I32" i="5"/>
  <c r="I32" i="6"/>
  <c r="I32" i="7"/>
  <c r="I32" i="8"/>
  <c r="I32" i="9"/>
  <c r="I32" i="60"/>
  <c r="I32" i="61"/>
  <c r="I32" i="62"/>
  <c r="I32" i="63"/>
  <c r="I32" i="64"/>
  <c r="I32" i="65"/>
  <c r="I32" i="3"/>
  <c r="I33" i="86"/>
  <c r="I33" i="85"/>
  <c r="I33" i="84"/>
  <c r="I33" i="83"/>
  <c r="I33" i="82"/>
  <c r="I33" i="81"/>
  <c r="I33" i="79"/>
  <c r="I33" i="76"/>
  <c r="I33" i="80"/>
  <c r="I33" i="78"/>
  <c r="I33" i="75"/>
  <c r="I33" i="4"/>
  <c r="I33" i="5"/>
  <c r="I33" i="6"/>
  <c r="I33" i="7"/>
  <c r="I33" i="8"/>
  <c r="I33" i="9"/>
  <c r="I33" i="60"/>
  <c r="I33" i="61"/>
  <c r="I33" i="62"/>
  <c r="I33" i="63"/>
  <c r="I33" i="64"/>
  <c r="I33" i="65"/>
  <c r="I33" i="3"/>
  <c r="I34" i="86"/>
  <c r="I34" i="85"/>
  <c r="I34" i="84"/>
  <c r="I34" i="83"/>
  <c r="I34" i="82"/>
  <c r="I34" i="81"/>
  <c r="I34" i="80"/>
  <c r="I34" i="79"/>
  <c r="I34" i="78"/>
  <c r="I34" i="76"/>
  <c r="I34" i="75"/>
  <c r="I34" i="4"/>
  <c r="I34" i="5"/>
  <c r="I34" i="6"/>
  <c r="I34" i="7"/>
  <c r="I34" i="8"/>
  <c r="I34" i="9"/>
  <c r="I34" i="60"/>
  <c r="I34" i="61"/>
  <c r="I34" i="62"/>
  <c r="I34" i="63"/>
  <c r="I34" i="64"/>
  <c r="I34" i="65"/>
  <c r="I34" i="3"/>
  <c r="I35" i="86"/>
  <c r="I35" i="85"/>
  <c r="I35" i="83"/>
  <c r="I35" i="84"/>
  <c r="I35" i="82"/>
  <c r="I35" i="81"/>
  <c r="I35" i="80"/>
  <c r="I35" i="76"/>
  <c r="I35" i="79"/>
  <c r="I35" i="78"/>
  <c r="I35" i="75"/>
  <c r="I35" i="4"/>
  <c r="I35" i="5"/>
  <c r="I35" i="6"/>
  <c r="I35" i="7"/>
  <c r="I35" i="8"/>
  <c r="I35" i="9"/>
  <c r="I35" i="60"/>
  <c r="I35" i="61"/>
  <c r="I35" i="62"/>
  <c r="I35" i="63"/>
  <c r="I35" i="64"/>
  <c r="I35" i="65"/>
  <c r="I35" i="3"/>
  <c r="I36" i="86"/>
  <c r="I36" i="85"/>
  <c r="I36" i="83"/>
  <c r="I36" i="84"/>
  <c r="I36" i="81"/>
  <c r="I36" i="82"/>
  <c r="I36" i="78"/>
  <c r="I36" i="76"/>
  <c r="I36" i="80"/>
  <c r="I36" i="79"/>
  <c r="I36" i="75"/>
  <c r="I36" i="4"/>
  <c r="I36" i="5"/>
  <c r="I36" i="6"/>
  <c r="I36" i="7"/>
  <c r="I36" i="8"/>
  <c r="I36" i="9"/>
  <c r="I36" i="60"/>
  <c r="I36" i="61"/>
  <c r="I36" i="62"/>
  <c r="I36" i="63"/>
  <c r="I36" i="64"/>
  <c r="I36" i="65"/>
  <c r="I36" i="3"/>
  <c r="I37" i="86"/>
  <c r="I37" i="85"/>
  <c r="I37" i="84"/>
  <c r="I37" i="83"/>
  <c r="I37" i="82"/>
  <c r="I37" i="81"/>
  <c r="I37" i="79"/>
  <c r="I37" i="76"/>
  <c r="I37" i="80"/>
  <c r="I37" i="78"/>
  <c r="I37" i="75"/>
  <c r="I37" i="4"/>
  <c r="I37" i="5"/>
  <c r="I37" i="6"/>
  <c r="I37" i="7"/>
  <c r="I37" i="8"/>
  <c r="I37" i="9"/>
  <c r="I37" i="60"/>
  <c r="I37" i="61"/>
  <c r="I37" i="62"/>
  <c r="I37" i="63"/>
  <c r="I37" i="64"/>
  <c r="I37" i="65"/>
  <c r="I37" i="3"/>
  <c r="I38" i="86"/>
  <c r="I38" i="85"/>
  <c r="I38" i="84"/>
  <c r="I38" i="83"/>
  <c r="I38" i="82"/>
  <c r="I38" i="81"/>
  <c r="I38" i="80"/>
  <c r="I38" i="79"/>
  <c r="I38" i="78"/>
  <c r="I38" i="76"/>
  <c r="I38" i="75"/>
  <c r="I38" i="4"/>
  <c r="I38" i="5"/>
  <c r="I38" i="6"/>
  <c r="I38" i="7"/>
  <c r="I38" i="8"/>
  <c r="I38" i="9"/>
  <c r="I38" i="60"/>
  <c r="I38" i="61"/>
  <c r="I38" i="62"/>
  <c r="I38" i="63"/>
  <c r="I38" i="64"/>
  <c r="I38" i="65"/>
  <c r="I38" i="3"/>
  <c r="I39" i="86"/>
  <c r="I39" i="85"/>
  <c r="I39" i="83"/>
  <c r="I39" i="84"/>
  <c r="I39" i="82"/>
  <c r="I39" i="81"/>
  <c r="I39" i="80"/>
  <c r="I39" i="76"/>
  <c r="I39" i="79"/>
  <c r="I39" i="78"/>
  <c r="I39" i="75"/>
  <c r="I39" i="4"/>
  <c r="I39" i="5"/>
  <c r="I39" i="6"/>
  <c r="I39" i="7"/>
  <c r="I39" i="8"/>
  <c r="I39" i="9"/>
  <c r="I39" i="60"/>
  <c r="I39" i="61"/>
  <c r="I39" i="62"/>
  <c r="I39" i="63"/>
  <c r="I39" i="64"/>
  <c r="I39" i="65"/>
  <c r="I39" i="3"/>
  <c r="I40" i="86"/>
  <c r="I40" i="85"/>
  <c r="I40" i="83"/>
  <c r="I40" i="84"/>
  <c r="I40" i="81"/>
  <c r="I40" i="82"/>
  <c r="I40" i="78"/>
  <c r="I40" i="76"/>
  <c r="I40" i="80"/>
  <c r="I40" i="79"/>
  <c r="I40" i="75"/>
  <c r="I40" i="4"/>
  <c r="I40" i="5"/>
  <c r="I40" i="6"/>
  <c r="I40" i="7"/>
  <c r="I40" i="8"/>
  <c r="I40" i="9"/>
  <c r="I40" i="60"/>
  <c r="I40" i="61"/>
  <c r="I40" i="62"/>
  <c r="I40" i="63"/>
  <c r="I40" i="64"/>
  <c r="I40" i="65"/>
  <c r="I40" i="3"/>
  <c r="I41" i="86"/>
  <c r="I41" i="85"/>
  <c r="I41" i="84"/>
  <c r="I41" i="83"/>
  <c r="I41" i="82"/>
  <c r="I41" i="81"/>
  <c r="I41" i="79"/>
  <c r="I41" i="76"/>
  <c r="I41" i="80"/>
  <c r="I41" i="78"/>
  <c r="I41" i="75"/>
  <c r="I41" i="4"/>
  <c r="I41" i="5"/>
  <c r="I41" i="6"/>
  <c r="I41" i="7"/>
  <c r="I41" i="8"/>
  <c r="I41" i="9"/>
  <c r="I41" i="60"/>
  <c r="I41" i="61"/>
  <c r="I41" i="62"/>
  <c r="I41" i="63"/>
  <c r="I41" i="64"/>
  <c r="I41" i="65"/>
  <c r="I41" i="3"/>
  <c r="I42" i="86"/>
  <c r="I42" i="85"/>
  <c r="I42" i="84"/>
  <c r="I42" i="83"/>
  <c r="I42" i="82"/>
  <c r="I42" i="81"/>
  <c r="I42" i="80"/>
  <c r="I42" i="79"/>
  <c r="I42" i="78"/>
  <c r="I42" i="76"/>
  <c r="I42" i="75"/>
  <c r="I42" i="4"/>
  <c r="I42" i="5"/>
  <c r="I42" i="6"/>
  <c r="I42" i="7"/>
  <c r="I42" i="8"/>
  <c r="I42" i="9"/>
  <c r="I42" i="60"/>
  <c r="I42" i="61"/>
  <c r="I42" i="62"/>
  <c r="I42" i="63"/>
  <c r="I42" i="64"/>
  <c r="I42" i="65"/>
  <c r="I42" i="3"/>
  <c r="I43" i="86"/>
  <c r="I43" i="85"/>
  <c r="I43" i="83"/>
  <c r="I43" i="84"/>
  <c r="I43" i="82"/>
  <c r="I43" i="81"/>
  <c r="I43" i="80"/>
  <c r="I43" i="76"/>
  <c r="I43" i="79"/>
  <c r="I43" i="78"/>
  <c r="I43" i="75"/>
  <c r="I43" i="4"/>
  <c r="I43" i="5"/>
  <c r="I43" i="6"/>
  <c r="I43" i="7"/>
  <c r="I43" i="8"/>
  <c r="I43" i="9"/>
  <c r="I43" i="60"/>
  <c r="I43" i="61"/>
  <c r="I43" i="62"/>
  <c r="I43" i="63"/>
  <c r="I43" i="64"/>
  <c r="I43" i="65"/>
  <c r="I43" i="3"/>
  <c r="I44" i="86"/>
  <c r="I44" i="85"/>
  <c r="I44" i="83"/>
  <c r="I44" i="84"/>
  <c r="I44" i="81"/>
  <c r="I44" i="82"/>
  <c r="I44" i="78"/>
  <c r="I44" i="76"/>
  <c r="I44" i="80"/>
  <c r="I44" i="79"/>
  <c r="I44" i="75"/>
  <c r="I44" i="4"/>
  <c r="I44" i="5"/>
  <c r="I44" i="6"/>
  <c r="I44" i="7"/>
  <c r="I44" i="8"/>
  <c r="I44" i="9"/>
  <c r="I44" i="60"/>
  <c r="I44" i="61"/>
  <c r="I44" i="62"/>
  <c r="I44" i="63"/>
  <c r="I44" i="64"/>
  <c r="I44" i="65"/>
  <c r="I44" i="3"/>
  <c r="I45" i="86"/>
  <c r="I45" i="85"/>
  <c r="I45" i="84"/>
  <c r="I45" i="83"/>
  <c r="I45" i="82"/>
  <c r="I45" i="81"/>
  <c r="I45" i="79"/>
  <c r="I45" i="76"/>
  <c r="I45" i="80"/>
  <c r="I45" i="78"/>
  <c r="I45" i="75"/>
  <c r="I45" i="4"/>
  <c r="I45" i="5"/>
  <c r="I45" i="6"/>
  <c r="I45" i="7"/>
  <c r="I45" i="8"/>
  <c r="I45" i="9"/>
  <c r="I45" i="60"/>
  <c r="I45" i="61"/>
  <c r="I45" i="62"/>
  <c r="I45" i="63"/>
  <c r="I45" i="64"/>
  <c r="I45" i="65"/>
  <c r="I45" i="3"/>
  <c r="I46" i="86"/>
  <c r="I46" i="85"/>
  <c r="I46" i="84"/>
  <c r="I46" i="83"/>
  <c r="I46" i="82"/>
  <c r="I46" i="81"/>
  <c r="I46" i="80"/>
  <c r="I46" i="79"/>
  <c r="I46" i="78"/>
  <c r="I46" i="76"/>
  <c r="I46" i="75"/>
  <c r="I46" i="4"/>
  <c r="I46" i="5"/>
  <c r="I46" i="6"/>
  <c r="I46" i="7"/>
  <c r="I46" i="8"/>
  <c r="I46" i="9"/>
  <c r="I46" i="60"/>
  <c r="I46" i="61"/>
  <c r="I46" i="62"/>
  <c r="I46" i="63"/>
  <c r="I46" i="64"/>
  <c r="I46" i="65"/>
  <c r="I46" i="3"/>
  <c r="I47" i="86"/>
  <c r="I47" i="85"/>
  <c r="I47" i="83"/>
  <c r="I47" i="84"/>
  <c r="I47" i="82"/>
  <c r="I47" i="81"/>
  <c r="I47" i="80"/>
  <c r="I47" i="79"/>
  <c r="I47" i="76"/>
  <c r="I47" i="78"/>
  <c r="I47" i="75"/>
  <c r="I47" i="4"/>
  <c r="I47" i="5"/>
  <c r="I47" i="6"/>
  <c r="I47" i="7"/>
  <c r="I47" i="8"/>
  <c r="I47" i="9"/>
  <c r="I47" i="60"/>
  <c r="I47" i="61"/>
  <c r="I47" i="62"/>
  <c r="I47" i="63"/>
  <c r="I47" i="64"/>
  <c r="I47" i="65"/>
  <c r="I47" i="3"/>
  <c r="I48" i="86"/>
  <c r="I48" i="85"/>
  <c r="I48" i="84"/>
  <c r="I48" i="83"/>
  <c r="I48" i="82"/>
  <c r="I48" i="81"/>
  <c r="I48" i="78"/>
  <c r="I48" i="76"/>
  <c r="I48" i="80"/>
  <c r="I48" i="79"/>
  <c r="I48" i="75"/>
  <c r="I48" i="4"/>
  <c r="I48" i="5"/>
  <c r="I48" i="6"/>
  <c r="I48" i="7"/>
  <c r="I48" i="8"/>
  <c r="I48" i="9"/>
  <c r="I48" i="60"/>
  <c r="I48" i="61"/>
  <c r="I48" i="62"/>
  <c r="I48" i="63"/>
  <c r="I48" i="64"/>
  <c r="I48" i="65"/>
  <c r="I48" i="3"/>
  <c r="I49" i="86"/>
  <c r="I49" i="85"/>
  <c r="I49" i="84"/>
  <c r="I49" i="83"/>
  <c r="I49" i="82"/>
  <c r="I49" i="81"/>
  <c r="I49" i="79"/>
  <c r="I49" i="76"/>
  <c r="I49" i="80"/>
  <c r="I49" i="78"/>
  <c r="I49" i="75"/>
  <c r="I49" i="4"/>
  <c r="I49" i="5"/>
  <c r="I49" i="6"/>
  <c r="I49" i="7"/>
  <c r="I49" i="8"/>
  <c r="I49" i="9"/>
  <c r="I49" i="60"/>
  <c r="I49" i="61"/>
  <c r="I49" i="62"/>
  <c r="I49" i="63"/>
  <c r="I49" i="64"/>
  <c r="I49" i="65"/>
  <c r="I49" i="3"/>
  <c r="I50" i="86"/>
  <c r="I50" i="85"/>
  <c r="I50" i="83"/>
  <c r="I50" i="84"/>
  <c r="I50" i="82"/>
  <c r="I50" i="81"/>
  <c r="I50" i="80"/>
  <c r="I50" i="78"/>
  <c r="I50" i="76"/>
  <c r="I50" i="79"/>
  <c r="I50" i="75"/>
  <c r="I50" i="4"/>
  <c r="I50" i="5"/>
  <c r="I50" i="6"/>
  <c r="I50" i="7"/>
  <c r="I50" i="8"/>
  <c r="I50" i="9"/>
  <c r="I50" i="60"/>
  <c r="I50" i="61"/>
  <c r="I50" i="62"/>
  <c r="I50" i="63"/>
  <c r="I50" i="64"/>
  <c r="I50" i="65"/>
  <c r="I50" i="3"/>
  <c r="I51" i="86"/>
  <c r="I51" i="85"/>
  <c r="I51" i="83"/>
  <c r="I51" i="84"/>
  <c r="I51" i="82"/>
  <c r="I51" i="81"/>
  <c r="I51" i="80"/>
  <c r="I51" i="79"/>
  <c r="I51" i="76"/>
  <c r="I51" i="78"/>
  <c r="I51" i="75"/>
  <c r="I51" i="4"/>
  <c r="I51" i="5"/>
  <c r="I51" i="6"/>
  <c r="I51" i="7"/>
  <c r="I51" i="8"/>
  <c r="I51" i="9"/>
  <c r="I51" i="60"/>
  <c r="I51" i="61"/>
  <c r="I51" i="62"/>
  <c r="I51" i="63"/>
  <c r="I51" i="64"/>
  <c r="I51" i="65"/>
  <c r="I51" i="3"/>
  <c r="I52" i="86"/>
  <c r="I52" i="85"/>
  <c r="I52" i="84"/>
  <c r="I52" i="83"/>
  <c r="I52" i="82"/>
  <c r="I52" i="81"/>
  <c r="I52" i="78"/>
  <c r="I52" i="76"/>
  <c r="I52" i="80"/>
  <c r="I52" i="79"/>
  <c r="I52" i="75"/>
  <c r="I52" i="4"/>
  <c r="I52" i="5"/>
  <c r="I52" i="6"/>
  <c r="I52" i="7"/>
  <c r="I52" i="8"/>
  <c r="I52" i="9"/>
  <c r="I52" i="60"/>
  <c r="I52" i="61"/>
  <c r="I52" i="62"/>
  <c r="I52" i="63"/>
  <c r="I52" i="64"/>
  <c r="I52" i="65"/>
  <c r="I52" i="3"/>
  <c r="I53" i="86"/>
  <c r="I53" i="85"/>
  <c r="I53" i="84"/>
  <c r="I53" i="83"/>
  <c r="I53" i="82"/>
  <c r="I53" i="81"/>
  <c r="I53" i="79"/>
  <c r="I53" i="76"/>
  <c r="I53" i="80"/>
  <c r="I53" i="78"/>
  <c r="I53" i="75"/>
  <c r="I53" i="4"/>
  <c r="I53" i="5"/>
  <c r="I53" i="6"/>
  <c r="I53" i="7"/>
  <c r="I53" i="8"/>
  <c r="I53" i="9"/>
  <c r="I53" i="60"/>
  <c r="I53" i="61"/>
  <c r="I53" i="62"/>
  <c r="I53" i="63"/>
  <c r="I53" i="64"/>
  <c r="I53" i="65"/>
  <c r="I53" i="3"/>
  <c r="I54" i="86"/>
  <c r="I54" i="85"/>
  <c r="I54" i="83"/>
  <c r="I54" i="84"/>
  <c r="I54" i="82"/>
  <c r="I54" i="81"/>
  <c r="I54" i="80"/>
  <c r="I54" i="78"/>
  <c r="I54" i="76"/>
  <c r="I54" i="79"/>
  <c r="I54" i="75"/>
  <c r="I54" i="4"/>
  <c r="I54" i="5"/>
  <c r="I54" i="6"/>
  <c r="I54" i="7"/>
  <c r="I54" i="8"/>
  <c r="I54" i="9"/>
  <c r="I54" i="60"/>
  <c r="I54" i="61"/>
  <c r="I54" i="62"/>
  <c r="I54" i="63"/>
  <c r="I54" i="64"/>
  <c r="I54" i="65"/>
  <c r="I54" i="3"/>
  <c r="I55" i="86"/>
  <c r="I55" i="85"/>
  <c r="I55" i="83"/>
  <c r="I55" i="84"/>
  <c r="I55" i="82"/>
  <c r="I55" i="81"/>
  <c r="I55" i="80"/>
  <c r="I55" i="79"/>
  <c r="I55" i="76"/>
  <c r="I55" i="78"/>
  <c r="I55" i="75"/>
  <c r="I55" i="4"/>
  <c r="I55" i="5"/>
  <c r="I55" i="6"/>
  <c r="I55" i="7"/>
  <c r="I55" i="8"/>
  <c r="I55" i="9"/>
  <c r="I55" i="60"/>
  <c r="I55" i="61"/>
  <c r="I55" i="62"/>
  <c r="I55" i="63"/>
  <c r="I55" i="64"/>
  <c r="I55" i="65"/>
  <c r="I55" i="3"/>
  <c r="I56" i="86"/>
  <c r="I56" i="85"/>
  <c r="I56" i="84"/>
  <c r="I56" i="83"/>
  <c r="I56" i="81"/>
  <c r="I56" i="82"/>
  <c r="I56" i="78"/>
  <c r="I56" i="76"/>
  <c r="I56" i="80"/>
  <c r="I56" i="79"/>
  <c r="I56" i="75"/>
  <c r="I56" i="4"/>
  <c r="I56" i="5"/>
  <c r="I56" i="6"/>
  <c r="I56" i="7"/>
  <c r="I56" i="8"/>
  <c r="I56" i="9"/>
  <c r="I56" i="60"/>
  <c r="I56" i="61"/>
  <c r="I56" i="62"/>
  <c r="I56" i="63"/>
  <c r="I56" i="64"/>
  <c r="I56" i="65"/>
  <c r="I56" i="3"/>
  <c r="I57" i="86"/>
  <c r="I57" i="85"/>
  <c r="I57" i="84"/>
  <c r="I57" i="83"/>
  <c r="I57" i="82"/>
  <c r="I57" i="81"/>
  <c r="I57" i="79"/>
  <c r="I57" i="76"/>
  <c r="I57" i="80"/>
  <c r="I57" i="78"/>
  <c r="I57" i="75"/>
  <c r="I57" i="4"/>
  <c r="I57" i="5"/>
  <c r="I57" i="6"/>
  <c r="I57" i="7"/>
  <c r="I57" i="8"/>
  <c r="I57" i="9"/>
  <c r="I57" i="60"/>
  <c r="I57" i="61"/>
  <c r="I57" i="62"/>
  <c r="I57" i="63"/>
  <c r="I57" i="64"/>
  <c r="I57" i="65"/>
  <c r="I57" i="3"/>
  <c r="I58" i="86"/>
  <c r="I58" i="85"/>
  <c r="I58" i="84"/>
  <c r="I58" i="83"/>
  <c r="I58" i="82"/>
  <c r="I58" i="81"/>
  <c r="I58" i="80"/>
  <c r="I58" i="78"/>
  <c r="I58" i="76"/>
  <c r="I58" i="79"/>
  <c r="I58" i="75"/>
  <c r="I58" i="4"/>
  <c r="I58" i="5"/>
  <c r="I58" i="6"/>
  <c r="I58" i="7"/>
  <c r="I58" i="8"/>
  <c r="I58" i="9"/>
  <c r="I58" i="60"/>
  <c r="I58" i="61"/>
  <c r="I58" i="62"/>
  <c r="I58" i="63"/>
  <c r="I58" i="64"/>
  <c r="I58" i="65"/>
  <c r="I58" i="3"/>
  <c r="I59" i="86"/>
  <c r="I59" i="85"/>
  <c r="I59" i="83"/>
  <c r="I59" i="84"/>
  <c r="I59" i="82"/>
  <c r="I59" i="81"/>
  <c r="I59" i="80"/>
  <c r="I59" i="79"/>
  <c r="I59" i="76"/>
  <c r="I59" i="78"/>
  <c r="I59" i="75"/>
  <c r="I59" i="4"/>
  <c r="I59" i="5"/>
  <c r="I59" i="6"/>
  <c r="I59" i="7"/>
  <c r="I59" i="8"/>
  <c r="I59" i="9"/>
  <c r="I59" i="60"/>
  <c r="I59" i="61"/>
  <c r="I59" i="62"/>
  <c r="I59" i="63"/>
  <c r="I59" i="64"/>
  <c r="I59" i="65"/>
  <c r="I59" i="3"/>
  <c r="I73" i="3" s="1"/>
  <c r="I60" i="86"/>
  <c r="I60" i="85"/>
  <c r="I60" i="84"/>
  <c r="I60" i="83"/>
  <c r="I60" i="81"/>
  <c r="I60" i="82"/>
  <c r="I60" i="78"/>
  <c r="I60" i="76"/>
  <c r="I60" i="80"/>
  <c r="I60" i="79"/>
  <c r="I60" i="75"/>
  <c r="I60" i="4"/>
  <c r="I60" i="5"/>
  <c r="I60" i="6"/>
  <c r="I60" i="7"/>
  <c r="I60" i="8"/>
  <c r="I60" i="9"/>
  <c r="I60" i="60"/>
  <c r="I60" i="61"/>
  <c r="I60" i="62"/>
  <c r="I60" i="63"/>
  <c r="I60" i="64"/>
  <c r="I60" i="65"/>
  <c r="I60" i="3"/>
  <c r="I61" i="86"/>
  <c r="I61" i="85"/>
  <c r="I61" i="84"/>
  <c r="I61" i="83"/>
  <c r="I61" i="82"/>
  <c r="I61" i="81"/>
  <c r="I61" i="79"/>
  <c r="I61" i="76"/>
  <c r="I61" i="80"/>
  <c r="I61" i="78"/>
  <c r="I61" i="75"/>
  <c r="I61" i="4"/>
  <c r="I61" i="5"/>
  <c r="I61" i="6"/>
  <c r="I61" i="7"/>
  <c r="I61" i="8"/>
  <c r="I61" i="9"/>
  <c r="I61" i="60"/>
  <c r="I61" i="61"/>
  <c r="I61" i="62"/>
  <c r="I61" i="63"/>
  <c r="I61" i="64"/>
  <c r="I61" i="65"/>
  <c r="I61" i="3"/>
  <c r="I62" i="86"/>
  <c r="I62" i="85"/>
  <c r="I62" i="83"/>
  <c r="I62" i="84"/>
  <c r="I62" i="82"/>
  <c r="I62" i="81"/>
  <c r="I62" i="80"/>
  <c r="I62" i="78"/>
  <c r="I62" i="76"/>
  <c r="I62" i="79"/>
  <c r="I62" i="75"/>
  <c r="I62" i="4"/>
  <c r="I62" i="5"/>
  <c r="I62" i="6"/>
  <c r="I62" i="7"/>
  <c r="I62" i="8"/>
  <c r="I62" i="9"/>
  <c r="I62" i="60"/>
  <c r="I62" i="61"/>
  <c r="I62" i="62"/>
  <c r="I62" i="63"/>
  <c r="I62" i="64"/>
  <c r="I62" i="65"/>
  <c r="I62" i="3"/>
  <c r="I63" i="86"/>
  <c r="I63" i="85"/>
  <c r="I63" i="84"/>
  <c r="I63" i="83"/>
  <c r="I63" i="82"/>
  <c r="I63" i="81"/>
  <c r="I63" i="80"/>
  <c r="I63" i="79"/>
  <c r="I63" i="76"/>
  <c r="I63" i="78"/>
  <c r="I63" i="75"/>
  <c r="I63" i="4"/>
  <c r="I63" i="5"/>
  <c r="I63" i="6"/>
  <c r="I63" i="7"/>
  <c r="I63" i="8"/>
  <c r="I63" i="9"/>
  <c r="I63" i="60"/>
  <c r="I63" i="61"/>
  <c r="I63" i="62"/>
  <c r="I63" i="63"/>
  <c r="I63" i="64"/>
  <c r="I63" i="65"/>
  <c r="I63" i="3"/>
  <c r="I64" i="86"/>
  <c r="I64" i="85"/>
  <c r="I64" i="84"/>
  <c r="I64" i="83"/>
  <c r="I64" i="82"/>
  <c r="I64" i="81"/>
  <c r="I64" i="78"/>
  <c r="I64" i="76"/>
  <c r="I64" i="80"/>
  <c r="I64" i="79"/>
  <c r="I64" i="75"/>
  <c r="I64" i="4"/>
  <c r="I64" i="5"/>
  <c r="I64" i="6"/>
  <c r="I64" i="7"/>
  <c r="I64" i="8"/>
  <c r="I64" i="9"/>
  <c r="I64" i="60"/>
  <c r="I64" i="61"/>
  <c r="I64" i="62"/>
  <c r="I64" i="63"/>
  <c r="I64" i="64"/>
  <c r="I64" i="65"/>
  <c r="I64" i="3"/>
  <c r="I65" i="86"/>
  <c r="I65" i="85"/>
  <c r="I65" i="83"/>
  <c r="I65" i="84"/>
  <c r="I65" i="82"/>
  <c r="I65" i="81"/>
  <c r="I65" i="79"/>
  <c r="I65" i="76"/>
  <c r="I65" i="80"/>
  <c r="I65" i="78"/>
  <c r="I65" i="75"/>
  <c r="I65" i="4"/>
  <c r="I65" i="5"/>
  <c r="I65" i="6"/>
  <c r="I65" i="7"/>
  <c r="I65" i="8"/>
  <c r="I65" i="9"/>
  <c r="I65" i="60"/>
  <c r="I65" i="61"/>
  <c r="I65" i="62"/>
  <c r="I65" i="63"/>
  <c r="I65" i="64"/>
  <c r="I65" i="65"/>
  <c r="I65" i="3"/>
  <c r="I66" i="86"/>
  <c r="I66" i="85"/>
  <c r="I66" i="84"/>
  <c r="I66" i="83"/>
  <c r="I66" i="82"/>
  <c r="I66" i="81"/>
  <c r="I66" i="80"/>
  <c r="I66" i="78"/>
  <c r="I66" i="76"/>
  <c r="I66" i="79"/>
  <c r="I66" i="75"/>
  <c r="I66" i="4"/>
  <c r="I66" i="5"/>
  <c r="I66" i="6"/>
  <c r="I66" i="7"/>
  <c r="I66" i="8"/>
  <c r="I66" i="9"/>
  <c r="I66" i="60"/>
  <c r="I66" i="61"/>
  <c r="I66" i="62"/>
  <c r="I66" i="63"/>
  <c r="I66" i="64"/>
  <c r="I66" i="65"/>
  <c r="I66" i="3"/>
  <c r="I67" i="86"/>
  <c r="I67" i="85"/>
  <c r="I67" i="84"/>
  <c r="I67" i="83"/>
  <c r="I67" i="82"/>
  <c r="I67" i="81"/>
  <c r="I67" i="80"/>
  <c r="I67" i="79"/>
  <c r="I67" i="76"/>
  <c r="I67" i="78"/>
  <c r="I67" i="75"/>
  <c r="I67" i="4"/>
  <c r="I67" i="5"/>
  <c r="I67" i="6"/>
  <c r="I67" i="7"/>
  <c r="I67" i="8"/>
  <c r="I67" i="9"/>
  <c r="I67" i="60"/>
  <c r="I67" i="61"/>
  <c r="I67" i="62"/>
  <c r="I67" i="63"/>
  <c r="I67" i="64"/>
  <c r="I67" i="65"/>
  <c r="I67" i="3"/>
  <c r="I68" i="86"/>
  <c r="I68" i="85"/>
  <c r="I68" i="84"/>
  <c r="I68" i="83"/>
  <c r="I68" i="82"/>
  <c r="I68" i="81"/>
  <c r="I68" i="78"/>
  <c r="I68" i="76"/>
  <c r="I68" i="80"/>
  <c r="I68" i="79"/>
  <c r="I68" i="75"/>
  <c r="I68" i="4"/>
  <c r="I68" i="5"/>
  <c r="I68" i="6"/>
  <c r="I68" i="7"/>
  <c r="I68" i="8"/>
  <c r="I68" i="9"/>
  <c r="I68" i="60"/>
  <c r="I68" i="61"/>
  <c r="I68" i="62"/>
  <c r="I68" i="63"/>
  <c r="I68" i="64"/>
  <c r="I68" i="65"/>
  <c r="I68" i="3"/>
  <c r="I69" i="86"/>
  <c r="I69" i="85"/>
  <c r="I69" i="84"/>
  <c r="I69" i="83"/>
  <c r="I69" i="82"/>
  <c r="I69" i="81"/>
  <c r="I69" i="79"/>
  <c r="I69" i="76"/>
  <c r="I69" i="80"/>
  <c r="I69" i="78"/>
  <c r="I69" i="75"/>
  <c r="I69" i="4"/>
  <c r="I69" i="5"/>
  <c r="I69" i="6"/>
  <c r="I69" i="7"/>
  <c r="I69" i="8"/>
  <c r="I69" i="9"/>
  <c r="I69" i="60"/>
  <c r="I69" i="61"/>
  <c r="I69" i="62"/>
  <c r="I69" i="63"/>
  <c r="I69" i="64"/>
  <c r="I69" i="65"/>
  <c r="I69" i="3"/>
  <c r="I70" i="86"/>
  <c r="I70" i="85"/>
  <c r="I70" i="84"/>
  <c r="I70" i="83"/>
  <c r="I70" i="82"/>
  <c r="I70" i="81"/>
  <c r="I70" i="80"/>
  <c r="I70" i="78"/>
  <c r="I70" i="76"/>
  <c r="I70" i="79"/>
  <c r="I70" i="75"/>
  <c r="I70" i="4"/>
  <c r="I70" i="5"/>
  <c r="I70" i="6"/>
  <c r="I70" i="7"/>
  <c r="I70" i="8"/>
  <c r="I70" i="9"/>
  <c r="I70" i="60"/>
  <c r="I70" i="61"/>
  <c r="I70" i="62"/>
  <c r="I70" i="63"/>
  <c r="I70" i="64"/>
  <c r="I70" i="65"/>
  <c r="I70" i="3"/>
  <c r="I71" i="86"/>
  <c r="I71" i="85"/>
  <c r="I71" i="84"/>
  <c r="I71" i="83"/>
  <c r="I71" i="82"/>
  <c r="I71" i="81"/>
  <c r="I71" i="80"/>
  <c r="I71" i="79"/>
  <c r="I71" i="76"/>
  <c r="I71" i="78"/>
  <c r="I71" i="75"/>
  <c r="I71" i="4"/>
  <c r="I71" i="5"/>
  <c r="I71" i="6"/>
  <c r="I71" i="7"/>
  <c r="I71" i="8"/>
  <c r="I71" i="9"/>
  <c r="I71" i="60"/>
  <c r="I71" i="61"/>
  <c r="I71" i="62"/>
  <c r="I71" i="63"/>
  <c r="I71" i="64"/>
  <c r="I71" i="65"/>
  <c r="I71" i="3"/>
  <c r="I72" i="86"/>
  <c r="I72" i="85"/>
  <c r="I72" i="84"/>
  <c r="I72" i="83"/>
  <c r="I72" i="82"/>
  <c r="I72" i="81"/>
  <c r="I72" i="78"/>
  <c r="I72" i="76"/>
  <c r="I72" i="80"/>
  <c r="I72" i="79"/>
  <c r="I72" i="75"/>
  <c r="I72" i="4"/>
  <c r="I72" i="5"/>
  <c r="I72" i="6"/>
  <c r="I72" i="7"/>
  <c r="I72" i="8"/>
  <c r="I72" i="9"/>
  <c r="I72" i="60"/>
  <c r="I72" i="61"/>
  <c r="I72" i="62"/>
  <c r="I72" i="63"/>
  <c r="I72" i="64"/>
  <c r="I72" i="65"/>
  <c r="I72" i="3"/>
  <c r="H4" i="86"/>
  <c r="J4" i="86" s="1"/>
  <c r="K4" i="86" s="1"/>
  <c r="H4" i="85"/>
  <c r="J4" i="85" s="1"/>
  <c r="K4" i="85" s="1"/>
  <c r="H4" i="84"/>
  <c r="J4" i="84" s="1"/>
  <c r="K4" i="84" s="1"/>
  <c r="H4" i="83"/>
  <c r="J4" i="83" s="1"/>
  <c r="K4" i="83" s="1"/>
  <c r="H4" i="82"/>
  <c r="J4" i="82" s="1"/>
  <c r="K4" i="82" s="1"/>
  <c r="H4" i="79"/>
  <c r="J4" i="79" s="1"/>
  <c r="K4" i="79" s="1"/>
  <c r="H4" i="81"/>
  <c r="J4" i="81" s="1"/>
  <c r="K4" i="81" s="1"/>
  <c r="H4" i="80"/>
  <c r="J4" i="80" s="1"/>
  <c r="K4" i="80" s="1"/>
  <c r="H4" i="78"/>
  <c r="J4" i="78" s="1"/>
  <c r="H4" i="76"/>
  <c r="H4" i="75"/>
  <c r="H4" i="4"/>
  <c r="H4" i="6"/>
  <c r="H4" i="8"/>
  <c r="H4" i="60"/>
  <c r="H4" i="62"/>
  <c r="H4" i="64"/>
  <c r="H4" i="3"/>
  <c r="H4" i="5"/>
  <c r="H4" i="9"/>
  <c r="H4" i="63"/>
  <c r="H4" i="7"/>
  <c r="H4" i="61"/>
  <c r="H4" i="65"/>
  <c r="H5" i="86"/>
  <c r="J5" i="86" s="1"/>
  <c r="K5" i="86" s="1"/>
  <c r="H5" i="84"/>
  <c r="J5" i="84" s="1"/>
  <c r="K5" i="84" s="1"/>
  <c r="H5" i="85"/>
  <c r="J5" i="85" s="1"/>
  <c r="K5" i="85" s="1"/>
  <c r="H5" i="82"/>
  <c r="J5" i="82" s="1"/>
  <c r="K5" i="82" s="1"/>
  <c r="H5" i="83"/>
  <c r="J5" i="83" s="1"/>
  <c r="K5" i="83" s="1"/>
  <c r="H5" i="80"/>
  <c r="J5" i="80" s="1"/>
  <c r="K5" i="80" s="1"/>
  <c r="H5" i="79"/>
  <c r="J5" i="79" s="1"/>
  <c r="K5" i="79" s="1"/>
  <c r="H5" i="78"/>
  <c r="J5" i="78" s="1"/>
  <c r="K5" i="78" s="1"/>
  <c r="H5" i="81"/>
  <c r="J5" i="81" s="1"/>
  <c r="K5" i="81" s="1"/>
  <c r="H5" i="76"/>
  <c r="H5" i="4"/>
  <c r="H5" i="5"/>
  <c r="H5" i="6"/>
  <c r="H5" i="75"/>
  <c r="H5" i="7"/>
  <c r="H5" i="8"/>
  <c r="H5" i="9"/>
  <c r="H5" i="60"/>
  <c r="H5" i="61"/>
  <c r="H5" i="62"/>
  <c r="H5" i="63"/>
  <c r="H5" i="64"/>
  <c r="H5" i="65"/>
  <c r="H5" i="3"/>
  <c r="H6" i="86"/>
  <c r="J6" i="86" s="1"/>
  <c r="K6" i="86" s="1"/>
  <c r="H6" i="84"/>
  <c r="J6" i="84" s="1"/>
  <c r="K6" i="84" s="1"/>
  <c r="H6" i="85"/>
  <c r="J6" i="85" s="1"/>
  <c r="K6" i="85" s="1"/>
  <c r="H6" i="83"/>
  <c r="J6" i="83" s="1"/>
  <c r="K6" i="83" s="1"/>
  <c r="H6" i="82"/>
  <c r="J6" i="82" s="1"/>
  <c r="K6" i="82" s="1"/>
  <c r="H6" i="81"/>
  <c r="J6" i="81" s="1"/>
  <c r="K6" i="81" s="1"/>
  <c r="H6" i="80"/>
  <c r="J6" i="80" s="1"/>
  <c r="K6" i="80" s="1"/>
  <c r="H6" i="79"/>
  <c r="J6" i="79" s="1"/>
  <c r="K6" i="79" s="1"/>
  <c r="H6" i="78"/>
  <c r="J6" i="78" s="1"/>
  <c r="K6" i="78" s="1"/>
  <c r="H6" i="76"/>
  <c r="H6" i="4"/>
  <c r="H6" i="5"/>
  <c r="H6" i="6"/>
  <c r="H6" i="75"/>
  <c r="H6" i="7"/>
  <c r="H6" i="8"/>
  <c r="H6" i="9"/>
  <c r="H6" i="60"/>
  <c r="H6" i="61"/>
  <c r="H6" i="62"/>
  <c r="H6" i="63"/>
  <c r="H6" i="64"/>
  <c r="H6" i="65"/>
  <c r="H6" i="3"/>
  <c r="H7" i="86"/>
  <c r="J7" i="86" s="1"/>
  <c r="K7" i="86" s="1"/>
  <c r="H7" i="85"/>
  <c r="J7" i="85" s="1"/>
  <c r="K7" i="85" s="1"/>
  <c r="H7" i="84"/>
  <c r="J7" i="84" s="1"/>
  <c r="K7" i="84" s="1"/>
  <c r="H7" i="83"/>
  <c r="J7" i="83" s="1"/>
  <c r="K7" i="83" s="1"/>
  <c r="H7" i="82"/>
  <c r="J7" i="82" s="1"/>
  <c r="K7" i="82" s="1"/>
  <c r="H7" i="81"/>
  <c r="J7" i="81" s="1"/>
  <c r="K7" i="81" s="1"/>
  <c r="H7" i="80"/>
  <c r="J7" i="80" s="1"/>
  <c r="K7" i="80" s="1"/>
  <c r="H7" i="78"/>
  <c r="J7" i="78" s="1"/>
  <c r="K7" i="78" s="1"/>
  <c r="H7" i="79"/>
  <c r="J7" i="79" s="1"/>
  <c r="K7" i="79" s="1"/>
  <c r="H7" i="76"/>
  <c r="H7" i="4"/>
  <c r="H7" i="5"/>
  <c r="H7" i="6"/>
  <c r="H7" i="75"/>
  <c r="H7" i="7"/>
  <c r="H7" i="8"/>
  <c r="H7" i="9"/>
  <c r="H7" i="60"/>
  <c r="H7" i="61"/>
  <c r="H7" i="62"/>
  <c r="H7" i="63"/>
  <c r="H7" i="64"/>
  <c r="H7" i="65"/>
  <c r="H7" i="3"/>
  <c r="H8" i="86"/>
  <c r="J8" i="86" s="1"/>
  <c r="K8" i="86" s="1"/>
  <c r="H8" i="85"/>
  <c r="J8" i="85" s="1"/>
  <c r="K8" i="85" s="1"/>
  <c r="H8" i="84"/>
  <c r="J8" i="84" s="1"/>
  <c r="K8" i="84" s="1"/>
  <c r="H8" i="83"/>
  <c r="J8" i="83" s="1"/>
  <c r="K8" i="83" s="1"/>
  <c r="H8" i="82"/>
  <c r="J8" i="82" s="1"/>
  <c r="K8" i="82" s="1"/>
  <c r="H8" i="79"/>
  <c r="J8" i="79" s="1"/>
  <c r="K8" i="79" s="1"/>
  <c r="H8" i="81"/>
  <c r="J8" i="81" s="1"/>
  <c r="K8" i="81" s="1"/>
  <c r="H8" i="80"/>
  <c r="J8" i="80" s="1"/>
  <c r="K8" i="80" s="1"/>
  <c r="H8" i="78"/>
  <c r="J8" i="78" s="1"/>
  <c r="K8" i="78" s="1"/>
  <c r="H8" i="76"/>
  <c r="H8" i="4"/>
  <c r="H8" i="5"/>
  <c r="H8" i="6"/>
  <c r="H8" i="75"/>
  <c r="H8" i="7"/>
  <c r="H8" i="8"/>
  <c r="H8" i="9"/>
  <c r="H8" i="60"/>
  <c r="H8" i="61"/>
  <c r="H8" i="62"/>
  <c r="H8" i="63"/>
  <c r="H8" i="64"/>
  <c r="H8" i="65"/>
  <c r="H8" i="3"/>
  <c r="H9" i="86"/>
  <c r="J9" i="86" s="1"/>
  <c r="K9" i="86" s="1"/>
  <c r="H9" i="84"/>
  <c r="J9" i="84" s="1"/>
  <c r="K9" i="84" s="1"/>
  <c r="H9" i="85"/>
  <c r="J9" i="85" s="1"/>
  <c r="K9" i="85" s="1"/>
  <c r="H9" i="82"/>
  <c r="J9" i="82" s="1"/>
  <c r="K9" i="82" s="1"/>
  <c r="H9" i="83"/>
  <c r="J9" i="83" s="1"/>
  <c r="K9" i="83" s="1"/>
  <c r="H9" i="80"/>
  <c r="J9" i="80" s="1"/>
  <c r="K9" i="80" s="1"/>
  <c r="H9" i="79"/>
  <c r="J9" i="79" s="1"/>
  <c r="K9" i="79" s="1"/>
  <c r="H9" i="78"/>
  <c r="J9" i="78" s="1"/>
  <c r="K9" i="78" s="1"/>
  <c r="H9" i="81"/>
  <c r="J9" i="81" s="1"/>
  <c r="K9" i="81" s="1"/>
  <c r="H9" i="76"/>
  <c r="H9" i="4"/>
  <c r="H9" i="5"/>
  <c r="H9" i="6"/>
  <c r="H9" i="75"/>
  <c r="H9" i="7"/>
  <c r="H9" i="8"/>
  <c r="H9" i="9"/>
  <c r="H9" i="60"/>
  <c r="H9" i="61"/>
  <c r="H9" i="62"/>
  <c r="H9" i="63"/>
  <c r="H9" i="64"/>
  <c r="H9" i="65"/>
  <c r="H9" i="3"/>
  <c r="H10" i="86"/>
  <c r="J10" i="86" s="1"/>
  <c r="K10" i="86" s="1"/>
  <c r="H10" i="84"/>
  <c r="J10" i="84" s="1"/>
  <c r="K10" i="84" s="1"/>
  <c r="H10" i="85"/>
  <c r="J10" i="85" s="1"/>
  <c r="K10" i="85" s="1"/>
  <c r="H10" i="83"/>
  <c r="J10" i="83" s="1"/>
  <c r="K10" i="83" s="1"/>
  <c r="H10" i="82"/>
  <c r="J10" i="82" s="1"/>
  <c r="K10" i="82" s="1"/>
  <c r="H10" i="81"/>
  <c r="J10" i="81" s="1"/>
  <c r="K10" i="81" s="1"/>
  <c r="H10" i="80"/>
  <c r="J10" i="80" s="1"/>
  <c r="K10" i="80" s="1"/>
  <c r="H10" i="79"/>
  <c r="J10" i="79" s="1"/>
  <c r="K10" i="79" s="1"/>
  <c r="H10" i="78"/>
  <c r="J10" i="78" s="1"/>
  <c r="K10" i="78" s="1"/>
  <c r="H10" i="76"/>
  <c r="H10" i="4"/>
  <c r="H10" i="5"/>
  <c r="H10" i="6"/>
  <c r="H10" i="75"/>
  <c r="H10" i="7"/>
  <c r="H10" i="8"/>
  <c r="H10" i="9"/>
  <c r="H10" i="60"/>
  <c r="H10" i="61"/>
  <c r="H10" i="62"/>
  <c r="H10" i="63"/>
  <c r="H10" i="64"/>
  <c r="H10" i="65"/>
  <c r="H10" i="3"/>
  <c r="H11" i="86"/>
  <c r="J11" i="86" s="1"/>
  <c r="K11" i="86" s="1"/>
  <c r="H11" i="85"/>
  <c r="J11" i="85" s="1"/>
  <c r="K11" i="85" s="1"/>
  <c r="H11" i="84"/>
  <c r="J11" i="84" s="1"/>
  <c r="K11" i="84" s="1"/>
  <c r="H11" i="83"/>
  <c r="J11" i="83" s="1"/>
  <c r="K11" i="83" s="1"/>
  <c r="H11" i="82"/>
  <c r="J11" i="82" s="1"/>
  <c r="K11" i="82" s="1"/>
  <c r="H11" i="81"/>
  <c r="J11" i="81" s="1"/>
  <c r="K11" i="81" s="1"/>
  <c r="H11" i="80"/>
  <c r="J11" i="80" s="1"/>
  <c r="K11" i="80" s="1"/>
  <c r="H11" i="78"/>
  <c r="J11" i="78" s="1"/>
  <c r="K11" i="78" s="1"/>
  <c r="H11" i="79"/>
  <c r="J11" i="79" s="1"/>
  <c r="K11" i="79" s="1"/>
  <c r="H11" i="76"/>
  <c r="H11" i="4"/>
  <c r="H11" i="5"/>
  <c r="H11" i="6"/>
  <c r="H11" i="7"/>
  <c r="H11" i="75"/>
  <c r="H11" i="8"/>
  <c r="H11" i="9"/>
  <c r="H11" i="60"/>
  <c r="H11" i="61"/>
  <c r="H11" i="62"/>
  <c r="H11" i="63"/>
  <c r="H11" i="64"/>
  <c r="H11" i="65"/>
  <c r="H11" i="3"/>
  <c r="H12" i="86"/>
  <c r="J12" i="86" s="1"/>
  <c r="K12" i="86" s="1"/>
  <c r="H12" i="85"/>
  <c r="J12" i="85" s="1"/>
  <c r="K12" i="85" s="1"/>
  <c r="H12" i="84"/>
  <c r="J12" i="84" s="1"/>
  <c r="K12" i="84" s="1"/>
  <c r="H12" i="83"/>
  <c r="J12" i="83" s="1"/>
  <c r="K12" i="83" s="1"/>
  <c r="H12" i="82"/>
  <c r="J12" i="82" s="1"/>
  <c r="K12" i="82" s="1"/>
  <c r="H12" i="79"/>
  <c r="J12" i="79" s="1"/>
  <c r="K12" i="79" s="1"/>
  <c r="H12" i="81"/>
  <c r="J12" i="81" s="1"/>
  <c r="K12" i="81" s="1"/>
  <c r="H12" i="80"/>
  <c r="J12" i="80" s="1"/>
  <c r="K12" i="80" s="1"/>
  <c r="H12" i="78"/>
  <c r="J12" i="78" s="1"/>
  <c r="K12" i="78" s="1"/>
  <c r="H12" i="76"/>
  <c r="H12" i="4"/>
  <c r="H12" i="5"/>
  <c r="H12" i="6"/>
  <c r="H12" i="7"/>
  <c r="H12" i="75"/>
  <c r="H12" i="8"/>
  <c r="H12" i="9"/>
  <c r="H12" i="60"/>
  <c r="H12" i="61"/>
  <c r="H12" i="62"/>
  <c r="H12" i="63"/>
  <c r="H12" i="64"/>
  <c r="H12" i="65"/>
  <c r="H12" i="3"/>
  <c r="H13" i="86"/>
  <c r="J13" i="86" s="1"/>
  <c r="K13" i="86" s="1"/>
  <c r="H13" i="85"/>
  <c r="J13" i="85" s="1"/>
  <c r="K13" i="85" s="1"/>
  <c r="H13" i="84"/>
  <c r="J13" i="84" s="1"/>
  <c r="K13" i="84" s="1"/>
  <c r="H13" i="82"/>
  <c r="J13" i="82" s="1"/>
  <c r="K13" i="82" s="1"/>
  <c r="H13" i="83"/>
  <c r="J13" i="83" s="1"/>
  <c r="K13" i="83" s="1"/>
  <c r="H13" i="80"/>
  <c r="J13" i="80" s="1"/>
  <c r="K13" i="80" s="1"/>
  <c r="H13" i="79"/>
  <c r="J13" i="79" s="1"/>
  <c r="K13" i="79" s="1"/>
  <c r="H13" i="78"/>
  <c r="J13" i="78" s="1"/>
  <c r="K13" i="78" s="1"/>
  <c r="H13" i="81"/>
  <c r="J13" i="81" s="1"/>
  <c r="K13" i="81" s="1"/>
  <c r="H13" i="76"/>
  <c r="H13" i="4"/>
  <c r="H13" i="5"/>
  <c r="H13" i="6"/>
  <c r="H13" i="7"/>
  <c r="H13" i="75"/>
  <c r="H13" i="8"/>
  <c r="H13" i="9"/>
  <c r="H13" i="60"/>
  <c r="H13" i="61"/>
  <c r="H13" i="62"/>
  <c r="H13" i="63"/>
  <c r="H13" i="64"/>
  <c r="H13" i="65"/>
  <c r="H13" i="3"/>
  <c r="H14" i="86"/>
  <c r="J14" i="86" s="1"/>
  <c r="K14" i="86" s="1"/>
  <c r="H14" i="85"/>
  <c r="J14" i="85" s="1"/>
  <c r="K14" i="85" s="1"/>
  <c r="H14" i="84"/>
  <c r="J14" i="84" s="1"/>
  <c r="K14" i="84" s="1"/>
  <c r="H14" i="83"/>
  <c r="J14" i="83" s="1"/>
  <c r="K14" i="83" s="1"/>
  <c r="H14" i="82"/>
  <c r="J14" i="82" s="1"/>
  <c r="K14" i="82" s="1"/>
  <c r="H14" i="81"/>
  <c r="J14" i="81" s="1"/>
  <c r="K14" i="81" s="1"/>
  <c r="H14" i="80"/>
  <c r="J14" i="80" s="1"/>
  <c r="K14" i="80" s="1"/>
  <c r="H14" i="79"/>
  <c r="J14" i="79" s="1"/>
  <c r="K14" i="79" s="1"/>
  <c r="H14" i="78"/>
  <c r="J14" i="78" s="1"/>
  <c r="K14" i="78" s="1"/>
  <c r="H14" i="76"/>
  <c r="H14" i="4"/>
  <c r="H14" i="5"/>
  <c r="H14" i="6"/>
  <c r="H14" i="7"/>
  <c r="H14" i="75"/>
  <c r="H14" i="8"/>
  <c r="H14" i="9"/>
  <c r="H14" i="60"/>
  <c r="H14" i="61"/>
  <c r="H14" i="62"/>
  <c r="H14" i="63"/>
  <c r="H14" i="64"/>
  <c r="H14" i="65"/>
  <c r="H14" i="3"/>
  <c r="H15" i="86"/>
  <c r="J15" i="86" s="1"/>
  <c r="K15" i="86" s="1"/>
  <c r="H15" i="85"/>
  <c r="J15" i="85" s="1"/>
  <c r="K15" i="85" s="1"/>
  <c r="H15" i="84"/>
  <c r="J15" i="84" s="1"/>
  <c r="K15" i="84" s="1"/>
  <c r="H15" i="83"/>
  <c r="J15" i="83" s="1"/>
  <c r="K15" i="83" s="1"/>
  <c r="H15" i="82"/>
  <c r="J15" i="82" s="1"/>
  <c r="K15" i="82" s="1"/>
  <c r="H15" i="81"/>
  <c r="J15" i="81" s="1"/>
  <c r="K15" i="81" s="1"/>
  <c r="H15" i="80"/>
  <c r="J15" i="80" s="1"/>
  <c r="K15" i="80" s="1"/>
  <c r="H15" i="78"/>
  <c r="J15" i="78" s="1"/>
  <c r="K15" i="78" s="1"/>
  <c r="H15" i="79"/>
  <c r="J15" i="79" s="1"/>
  <c r="K15" i="79" s="1"/>
  <c r="H15" i="76"/>
  <c r="H15" i="4"/>
  <c r="H15" i="5"/>
  <c r="H15" i="6"/>
  <c r="H15" i="7"/>
  <c r="H15" i="75"/>
  <c r="H15" i="8"/>
  <c r="H15" i="9"/>
  <c r="H15" i="60"/>
  <c r="H15" i="61"/>
  <c r="H15" i="62"/>
  <c r="H15" i="63"/>
  <c r="H15" i="64"/>
  <c r="H15" i="65"/>
  <c r="H15" i="3"/>
  <c r="H16" i="86"/>
  <c r="J16" i="86" s="1"/>
  <c r="K16" i="86" s="1"/>
  <c r="H16" i="85"/>
  <c r="J16" i="85" s="1"/>
  <c r="K16" i="85" s="1"/>
  <c r="H16" i="84"/>
  <c r="J16" i="84" s="1"/>
  <c r="K16" i="84" s="1"/>
  <c r="H16" i="83"/>
  <c r="J16" i="83" s="1"/>
  <c r="K16" i="83" s="1"/>
  <c r="H16" i="82"/>
  <c r="J16" i="82" s="1"/>
  <c r="K16" i="82" s="1"/>
  <c r="H16" i="80"/>
  <c r="J16" i="80" s="1"/>
  <c r="K16" i="80" s="1"/>
  <c r="H16" i="79"/>
  <c r="J16" i="79" s="1"/>
  <c r="K16" i="79" s="1"/>
  <c r="H16" i="81"/>
  <c r="J16" i="81" s="1"/>
  <c r="K16" i="81" s="1"/>
  <c r="H16" i="78"/>
  <c r="J16" i="78" s="1"/>
  <c r="K16" i="78" s="1"/>
  <c r="H16" i="76"/>
  <c r="H16" i="4"/>
  <c r="H16" i="5"/>
  <c r="H16" i="6"/>
  <c r="H16" i="7"/>
  <c r="H16" i="75"/>
  <c r="H16" i="8"/>
  <c r="H16" i="9"/>
  <c r="H16" i="60"/>
  <c r="H16" i="61"/>
  <c r="H16" i="62"/>
  <c r="H16" i="63"/>
  <c r="H16" i="64"/>
  <c r="H16" i="65"/>
  <c r="H16" i="3"/>
  <c r="H17" i="86"/>
  <c r="J17" i="86" s="1"/>
  <c r="K17" i="86" s="1"/>
  <c r="H17" i="85"/>
  <c r="J17" i="85" s="1"/>
  <c r="K17" i="85" s="1"/>
  <c r="H17" i="84"/>
  <c r="J17" i="84" s="1"/>
  <c r="K17" i="84" s="1"/>
  <c r="H17" i="82"/>
  <c r="J17" i="82" s="1"/>
  <c r="K17" i="82" s="1"/>
  <c r="H17" i="83"/>
  <c r="J17" i="83" s="1"/>
  <c r="K17" i="83" s="1"/>
  <c r="H17" i="79"/>
  <c r="J17" i="79" s="1"/>
  <c r="K17" i="79" s="1"/>
  <c r="H17" i="78"/>
  <c r="J17" i="78" s="1"/>
  <c r="K17" i="78" s="1"/>
  <c r="H17" i="81"/>
  <c r="J17" i="81" s="1"/>
  <c r="K17" i="81" s="1"/>
  <c r="H17" i="80"/>
  <c r="J17" i="80" s="1"/>
  <c r="K17" i="80" s="1"/>
  <c r="H17" i="76"/>
  <c r="H17" i="4"/>
  <c r="H17" i="5"/>
  <c r="H17" i="6"/>
  <c r="H17" i="7"/>
  <c r="H17" i="75"/>
  <c r="H17" i="8"/>
  <c r="H17" i="9"/>
  <c r="H17" i="60"/>
  <c r="H17" i="61"/>
  <c r="H17" i="62"/>
  <c r="H17" i="63"/>
  <c r="H17" i="64"/>
  <c r="H17" i="65"/>
  <c r="H17" i="3"/>
  <c r="H18" i="86"/>
  <c r="J18" i="86" s="1"/>
  <c r="K18" i="86" s="1"/>
  <c r="H18" i="85"/>
  <c r="J18" i="85" s="1"/>
  <c r="K18" i="85" s="1"/>
  <c r="H18" i="84"/>
  <c r="J18" i="84" s="1"/>
  <c r="K18" i="84" s="1"/>
  <c r="H18" i="83"/>
  <c r="J18" i="83" s="1"/>
  <c r="K18" i="83" s="1"/>
  <c r="H18" i="82"/>
  <c r="J18" i="82" s="1"/>
  <c r="K18" i="82" s="1"/>
  <c r="H18" i="81"/>
  <c r="J18" i="81" s="1"/>
  <c r="K18" i="81" s="1"/>
  <c r="H18" i="80"/>
  <c r="J18" i="80" s="1"/>
  <c r="K18" i="80" s="1"/>
  <c r="H18" i="79"/>
  <c r="J18" i="79" s="1"/>
  <c r="K18" i="79" s="1"/>
  <c r="H18" i="78"/>
  <c r="J18" i="78" s="1"/>
  <c r="K18" i="78" s="1"/>
  <c r="H18" i="76"/>
  <c r="H18" i="4"/>
  <c r="H18" i="5"/>
  <c r="H18" i="6"/>
  <c r="H18" i="7"/>
  <c r="H18" i="75"/>
  <c r="H18" i="8"/>
  <c r="H18" i="9"/>
  <c r="H18" i="60"/>
  <c r="H18" i="61"/>
  <c r="H18" i="62"/>
  <c r="H18" i="63"/>
  <c r="H18" i="64"/>
  <c r="H18" i="65"/>
  <c r="H18" i="3"/>
  <c r="H19" i="86"/>
  <c r="J19" i="86" s="1"/>
  <c r="K19" i="86" s="1"/>
  <c r="H19" i="85"/>
  <c r="J19" i="85" s="1"/>
  <c r="K19" i="85" s="1"/>
  <c r="H19" i="84"/>
  <c r="J19" i="84" s="1"/>
  <c r="K19" i="84" s="1"/>
  <c r="H19" i="83"/>
  <c r="J19" i="83" s="1"/>
  <c r="K19" i="83" s="1"/>
  <c r="H19" i="82"/>
  <c r="J19" i="82" s="1"/>
  <c r="K19" i="82" s="1"/>
  <c r="H19" i="81"/>
  <c r="J19" i="81" s="1"/>
  <c r="K19" i="81" s="1"/>
  <c r="H19" i="80"/>
  <c r="J19" i="80" s="1"/>
  <c r="K19" i="80" s="1"/>
  <c r="H19" i="79"/>
  <c r="J19" i="79" s="1"/>
  <c r="K19" i="79" s="1"/>
  <c r="H19" i="78"/>
  <c r="J19" i="78" s="1"/>
  <c r="K19" i="78" s="1"/>
  <c r="H19" i="76"/>
  <c r="H19" i="4"/>
  <c r="H19" i="5"/>
  <c r="H19" i="6"/>
  <c r="H19" i="7"/>
  <c r="H19" i="75"/>
  <c r="H19" i="8"/>
  <c r="H19" i="9"/>
  <c r="H19" i="60"/>
  <c r="H19" i="61"/>
  <c r="H19" i="62"/>
  <c r="H19" i="63"/>
  <c r="H19" i="64"/>
  <c r="H19" i="65"/>
  <c r="H19" i="3"/>
  <c r="H20" i="86"/>
  <c r="J20" i="86" s="1"/>
  <c r="K20" i="86" s="1"/>
  <c r="H20" i="85"/>
  <c r="J20" i="85" s="1"/>
  <c r="K20" i="85" s="1"/>
  <c r="H20" i="84"/>
  <c r="J20" i="84" s="1"/>
  <c r="K20" i="84" s="1"/>
  <c r="H20" i="83"/>
  <c r="J20" i="83" s="1"/>
  <c r="K20" i="83" s="1"/>
  <c r="H20" i="82"/>
  <c r="J20" i="82" s="1"/>
  <c r="K20" i="82" s="1"/>
  <c r="H20" i="81"/>
  <c r="J20" i="81" s="1"/>
  <c r="K20" i="81" s="1"/>
  <c r="H20" i="80"/>
  <c r="J20" i="80" s="1"/>
  <c r="K20" i="80" s="1"/>
  <c r="H20" i="79"/>
  <c r="J20" i="79" s="1"/>
  <c r="K20" i="79" s="1"/>
  <c r="H20" i="78"/>
  <c r="J20" i="78" s="1"/>
  <c r="K20" i="78" s="1"/>
  <c r="H20" i="76"/>
  <c r="H20" i="4"/>
  <c r="H20" i="5"/>
  <c r="H20" i="6"/>
  <c r="H20" i="7"/>
  <c r="H20" i="75"/>
  <c r="H20" i="8"/>
  <c r="H20" i="9"/>
  <c r="H20" i="60"/>
  <c r="H20" i="61"/>
  <c r="H20" i="62"/>
  <c r="H20" i="63"/>
  <c r="H20" i="64"/>
  <c r="H20" i="65"/>
  <c r="H20" i="3"/>
  <c r="H21" i="86"/>
  <c r="J21" i="86" s="1"/>
  <c r="K21" i="86" s="1"/>
  <c r="H21" i="85"/>
  <c r="J21" i="85" s="1"/>
  <c r="K21" i="85" s="1"/>
  <c r="H21" i="84"/>
  <c r="J21" i="84" s="1"/>
  <c r="K21" i="84" s="1"/>
  <c r="H21" i="83"/>
  <c r="J21" i="83" s="1"/>
  <c r="K21" i="83" s="1"/>
  <c r="H21" i="82"/>
  <c r="J21" i="82" s="1"/>
  <c r="K21" i="82" s="1"/>
  <c r="H21" i="81"/>
  <c r="J21" i="81" s="1"/>
  <c r="K21" i="81" s="1"/>
  <c r="H21" i="79"/>
  <c r="J21" i="79" s="1"/>
  <c r="K21" i="79" s="1"/>
  <c r="H21" i="78"/>
  <c r="J21" i="78" s="1"/>
  <c r="K21" i="78" s="1"/>
  <c r="H21" i="80"/>
  <c r="J21" i="80" s="1"/>
  <c r="K21" i="80" s="1"/>
  <c r="H21" i="76"/>
  <c r="H21" i="4"/>
  <c r="H21" i="5"/>
  <c r="H21" i="6"/>
  <c r="H21" i="7"/>
  <c r="H21" i="75"/>
  <c r="H21" i="8"/>
  <c r="H21" i="9"/>
  <c r="H21" i="60"/>
  <c r="H21" i="61"/>
  <c r="H21" i="62"/>
  <c r="H21" i="63"/>
  <c r="H21" i="64"/>
  <c r="H21" i="65"/>
  <c r="H21" i="3"/>
  <c r="H22" i="86"/>
  <c r="J22" i="86" s="1"/>
  <c r="K22" i="86" s="1"/>
  <c r="H22" i="85"/>
  <c r="J22" i="85" s="1"/>
  <c r="K22" i="85" s="1"/>
  <c r="H22" i="84"/>
  <c r="J22" i="84" s="1"/>
  <c r="K22" i="84" s="1"/>
  <c r="H22" i="81"/>
  <c r="J22" i="81" s="1"/>
  <c r="K22" i="81" s="1"/>
  <c r="H22" i="83"/>
  <c r="J22" i="83" s="1"/>
  <c r="K22" i="83" s="1"/>
  <c r="H22" i="82"/>
  <c r="J22" i="82" s="1"/>
  <c r="K22" i="82" s="1"/>
  <c r="H22" i="80"/>
  <c r="J22" i="80" s="1"/>
  <c r="K22" i="80" s="1"/>
  <c r="H22" i="79"/>
  <c r="J22" i="79" s="1"/>
  <c r="K22" i="79" s="1"/>
  <c r="H22" i="78"/>
  <c r="J22" i="78" s="1"/>
  <c r="K22" i="78" s="1"/>
  <c r="H22" i="76"/>
  <c r="H22" i="4"/>
  <c r="H22" i="5"/>
  <c r="H22" i="6"/>
  <c r="H22" i="7"/>
  <c r="H22" i="75"/>
  <c r="H22" i="8"/>
  <c r="H22" i="9"/>
  <c r="H22" i="60"/>
  <c r="H22" i="61"/>
  <c r="H22" i="62"/>
  <c r="H22" i="63"/>
  <c r="H22" i="64"/>
  <c r="H22" i="65"/>
  <c r="H22" i="3"/>
  <c r="H23" i="86"/>
  <c r="J23" i="86" s="1"/>
  <c r="K23" i="86" s="1"/>
  <c r="H23" i="85"/>
  <c r="J23" i="85" s="1"/>
  <c r="K23" i="85" s="1"/>
  <c r="H23" i="84"/>
  <c r="J23" i="84" s="1"/>
  <c r="K23" i="84" s="1"/>
  <c r="H23" i="83"/>
  <c r="J23" i="83" s="1"/>
  <c r="K23" i="83" s="1"/>
  <c r="H23" i="82"/>
  <c r="J23" i="82" s="1"/>
  <c r="K23" i="82" s="1"/>
  <c r="H23" i="81"/>
  <c r="J23" i="81" s="1"/>
  <c r="K23" i="81" s="1"/>
  <c r="H23" i="80"/>
  <c r="J23" i="80" s="1"/>
  <c r="K23" i="80" s="1"/>
  <c r="H23" i="79"/>
  <c r="J23" i="79" s="1"/>
  <c r="K23" i="79" s="1"/>
  <c r="H23" i="78"/>
  <c r="J23" i="78" s="1"/>
  <c r="K23" i="78" s="1"/>
  <c r="H23" i="76"/>
  <c r="H23" i="4"/>
  <c r="H23" i="5"/>
  <c r="H23" i="6"/>
  <c r="H23" i="7"/>
  <c r="H23" i="75"/>
  <c r="H23" i="8"/>
  <c r="H23" i="9"/>
  <c r="H23" i="60"/>
  <c r="H23" i="61"/>
  <c r="H23" i="62"/>
  <c r="H23" i="63"/>
  <c r="H23" i="64"/>
  <c r="H23" i="65"/>
  <c r="H23" i="3"/>
  <c r="H24" i="86"/>
  <c r="J24" i="86" s="1"/>
  <c r="K24" i="86" s="1"/>
  <c r="H24" i="85"/>
  <c r="J24" i="85" s="1"/>
  <c r="K24" i="85" s="1"/>
  <c r="H24" i="84"/>
  <c r="J24" i="84" s="1"/>
  <c r="K24" i="84" s="1"/>
  <c r="H24" i="83"/>
  <c r="J24" i="83" s="1"/>
  <c r="K24" i="83" s="1"/>
  <c r="H24" i="82"/>
  <c r="J24" i="82" s="1"/>
  <c r="K24" i="82" s="1"/>
  <c r="H24" i="81"/>
  <c r="J24" i="81" s="1"/>
  <c r="K24" i="81" s="1"/>
  <c r="H24" i="80"/>
  <c r="J24" i="80" s="1"/>
  <c r="K24" i="80" s="1"/>
  <c r="H24" i="79"/>
  <c r="J24" i="79" s="1"/>
  <c r="K24" i="79" s="1"/>
  <c r="H24" i="78"/>
  <c r="J24" i="78" s="1"/>
  <c r="K24" i="78" s="1"/>
  <c r="H24" i="76"/>
  <c r="H24" i="4"/>
  <c r="H24" i="5"/>
  <c r="H24" i="6"/>
  <c r="H24" i="7"/>
  <c r="H24" i="75"/>
  <c r="H24" i="8"/>
  <c r="H24" i="9"/>
  <c r="H24" i="60"/>
  <c r="H24" i="61"/>
  <c r="H24" i="62"/>
  <c r="H24" i="63"/>
  <c r="H24" i="64"/>
  <c r="H24" i="65"/>
  <c r="H24" i="3"/>
  <c r="H25" i="86"/>
  <c r="J25" i="86" s="1"/>
  <c r="K25" i="86" s="1"/>
  <c r="H25" i="85"/>
  <c r="J25" i="85" s="1"/>
  <c r="K25" i="85" s="1"/>
  <c r="H25" i="83"/>
  <c r="J25" i="83" s="1"/>
  <c r="K25" i="83" s="1"/>
  <c r="H25" i="84"/>
  <c r="J25" i="84" s="1"/>
  <c r="K25" i="84" s="1"/>
  <c r="H25" i="82"/>
  <c r="J25" i="82" s="1"/>
  <c r="K25" i="82" s="1"/>
  <c r="H25" i="81"/>
  <c r="J25" i="81" s="1"/>
  <c r="K25" i="81" s="1"/>
  <c r="H25" i="79"/>
  <c r="J25" i="79" s="1"/>
  <c r="K25" i="79" s="1"/>
  <c r="H25" i="78"/>
  <c r="J25" i="78" s="1"/>
  <c r="K25" i="78" s="1"/>
  <c r="H25" i="80"/>
  <c r="J25" i="80" s="1"/>
  <c r="K25" i="80" s="1"/>
  <c r="H25" i="76"/>
  <c r="H25" i="4"/>
  <c r="H25" i="5"/>
  <c r="H25" i="6"/>
  <c r="H25" i="7"/>
  <c r="H25" i="75"/>
  <c r="H25" i="8"/>
  <c r="H25" i="9"/>
  <c r="H25" i="60"/>
  <c r="H25" i="61"/>
  <c r="H25" i="62"/>
  <c r="H25" i="63"/>
  <c r="H25" i="64"/>
  <c r="H25" i="65"/>
  <c r="H25" i="3"/>
  <c r="H26" i="86"/>
  <c r="J26" i="86" s="1"/>
  <c r="K26" i="86" s="1"/>
  <c r="H26" i="85"/>
  <c r="J26" i="85" s="1"/>
  <c r="K26" i="85" s="1"/>
  <c r="H26" i="83"/>
  <c r="J26" i="83" s="1"/>
  <c r="K26" i="83" s="1"/>
  <c r="H26" i="84"/>
  <c r="J26" i="84" s="1"/>
  <c r="K26" i="84" s="1"/>
  <c r="H26" i="81"/>
  <c r="J26" i="81" s="1"/>
  <c r="K26" i="81" s="1"/>
  <c r="H26" i="82"/>
  <c r="J26" i="82" s="1"/>
  <c r="K26" i="82" s="1"/>
  <c r="H26" i="80"/>
  <c r="J26" i="80" s="1"/>
  <c r="K26" i="80" s="1"/>
  <c r="H26" i="79"/>
  <c r="J26" i="79" s="1"/>
  <c r="K26" i="79" s="1"/>
  <c r="H26" i="78"/>
  <c r="J26" i="78" s="1"/>
  <c r="K26" i="78" s="1"/>
  <c r="H26" i="76"/>
  <c r="H26" i="4"/>
  <c r="H26" i="5"/>
  <c r="H26" i="6"/>
  <c r="H26" i="7"/>
  <c r="H26" i="75"/>
  <c r="H26" i="8"/>
  <c r="H26" i="9"/>
  <c r="H26" i="60"/>
  <c r="H26" i="61"/>
  <c r="H26" i="62"/>
  <c r="H26" i="63"/>
  <c r="H26" i="64"/>
  <c r="H26" i="65"/>
  <c r="H26" i="3"/>
  <c r="H27" i="86"/>
  <c r="J27" i="86" s="1"/>
  <c r="K27" i="86" s="1"/>
  <c r="H27" i="85"/>
  <c r="J27" i="85" s="1"/>
  <c r="K27" i="85" s="1"/>
  <c r="H27" i="84"/>
  <c r="J27" i="84" s="1"/>
  <c r="K27" i="84" s="1"/>
  <c r="H27" i="83"/>
  <c r="J27" i="83" s="1"/>
  <c r="K27" i="83" s="1"/>
  <c r="H27" i="82"/>
  <c r="J27" i="82" s="1"/>
  <c r="K27" i="82" s="1"/>
  <c r="H27" i="81"/>
  <c r="J27" i="81" s="1"/>
  <c r="K27" i="81" s="1"/>
  <c r="H27" i="80"/>
  <c r="J27" i="80" s="1"/>
  <c r="K27" i="80" s="1"/>
  <c r="H27" i="79"/>
  <c r="J27" i="79" s="1"/>
  <c r="K27" i="79" s="1"/>
  <c r="H27" i="78"/>
  <c r="J27" i="78" s="1"/>
  <c r="K27" i="78" s="1"/>
  <c r="H27" i="76"/>
  <c r="H27" i="4"/>
  <c r="H27" i="5"/>
  <c r="H27" i="6"/>
  <c r="H27" i="7"/>
  <c r="H27" i="75"/>
  <c r="H27" i="8"/>
  <c r="H27" i="9"/>
  <c r="H27" i="60"/>
  <c r="H27" i="61"/>
  <c r="H27" i="62"/>
  <c r="H27" i="63"/>
  <c r="H27" i="64"/>
  <c r="H27" i="65"/>
  <c r="H27" i="3"/>
  <c r="H28" i="86"/>
  <c r="J28" i="86" s="1"/>
  <c r="K28" i="86" s="1"/>
  <c r="H28" i="85"/>
  <c r="J28" i="85" s="1"/>
  <c r="K28" i="85" s="1"/>
  <c r="H28" i="84"/>
  <c r="J28" i="84" s="1"/>
  <c r="K28" i="84" s="1"/>
  <c r="H28" i="83"/>
  <c r="J28" i="83" s="1"/>
  <c r="K28" i="83" s="1"/>
  <c r="H28" i="82"/>
  <c r="J28" i="82" s="1"/>
  <c r="K28" i="82" s="1"/>
  <c r="H28" i="81"/>
  <c r="J28" i="81" s="1"/>
  <c r="K28" i="81" s="1"/>
  <c r="H28" i="80"/>
  <c r="J28" i="80" s="1"/>
  <c r="K28" i="80" s="1"/>
  <c r="H28" i="79"/>
  <c r="J28" i="79" s="1"/>
  <c r="K28" i="79" s="1"/>
  <c r="H28" i="78"/>
  <c r="J28" i="78" s="1"/>
  <c r="K28" i="78" s="1"/>
  <c r="H28" i="76"/>
  <c r="H28" i="4"/>
  <c r="H28" i="5"/>
  <c r="H28" i="6"/>
  <c r="H28" i="7"/>
  <c r="H28" i="75"/>
  <c r="H28" i="8"/>
  <c r="H28" i="9"/>
  <c r="H28" i="60"/>
  <c r="H28" i="61"/>
  <c r="H28" i="62"/>
  <c r="H28" i="63"/>
  <c r="H28" i="64"/>
  <c r="H28" i="65"/>
  <c r="H28" i="3"/>
  <c r="H29" i="86"/>
  <c r="J29" i="86" s="1"/>
  <c r="K29" i="86" s="1"/>
  <c r="H29" i="85"/>
  <c r="J29" i="85" s="1"/>
  <c r="K29" i="85" s="1"/>
  <c r="H29" i="83"/>
  <c r="J29" i="83" s="1"/>
  <c r="K29" i="83" s="1"/>
  <c r="H29" i="84"/>
  <c r="J29" i="84" s="1"/>
  <c r="K29" i="84" s="1"/>
  <c r="H29" i="82"/>
  <c r="J29" i="82" s="1"/>
  <c r="K29" i="82" s="1"/>
  <c r="H29" i="81"/>
  <c r="J29" i="81" s="1"/>
  <c r="K29" i="81" s="1"/>
  <c r="H29" i="79"/>
  <c r="J29" i="79" s="1"/>
  <c r="K29" i="79" s="1"/>
  <c r="H29" i="78"/>
  <c r="J29" i="78" s="1"/>
  <c r="K29" i="78" s="1"/>
  <c r="H29" i="80"/>
  <c r="J29" i="80" s="1"/>
  <c r="K29" i="80" s="1"/>
  <c r="H29" i="76"/>
  <c r="H29" i="4"/>
  <c r="H29" i="5"/>
  <c r="H29" i="6"/>
  <c r="H29" i="7"/>
  <c r="H29" i="75"/>
  <c r="H29" i="8"/>
  <c r="H29" i="9"/>
  <c r="H29" i="60"/>
  <c r="H29" i="61"/>
  <c r="H29" i="62"/>
  <c r="H29" i="63"/>
  <c r="H29" i="64"/>
  <c r="H29" i="65"/>
  <c r="H29" i="3"/>
  <c r="H30" i="86"/>
  <c r="J30" i="86" s="1"/>
  <c r="K30" i="86" s="1"/>
  <c r="H30" i="85"/>
  <c r="J30" i="85" s="1"/>
  <c r="K30" i="85" s="1"/>
  <c r="H30" i="83"/>
  <c r="J30" i="83" s="1"/>
  <c r="K30" i="83" s="1"/>
  <c r="H30" i="84"/>
  <c r="J30" i="84" s="1"/>
  <c r="K30" i="84" s="1"/>
  <c r="H30" i="81"/>
  <c r="J30" i="81" s="1"/>
  <c r="K30" i="81" s="1"/>
  <c r="H30" i="82"/>
  <c r="J30" i="82" s="1"/>
  <c r="K30" i="82" s="1"/>
  <c r="H30" i="80"/>
  <c r="J30" i="80" s="1"/>
  <c r="K30" i="80" s="1"/>
  <c r="H30" i="79"/>
  <c r="J30" i="79" s="1"/>
  <c r="K30" i="79" s="1"/>
  <c r="H30" i="78"/>
  <c r="J30" i="78" s="1"/>
  <c r="K30" i="78" s="1"/>
  <c r="H30" i="76"/>
  <c r="H30" i="4"/>
  <c r="H30" i="5"/>
  <c r="H30" i="6"/>
  <c r="H30" i="7"/>
  <c r="H30" i="75"/>
  <c r="H30" i="8"/>
  <c r="H30" i="9"/>
  <c r="H30" i="60"/>
  <c r="H30" i="61"/>
  <c r="H30" i="62"/>
  <c r="H30" i="63"/>
  <c r="H30" i="64"/>
  <c r="H30" i="65"/>
  <c r="H30" i="3"/>
  <c r="H31" i="86"/>
  <c r="J31" i="86" s="1"/>
  <c r="K31" i="86" s="1"/>
  <c r="H31" i="85"/>
  <c r="J31" i="85" s="1"/>
  <c r="K31" i="85" s="1"/>
  <c r="H31" i="84"/>
  <c r="J31" i="84" s="1"/>
  <c r="K31" i="84" s="1"/>
  <c r="H31" i="83"/>
  <c r="J31" i="83" s="1"/>
  <c r="K31" i="83" s="1"/>
  <c r="H31" i="82"/>
  <c r="J31" i="82" s="1"/>
  <c r="K31" i="82" s="1"/>
  <c r="H31" i="81"/>
  <c r="J31" i="81" s="1"/>
  <c r="K31" i="81" s="1"/>
  <c r="H31" i="80"/>
  <c r="J31" i="80" s="1"/>
  <c r="K31" i="80" s="1"/>
  <c r="H31" i="79"/>
  <c r="J31" i="79" s="1"/>
  <c r="K31" i="79" s="1"/>
  <c r="H31" i="78"/>
  <c r="J31" i="78" s="1"/>
  <c r="K31" i="78" s="1"/>
  <c r="H31" i="76"/>
  <c r="H31" i="4"/>
  <c r="H31" i="5"/>
  <c r="H31" i="6"/>
  <c r="H31" i="7"/>
  <c r="H31" i="75"/>
  <c r="H31" i="8"/>
  <c r="H31" i="9"/>
  <c r="H31" i="60"/>
  <c r="H31" i="61"/>
  <c r="H31" i="62"/>
  <c r="H31" i="63"/>
  <c r="H31" i="64"/>
  <c r="H31" i="65"/>
  <c r="H31" i="3"/>
  <c r="H32" i="86"/>
  <c r="J32" i="86" s="1"/>
  <c r="K32" i="86" s="1"/>
  <c r="H32" i="85"/>
  <c r="J32" i="85" s="1"/>
  <c r="K32" i="85" s="1"/>
  <c r="H32" i="84"/>
  <c r="J32" i="84" s="1"/>
  <c r="K32" i="84" s="1"/>
  <c r="H32" i="83"/>
  <c r="J32" i="83" s="1"/>
  <c r="K32" i="83" s="1"/>
  <c r="H32" i="82"/>
  <c r="J32" i="82" s="1"/>
  <c r="K32" i="82" s="1"/>
  <c r="H32" i="81"/>
  <c r="J32" i="81" s="1"/>
  <c r="K32" i="81" s="1"/>
  <c r="H32" i="80"/>
  <c r="J32" i="80" s="1"/>
  <c r="K32" i="80" s="1"/>
  <c r="H32" i="79"/>
  <c r="J32" i="79" s="1"/>
  <c r="K32" i="79" s="1"/>
  <c r="H32" i="78"/>
  <c r="J32" i="78" s="1"/>
  <c r="K32" i="78" s="1"/>
  <c r="H32" i="76"/>
  <c r="H32" i="4"/>
  <c r="H32" i="5"/>
  <c r="H32" i="6"/>
  <c r="H32" i="7"/>
  <c r="H32" i="75"/>
  <c r="H32" i="8"/>
  <c r="H32" i="9"/>
  <c r="H32" i="60"/>
  <c r="H32" i="61"/>
  <c r="H32" i="62"/>
  <c r="H32" i="63"/>
  <c r="H32" i="64"/>
  <c r="H32" i="65"/>
  <c r="H32" i="3"/>
  <c r="H33" i="86"/>
  <c r="J33" i="86" s="1"/>
  <c r="K33" i="86" s="1"/>
  <c r="H33" i="85"/>
  <c r="J33" i="85" s="1"/>
  <c r="K33" i="85" s="1"/>
  <c r="H33" i="83"/>
  <c r="J33" i="83" s="1"/>
  <c r="K33" i="83" s="1"/>
  <c r="H33" i="84"/>
  <c r="J33" i="84" s="1"/>
  <c r="K33" i="84" s="1"/>
  <c r="H33" i="82"/>
  <c r="J33" i="82" s="1"/>
  <c r="K33" i="82" s="1"/>
  <c r="H33" i="81"/>
  <c r="J33" i="81" s="1"/>
  <c r="K33" i="81" s="1"/>
  <c r="H33" i="80"/>
  <c r="J33" i="80" s="1"/>
  <c r="K33" i="80" s="1"/>
  <c r="H33" i="78"/>
  <c r="J33" i="78" s="1"/>
  <c r="K33" i="78" s="1"/>
  <c r="H33" i="79"/>
  <c r="J33" i="79" s="1"/>
  <c r="K33" i="79" s="1"/>
  <c r="H33" i="76"/>
  <c r="H33" i="4"/>
  <c r="H33" i="5"/>
  <c r="H33" i="6"/>
  <c r="H33" i="7"/>
  <c r="H33" i="75"/>
  <c r="H33" i="8"/>
  <c r="H33" i="9"/>
  <c r="H33" i="60"/>
  <c r="H33" i="61"/>
  <c r="H33" i="62"/>
  <c r="H33" i="63"/>
  <c r="H33" i="64"/>
  <c r="H33" i="65"/>
  <c r="H33" i="3"/>
  <c r="H34" i="86"/>
  <c r="J34" i="86" s="1"/>
  <c r="K34" i="86" s="1"/>
  <c r="H34" i="85"/>
  <c r="J34" i="85" s="1"/>
  <c r="K34" i="85" s="1"/>
  <c r="H34" i="83"/>
  <c r="J34" i="83" s="1"/>
  <c r="K34" i="83" s="1"/>
  <c r="H34" i="84"/>
  <c r="J34" i="84" s="1"/>
  <c r="K34" i="84" s="1"/>
  <c r="H34" i="81"/>
  <c r="J34" i="81" s="1"/>
  <c r="K34" i="81" s="1"/>
  <c r="H34" i="82"/>
  <c r="J34" i="82" s="1"/>
  <c r="K34" i="82" s="1"/>
  <c r="H34" i="80"/>
  <c r="J34" i="80" s="1"/>
  <c r="K34" i="80" s="1"/>
  <c r="H34" i="79"/>
  <c r="J34" i="79" s="1"/>
  <c r="K34" i="79" s="1"/>
  <c r="H34" i="78"/>
  <c r="J34" i="78" s="1"/>
  <c r="K34" i="78" s="1"/>
  <c r="H34" i="76"/>
  <c r="H34" i="4"/>
  <c r="H34" i="5"/>
  <c r="H34" i="6"/>
  <c r="H34" i="7"/>
  <c r="H34" i="75"/>
  <c r="H34" i="8"/>
  <c r="H34" i="9"/>
  <c r="H34" i="60"/>
  <c r="H34" i="61"/>
  <c r="H34" i="62"/>
  <c r="H34" i="63"/>
  <c r="H34" i="64"/>
  <c r="H34" i="65"/>
  <c r="H34" i="3"/>
  <c r="H35" i="86"/>
  <c r="J35" i="86" s="1"/>
  <c r="K35" i="86" s="1"/>
  <c r="H35" i="85"/>
  <c r="J35" i="85" s="1"/>
  <c r="K35" i="85" s="1"/>
  <c r="H35" i="84"/>
  <c r="J35" i="84" s="1"/>
  <c r="K35" i="84" s="1"/>
  <c r="H35" i="83"/>
  <c r="J35" i="83" s="1"/>
  <c r="K35" i="83" s="1"/>
  <c r="H35" i="82"/>
  <c r="J35" i="82" s="1"/>
  <c r="K35" i="82" s="1"/>
  <c r="H35" i="81"/>
  <c r="J35" i="81" s="1"/>
  <c r="K35" i="81" s="1"/>
  <c r="H35" i="79"/>
  <c r="J35" i="79" s="1"/>
  <c r="K35" i="79" s="1"/>
  <c r="H35" i="78"/>
  <c r="J35" i="78" s="1"/>
  <c r="K35" i="78" s="1"/>
  <c r="H35" i="80"/>
  <c r="J35" i="80" s="1"/>
  <c r="K35" i="80" s="1"/>
  <c r="H35" i="76"/>
  <c r="H35" i="4"/>
  <c r="H35" i="5"/>
  <c r="H35" i="6"/>
  <c r="H35" i="7"/>
  <c r="H35" i="75"/>
  <c r="H35" i="8"/>
  <c r="H35" i="9"/>
  <c r="H35" i="60"/>
  <c r="H35" i="61"/>
  <c r="H35" i="62"/>
  <c r="H35" i="63"/>
  <c r="H35" i="64"/>
  <c r="H35" i="65"/>
  <c r="H35" i="3"/>
  <c r="H36" i="86"/>
  <c r="J36" i="86" s="1"/>
  <c r="K36" i="86" s="1"/>
  <c r="H36" i="85"/>
  <c r="J36" i="85" s="1"/>
  <c r="K36" i="85" s="1"/>
  <c r="H36" i="84"/>
  <c r="J36" i="84" s="1"/>
  <c r="K36" i="84" s="1"/>
  <c r="H36" i="83"/>
  <c r="J36" i="83" s="1"/>
  <c r="K36" i="83" s="1"/>
  <c r="H36" i="82"/>
  <c r="J36" i="82" s="1"/>
  <c r="K36" i="82" s="1"/>
  <c r="H36" i="81"/>
  <c r="J36" i="81" s="1"/>
  <c r="K36" i="81" s="1"/>
  <c r="H36" i="80"/>
  <c r="J36" i="80" s="1"/>
  <c r="K36" i="80" s="1"/>
  <c r="H36" i="79"/>
  <c r="J36" i="79" s="1"/>
  <c r="K36" i="79" s="1"/>
  <c r="H36" i="78"/>
  <c r="J36" i="78" s="1"/>
  <c r="K36" i="78" s="1"/>
  <c r="H36" i="76"/>
  <c r="H36" i="4"/>
  <c r="H36" i="5"/>
  <c r="H36" i="6"/>
  <c r="H36" i="7"/>
  <c r="H36" i="75"/>
  <c r="H36" i="8"/>
  <c r="H36" i="9"/>
  <c r="H36" i="60"/>
  <c r="H36" i="61"/>
  <c r="H36" i="62"/>
  <c r="H36" i="63"/>
  <c r="H36" i="64"/>
  <c r="H36" i="65"/>
  <c r="H36" i="3"/>
  <c r="H37" i="86"/>
  <c r="J37" i="86" s="1"/>
  <c r="K37" i="86" s="1"/>
  <c r="H37" i="85"/>
  <c r="J37" i="85" s="1"/>
  <c r="K37" i="85" s="1"/>
  <c r="H37" i="83"/>
  <c r="J37" i="83" s="1"/>
  <c r="K37" i="83" s="1"/>
  <c r="H37" i="84"/>
  <c r="J37" i="84" s="1"/>
  <c r="K37" i="84" s="1"/>
  <c r="H37" i="82"/>
  <c r="J37" i="82" s="1"/>
  <c r="K37" i="82" s="1"/>
  <c r="H37" i="81"/>
  <c r="J37" i="81" s="1"/>
  <c r="K37" i="81" s="1"/>
  <c r="H37" i="80"/>
  <c r="J37" i="80" s="1"/>
  <c r="K37" i="80" s="1"/>
  <c r="H37" i="78"/>
  <c r="J37" i="78" s="1"/>
  <c r="K37" i="78" s="1"/>
  <c r="H37" i="79"/>
  <c r="J37" i="79" s="1"/>
  <c r="K37" i="79" s="1"/>
  <c r="H37" i="76"/>
  <c r="H37" i="4"/>
  <c r="H37" i="5"/>
  <c r="H37" i="6"/>
  <c r="H37" i="7"/>
  <c r="H37" i="75"/>
  <c r="H37" i="8"/>
  <c r="H37" i="9"/>
  <c r="H37" i="60"/>
  <c r="H37" i="61"/>
  <c r="H37" i="62"/>
  <c r="H37" i="63"/>
  <c r="H37" i="64"/>
  <c r="H37" i="65"/>
  <c r="H37" i="3"/>
  <c r="H38" i="86"/>
  <c r="J38" i="86" s="1"/>
  <c r="K38" i="86" s="1"/>
  <c r="H38" i="85"/>
  <c r="J38" i="85" s="1"/>
  <c r="K38" i="85" s="1"/>
  <c r="H38" i="83"/>
  <c r="J38" i="83" s="1"/>
  <c r="K38" i="83" s="1"/>
  <c r="H38" i="84"/>
  <c r="J38" i="84" s="1"/>
  <c r="K38" i="84" s="1"/>
  <c r="H38" i="81"/>
  <c r="J38" i="81" s="1"/>
  <c r="K38" i="81" s="1"/>
  <c r="H38" i="82"/>
  <c r="J38" i="82" s="1"/>
  <c r="K38" i="82" s="1"/>
  <c r="H38" i="80"/>
  <c r="J38" i="80" s="1"/>
  <c r="K38" i="80" s="1"/>
  <c r="H38" i="79"/>
  <c r="J38" i="79" s="1"/>
  <c r="K38" i="79" s="1"/>
  <c r="H38" i="78"/>
  <c r="J38" i="78" s="1"/>
  <c r="K38" i="78" s="1"/>
  <c r="H38" i="76"/>
  <c r="H38" i="4"/>
  <c r="H38" i="5"/>
  <c r="H38" i="6"/>
  <c r="H38" i="7"/>
  <c r="H38" i="75"/>
  <c r="H38" i="8"/>
  <c r="H38" i="9"/>
  <c r="H38" i="60"/>
  <c r="H38" i="61"/>
  <c r="H38" i="62"/>
  <c r="H38" i="63"/>
  <c r="H38" i="64"/>
  <c r="H38" i="65"/>
  <c r="H38" i="3"/>
  <c r="H39" i="86"/>
  <c r="J39" i="86" s="1"/>
  <c r="K39" i="86" s="1"/>
  <c r="H39" i="85"/>
  <c r="J39" i="85" s="1"/>
  <c r="K39" i="85" s="1"/>
  <c r="H39" i="84"/>
  <c r="J39" i="84" s="1"/>
  <c r="K39" i="84" s="1"/>
  <c r="H39" i="83"/>
  <c r="J39" i="83" s="1"/>
  <c r="K39" i="83" s="1"/>
  <c r="H39" i="82"/>
  <c r="J39" i="82" s="1"/>
  <c r="K39" i="82" s="1"/>
  <c r="H39" i="81"/>
  <c r="J39" i="81" s="1"/>
  <c r="K39" i="81" s="1"/>
  <c r="H39" i="79"/>
  <c r="J39" i="79" s="1"/>
  <c r="K39" i="79" s="1"/>
  <c r="H39" i="78"/>
  <c r="J39" i="78" s="1"/>
  <c r="K39" i="78" s="1"/>
  <c r="H39" i="80"/>
  <c r="J39" i="80" s="1"/>
  <c r="K39" i="80" s="1"/>
  <c r="H39" i="76"/>
  <c r="H39" i="4"/>
  <c r="H39" i="5"/>
  <c r="H39" i="6"/>
  <c r="H39" i="7"/>
  <c r="H39" i="75"/>
  <c r="H39" i="8"/>
  <c r="H39" i="9"/>
  <c r="H39" i="60"/>
  <c r="H39" i="61"/>
  <c r="H39" i="62"/>
  <c r="H39" i="63"/>
  <c r="H39" i="64"/>
  <c r="H39" i="65"/>
  <c r="H39" i="3"/>
  <c r="H40" i="86"/>
  <c r="J40" i="86" s="1"/>
  <c r="K40" i="86" s="1"/>
  <c r="H40" i="85"/>
  <c r="J40" i="85" s="1"/>
  <c r="K40" i="85" s="1"/>
  <c r="H40" i="84"/>
  <c r="J40" i="84" s="1"/>
  <c r="K40" i="84" s="1"/>
  <c r="H40" i="83"/>
  <c r="J40" i="83" s="1"/>
  <c r="K40" i="83" s="1"/>
  <c r="H40" i="82"/>
  <c r="J40" i="82" s="1"/>
  <c r="K40" i="82" s="1"/>
  <c r="H40" i="81"/>
  <c r="J40" i="81" s="1"/>
  <c r="K40" i="81" s="1"/>
  <c r="H40" i="80"/>
  <c r="J40" i="80" s="1"/>
  <c r="K40" i="80" s="1"/>
  <c r="H40" i="79"/>
  <c r="J40" i="79" s="1"/>
  <c r="K40" i="79" s="1"/>
  <c r="H40" i="78"/>
  <c r="J40" i="78" s="1"/>
  <c r="K40" i="78" s="1"/>
  <c r="H40" i="76"/>
  <c r="H40" i="4"/>
  <c r="H40" i="5"/>
  <c r="H40" i="6"/>
  <c r="H40" i="7"/>
  <c r="H40" i="75"/>
  <c r="H40" i="8"/>
  <c r="H40" i="9"/>
  <c r="H40" i="60"/>
  <c r="H40" i="61"/>
  <c r="H40" i="62"/>
  <c r="H40" i="63"/>
  <c r="H40" i="64"/>
  <c r="H40" i="65"/>
  <c r="H40" i="3"/>
  <c r="H41" i="86"/>
  <c r="J41" i="86" s="1"/>
  <c r="K41" i="86" s="1"/>
  <c r="H41" i="85"/>
  <c r="J41" i="85" s="1"/>
  <c r="K41" i="85" s="1"/>
  <c r="H41" i="83"/>
  <c r="J41" i="83" s="1"/>
  <c r="K41" i="83" s="1"/>
  <c r="H41" i="84"/>
  <c r="J41" i="84" s="1"/>
  <c r="K41" i="84" s="1"/>
  <c r="H41" i="82"/>
  <c r="J41" i="82" s="1"/>
  <c r="K41" i="82" s="1"/>
  <c r="H41" i="81"/>
  <c r="J41" i="81" s="1"/>
  <c r="K41" i="81" s="1"/>
  <c r="H41" i="80"/>
  <c r="J41" i="80" s="1"/>
  <c r="K41" i="80" s="1"/>
  <c r="H41" i="78"/>
  <c r="J41" i="78" s="1"/>
  <c r="K41" i="78" s="1"/>
  <c r="H41" i="79"/>
  <c r="J41" i="79" s="1"/>
  <c r="K41" i="79" s="1"/>
  <c r="H41" i="76"/>
  <c r="H41" i="4"/>
  <c r="H41" i="5"/>
  <c r="H41" i="6"/>
  <c r="H41" i="7"/>
  <c r="H41" i="75"/>
  <c r="H41" i="8"/>
  <c r="H41" i="9"/>
  <c r="H41" i="60"/>
  <c r="H41" i="61"/>
  <c r="H41" i="62"/>
  <c r="H41" i="63"/>
  <c r="H41" i="64"/>
  <c r="H41" i="65"/>
  <c r="H41" i="3"/>
  <c r="H42" i="86"/>
  <c r="J42" i="86" s="1"/>
  <c r="K42" i="86" s="1"/>
  <c r="H42" i="85"/>
  <c r="J42" i="85" s="1"/>
  <c r="K42" i="85" s="1"/>
  <c r="H42" i="83"/>
  <c r="J42" i="83" s="1"/>
  <c r="K42" i="83" s="1"/>
  <c r="H42" i="84"/>
  <c r="J42" i="84" s="1"/>
  <c r="K42" i="84" s="1"/>
  <c r="H42" i="81"/>
  <c r="J42" i="81" s="1"/>
  <c r="K42" i="81" s="1"/>
  <c r="H42" i="82"/>
  <c r="J42" i="82" s="1"/>
  <c r="K42" i="82" s="1"/>
  <c r="H42" i="80"/>
  <c r="J42" i="80" s="1"/>
  <c r="K42" i="80" s="1"/>
  <c r="H42" i="79"/>
  <c r="J42" i="79" s="1"/>
  <c r="K42" i="79" s="1"/>
  <c r="H42" i="78"/>
  <c r="J42" i="78" s="1"/>
  <c r="K42" i="78" s="1"/>
  <c r="H42" i="76"/>
  <c r="H42" i="4"/>
  <c r="H42" i="5"/>
  <c r="H42" i="6"/>
  <c r="H42" i="7"/>
  <c r="H42" i="75"/>
  <c r="H42" i="8"/>
  <c r="H42" i="9"/>
  <c r="H42" i="60"/>
  <c r="H42" i="61"/>
  <c r="H42" i="62"/>
  <c r="H42" i="63"/>
  <c r="H42" i="64"/>
  <c r="H42" i="65"/>
  <c r="H42" i="3"/>
  <c r="H43" i="86"/>
  <c r="J43" i="86" s="1"/>
  <c r="K43" i="86" s="1"/>
  <c r="H43" i="85"/>
  <c r="J43" i="85" s="1"/>
  <c r="K43" i="85" s="1"/>
  <c r="H43" i="84"/>
  <c r="J43" i="84" s="1"/>
  <c r="K43" i="84" s="1"/>
  <c r="H43" i="83"/>
  <c r="J43" i="83" s="1"/>
  <c r="K43" i="83" s="1"/>
  <c r="H43" i="82"/>
  <c r="J43" i="82" s="1"/>
  <c r="K43" i="82" s="1"/>
  <c r="H43" i="81"/>
  <c r="J43" i="81" s="1"/>
  <c r="K43" i="81" s="1"/>
  <c r="H43" i="79"/>
  <c r="J43" i="79" s="1"/>
  <c r="K43" i="79" s="1"/>
  <c r="H43" i="78"/>
  <c r="J43" i="78" s="1"/>
  <c r="K43" i="78" s="1"/>
  <c r="H43" i="80"/>
  <c r="J43" i="80" s="1"/>
  <c r="K43" i="80" s="1"/>
  <c r="H43" i="76"/>
  <c r="H43" i="4"/>
  <c r="H43" i="5"/>
  <c r="H43" i="6"/>
  <c r="H43" i="7"/>
  <c r="H43" i="75"/>
  <c r="H43" i="8"/>
  <c r="H43" i="9"/>
  <c r="H43" i="60"/>
  <c r="H43" i="61"/>
  <c r="H43" i="62"/>
  <c r="H43" i="63"/>
  <c r="H43" i="64"/>
  <c r="H43" i="65"/>
  <c r="H43" i="3"/>
  <c r="H44" i="86"/>
  <c r="J44" i="86" s="1"/>
  <c r="K44" i="86" s="1"/>
  <c r="H44" i="85"/>
  <c r="J44" i="85" s="1"/>
  <c r="K44" i="85" s="1"/>
  <c r="H44" i="84"/>
  <c r="J44" i="84" s="1"/>
  <c r="K44" i="84" s="1"/>
  <c r="H44" i="83"/>
  <c r="J44" i="83" s="1"/>
  <c r="K44" i="83" s="1"/>
  <c r="H44" i="82"/>
  <c r="J44" i="82" s="1"/>
  <c r="K44" i="82" s="1"/>
  <c r="H44" i="81"/>
  <c r="J44" i="81" s="1"/>
  <c r="K44" i="81" s="1"/>
  <c r="H44" i="80"/>
  <c r="J44" i="80" s="1"/>
  <c r="K44" i="80" s="1"/>
  <c r="H44" i="79"/>
  <c r="J44" i="79" s="1"/>
  <c r="K44" i="79" s="1"/>
  <c r="H44" i="78"/>
  <c r="J44" i="78" s="1"/>
  <c r="K44" i="78" s="1"/>
  <c r="H44" i="76"/>
  <c r="H44" i="4"/>
  <c r="H44" i="5"/>
  <c r="H44" i="6"/>
  <c r="H44" i="7"/>
  <c r="H44" i="75"/>
  <c r="H44" i="8"/>
  <c r="H44" i="9"/>
  <c r="H44" i="60"/>
  <c r="H44" i="61"/>
  <c r="H44" i="62"/>
  <c r="H44" i="63"/>
  <c r="H44" i="64"/>
  <c r="H44" i="65"/>
  <c r="H44" i="3"/>
  <c r="H45" i="86"/>
  <c r="J45" i="86" s="1"/>
  <c r="K45" i="86" s="1"/>
  <c r="H45" i="85"/>
  <c r="J45" i="85" s="1"/>
  <c r="K45" i="85" s="1"/>
  <c r="H45" i="83"/>
  <c r="J45" i="83" s="1"/>
  <c r="K45" i="83" s="1"/>
  <c r="H45" i="84"/>
  <c r="J45" i="84" s="1"/>
  <c r="K45" i="84" s="1"/>
  <c r="H45" i="82"/>
  <c r="J45" i="82" s="1"/>
  <c r="K45" i="82" s="1"/>
  <c r="H45" i="81"/>
  <c r="J45" i="81" s="1"/>
  <c r="K45" i="81" s="1"/>
  <c r="H45" i="80"/>
  <c r="J45" i="80" s="1"/>
  <c r="K45" i="80" s="1"/>
  <c r="H45" i="78"/>
  <c r="J45" i="78" s="1"/>
  <c r="K45" i="78" s="1"/>
  <c r="H45" i="79"/>
  <c r="J45" i="79" s="1"/>
  <c r="K45" i="79" s="1"/>
  <c r="H45" i="76"/>
  <c r="H45" i="4"/>
  <c r="H45" i="5"/>
  <c r="H45" i="6"/>
  <c r="H45" i="7"/>
  <c r="H45" i="75"/>
  <c r="H45" i="8"/>
  <c r="H45" i="9"/>
  <c r="H45" i="60"/>
  <c r="H45" i="61"/>
  <c r="H45" i="62"/>
  <c r="H45" i="63"/>
  <c r="H45" i="64"/>
  <c r="H45" i="65"/>
  <c r="H45" i="3"/>
  <c r="H46" i="86"/>
  <c r="J46" i="86" s="1"/>
  <c r="K46" i="86" s="1"/>
  <c r="H46" i="85"/>
  <c r="J46" i="85" s="1"/>
  <c r="K46" i="85" s="1"/>
  <c r="H46" i="84"/>
  <c r="J46" i="84" s="1"/>
  <c r="K46" i="84" s="1"/>
  <c r="H46" i="83"/>
  <c r="J46" i="83" s="1"/>
  <c r="K46" i="83" s="1"/>
  <c r="H46" i="81"/>
  <c r="J46" i="81" s="1"/>
  <c r="K46" i="81" s="1"/>
  <c r="H46" i="82"/>
  <c r="J46" i="82" s="1"/>
  <c r="K46" i="82" s="1"/>
  <c r="H46" i="80"/>
  <c r="J46" i="80" s="1"/>
  <c r="K46" i="80" s="1"/>
  <c r="H46" i="79"/>
  <c r="J46" i="79" s="1"/>
  <c r="K46" i="79" s="1"/>
  <c r="H46" i="78"/>
  <c r="J46" i="78" s="1"/>
  <c r="K46" i="78" s="1"/>
  <c r="H46" i="76"/>
  <c r="H46" i="4"/>
  <c r="H46" i="5"/>
  <c r="H46" i="6"/>
  <c r="H46" i="7"/>
  <c r="H46" i="75"/>
  <c r="H46" i="8"/>
  <c r="H46" i="9"/>
  <c r="H46" i="60"/>
  <c r="H46" i="61"/>
  <c r="H46" i="62"/>
  <c r="H46" i="63"/>
  <c r="H46" i="64"/>
  <c r="H46" i="65"/>
  <c r="H46" i="3"/>
  <c r="H47" i="86"/>
  <c r="J47" i="86" s="1"/>
  <c r="K47" i="86" s="1"/>
  <c r="H47" i="85"/>
  <c r="J47" i="85" s="1"/>
  <c r="K47" i="85" s="1"/>
  <c r="H47" i="84"/>
  <c r="J47" i="84" s="1"/>
  <c r="K47" i="84" s="1"/>
  <c r="H47" i="83"/>
  <c r="J47" i="83" s="1"/>
  <c r="K47" i="83" s="1"/>
  <c r="H47" i="82"/>
  <c r="J47" i="82" s="1"/>
  <c r="K47" i="82" s="1"/>
  <c r="H47" i="81"/>
  <c r="J47" i="81" s="1"/>
  <c r="K47" i="81" s="1"/>
  <c r="H47" i="78"/>
  <c r="J47" i="78" s="1"/>
  <c r="K47" i="78" s="1"/>
  <c r="H47" i="80"/>
  <c r="J47" i="80" s="1"/>
  <c r="K47" i="80" s="1"/>
  <c r="H47" i="79"/>
  <c r="J47" i="79" s="1"/>
  <c r="K47" i="79" s="1"/>
  <c r="H47" i="76"/>
  <c r="H47" i="4"/>
  <c r="H47" i="5"/>
  <c r="H47" i="6"/>
  <c r="H47" i="7"/>
  <c r="H47" i="75"/>
  <c r="H47" i="8"/>
  <c r="H47" i="9"/>
  <c r="H47" i="60"/>
  <c r="H47" i="61"/>
  <c r="H47" i="62"/>
  <c r="H47" i="63"/>
  <c r="H47" i="64"/>
  <c r="H47" i="65"/>
  <c r="H47" i="3"/>
  <c r="H48" i="86"/>
  <c r="J48" i="86" s="1"/>
  <c r="K48" i="86" s="1"/>
  <c r="H48" i="85"/>
  <c r="J48" i="85" s="1"/>
  <c r="K48" i="85" s="1"/>
  <c r="H48" i="83"/>
  <c r="J48" i="83" s="1"/>
  <c r="K48" i="83" s="1"/>
  <c r="H48" i="84"/>
  <c r="J48" i="84" s="1"/>
  <c r="K48" i="84" s="1"/>
  <c r="H48" i="82"/>
  <c r="J48" i="82" s="1"/>
  <c r="K48" i="82" s="1"/>
  <c r="H48" i="81"/>
  <c r="J48" i="81" s="1"/>
  <c r="K48" i="81" s="1"/>
  <c r="H48" i="80"/>
  <c r="J48" i="80" s="1"/>
  <c r="K48" i="80" s="1"/>
  <c r="H48" i="79"/>
  <c r="J48" i="79" s="1"/>
  <c r="K48" i="79" s="1"/>
  <c r="H48" i="78"/>
  <c r="J48" i="78" s="1"/>
  <c r="K48" i="78" s="1"/>
  <c r="H48" i="76"/>
  <c r="H48" i="4"/>
  <c r="H48" i="5"/>
  <c r="H48" i="6"/>
  <c r="H48" i="7"/>
  <c r="H48" i="75"/>
  <c r="H48" i="8"/>
  <c r="H48" i="9"/>
  <c r="H48" i="60"/>
  <c r="H48" i="61"/>
  <c r="H48" i="62"/>
  <c r="H48" i="63"/>
  <c r="H48" i="64"/>
  <c r="H48" i="65"/>
  <c r="H48" i="3"/>
  <c r="H49" i="86"/>
  <c r="J49" i="86" s="1"/>
  <c r="K49" i="86" s="1"/>
  <c r="H49" i="85"/>
  <c r="J49" i="85" s="1"/>
  <c r="K49" i="85" s="1"/>
  <c r="H49" i="83"/>
  <c r="J49" i="83" s="1"/>
  <c r="K49" i="83" s="1"/>
  <c r="H49" i="84"/>
  <c r="J49" i="84" s="1"/>
  <c r="K49" i="84" s="1"/>
  <c r="H49" i="82"/>
  <c r="J49" i="82" s="1"/>
  <c r="K49" i="82" s="1"/>
  <c r="H49" i="81"/>
  <c r="J49" i="81" s="1"/>
  <c r="K49" i="81" s="1"/>
  <c r="H49" i="80"/>
  <c r="J49" i="80" s="1"/>
  <c r="K49" i="80" s="1"/>
  <c r="H49" i="78"/>
  <c r="J49" i="78" s="1"/>
  <c r="K49" i="78" s="1"/>
  <c r="H49" i="79"/>
  <c r="J49" i="79" s="1"/>
  <c r="K49" i="79" s="1"/>
  <c r="H49" i="76"/>
  <c r="H49" i="4"/>
  <c r="H49" i="5"/>
  <c r="H49" i="6"/>
  <c r="H49" i="7"/>
  <c r="H49" i="75"/>
  <c r="H49" i="8"/>
  <c r="H49" i="9"/>
  <c r="H49" i="60"/>
  <c r="H49" i="61"/>
  <c r="H49" i="62"/>
  <c r="H49" i="63"/>
  <c r="H49" i="64"/>
  <c r="H49" i="65"/>
  <c r="H49" i="3"/>
  <c r="H50" i="86"/>
  <c r="J50" i="86" s="1"/>
  <c r="K50" i="86" s="1"/>
  <c r="H50" i="85"/>
  <c r="J50" i="85" s="1"/>
  <c r="K50" i="85" s="1"/>
  <c r="H50" i="84"/>
  <c r="J50" i="84" s="1"/>
  <c r="K50" i="84" s="1"/>
  <c r="H50" i="83"/>
  <c r="J50" i="83" s="1"/>
  <c r="K50" i="83" s="1"/>
  <c r="H50" i="82"/>
  <c r="J50" i="82" s="1"/>
  <c r="K50" i="82" s="1"/>
  <c r="H50" i="81"/>
  <c r="J50" i="81" s="1"/>
  <c r="K50" i="81" s="1"/>
  <c r="H50" i="79"/>
  <c r="J50" i="79" s="1"/>
  <c r="K50" i="79" s="1"/>
  <c r="H50" i="80"/>
  <c r="J50" i="80" s="1"/>
  <c r="K50" i="80" s="1"/>
  <c r="H50" i="78"/>
  <c r="J50" i="78" s="1"/>
  <c r="K50" i="78" s="1"/>
  <c r="H50" i="76"/>
  <c r="H50" i="4"/>
  <c r="H50" i="5"/>
  <c r="H50" i="6"/>
  <c r="H50" i="7"/>
  <c r="H50" i="75"/>
  <c r="H50" i="8"/>
  <c r="H50" i="9"/>
  <c r="H50" i="60"/>
  <c r="H50" i="61"/>
  <c r="H50" i="62"/>
  <c r="H50" i="63"/>
  <c r="H50" i="64"/>
  <c r="H50" i="65"/>
  <c r="H50" i="3"/>
  <c r="H51" i="86"/>
  <c r="J51" i="86" s="1"/>
  <c r="K51" i="86" s="1"/>
  <c r="H51" i="85"/>
  <c r="J51" i="85" s="1"/>
  <c r="K51" i="85" s="1"/>
  <c r="H51" i="84"/>
  <c r="J51" i="84" s="1"/>
  <c r="K51" i="84" s="1"/>
  <c r="H51" i="83"/>
  <c r="J51" i="83" s="1"/>
  <c r="K51" i="83" s="1"/>
  <c r="H51" i="82"/>
  <c r="J51" i="82" s="1"/>
  <c r="K51" i="82" s="1"/>
  <c r="H51" i="81"/>
  <c r="J51" i="81" s="1"/>
  <c r="K51" i="81" s="1"/>
  <c r="H51" i="78"/>
  <c r="J51" i="78" s="1"/>
  <c r="K51" i="78" s="1"/>
  <c r="H51" i="80"/>
  <c r="J51" i="80" s="1"/>
  <c r="K51" i="80" s="1"/>
  <c r="H51" i="79"/>
  <c r="J51" i="79" s="1"/>
  <c r="K51" i="79" s="1"/>
  <c r="H51" i="76"/>
  <c r="H51" i="4"/>
  <c r="H51" i="5"/>
  <c r="H51" i="6"/>
  <c r="H51" i="7"/>
  <c r="H51" i="75"/>
  <c r="H51" i="8"/>
  <c r="H51" i="9"/>
  <c r="H51" i="60"/>
  <c r="H51" i="61"/>
  <c r="H51" i="62"/>
  <c r="H51" i="63"/>
  <c r="H51" i="64"/>
  <c r="H51" i="65"/>
  <c r="H51" i="3"/>
  <c r="H52" i="86"/>
  <c r="J52" i="86" s="1"/>
  <c r="K52" i="86" s="1"/>
  <c r="L52" i="86" s="1"/>
  <c r="H52" i="85"/>
  <c r="J52" i="85" s="1"/>
  <c r="K52" i="85" s="1"/>
  <c r="H52" i="83"/>
  <c r="J52" i="83" s="1"/>
  <c r="K52" i="83" s="1"/>
  <c r="H52" i="84"/>
  <c r="J52" i="84" s="1"/>
  <c r="K52" i="84" s="1"/>
  <c r="H52" i="82"/>
  <c r="J52" i="82" s="1"/>
  <c r="K52" i="82" s="1"/>
  <c r="H52" i="81"/>
  <c r="J52" i="81" s="1"/>
  <c r="K52" i="81" s="1"/>
  <c r="H52" i="80"/>
  <c r="J52" i="80" s="1"/>
  <c r="K52" i="80" s="1"/>
  <c r="H52" i="79"/>
  <c r="J52" i="79" s="1"/>
  <c r="K52" i="79" s="1"/>
  <c r="H52" i="78"/>
  <c r="J52" i="78" s="1"/>
  <c r="K52" i="78" s="1"/>
  <c r="H52" i="76"/>
  <c r="H52" i="4"/>
  <c r="H52" i="5"/>
  <c r="H52" i="6"/>
  <c r="H52" i="7"/>
  <c r="H52" i="75"/>
  <c r="H52" i="8"/>
  <c r="H52" i="9"/>
  <c r="H52" i="60"/>
  <c r="H52" i="61"/>
  <c r="H52" i="62"/>
  <c r="H52" i="63"/>
  <c r="H52" i="64"/>
  <c r="H52" i="65"/>
  <c r="H52" i="3"/>
  <c r="H53" i="86"/>
  <c r="J53" i="86" s="1"/>
  <c r="K53" i="86" s="1"/>
  <c r="H53" i="85"/>
  <c r="J53" i="85" s="1"/>
  <c r="K53" i="85" s="1"/>
  <c r="H53" i="83"/>
  <c r="J53" i="83" s="1"/>
  <c r="K53" i="83" s="1"/>
  <c r="H53" i="84"/>
  <c r="J53" i="84" s="1"/>
  <c r="K53" i="84" s="1"/>
  <c r="H53" i="82"/>
  <c r="J53" i="82" s="1"/>
  <c r="K53" i="82" s="1"/>
  <c r="H53" i="81"/>
  <c r="J53" i="81" s="1"/>
  <c r="K53" i="81" s="1"/>
  <c r="H53" i="80"/>
  <c r="J53" i="80" s="1"/>
  <c r="K53" i="80" s="1"/>
  <c r="H53" i="78"/>
  <c r="J53" i="78" s="1"/>
  <c r="K53" i="78" s="1"/>
  <c r="H53" i="79"/>
  <c r="J53" i="79" s="1"/>
  <c r="K53" i="79" s="1"/>
  <c r="H53" i="76"/>
  <c r="H53" i="4"/>
  <c r="H53" i="5"/>
  <c r="H53" i="6"/>
  <c r="H53" i="7"/>
  <c r="H53" i="75"/>
  <c r="H53" i="8"/>
  <c r="H53" i="9"/>
  <c r="H53" i="60"/>
  <c r="H53" i="61"/>
  <c r="H53" i="62"/>
  <c r="H53" i="63"/>
  <c r="H53" i="64"/>
  <c r="H53" i="65"/>
  <c r="H53" i="3"/>
  <c r="H54" i="86"/>
  <c r="J54" i="86" s="1"/>
  <c r="K54" i="86" s="1"/>
  <c r="H54" i="85"/>
  <c r="J54" i="85" s="1"/>
  <c r="K54" i="85" s="1"/>
  <c r="H54" i="84"/>
  <c r="J54" i="84" s="1"/>
  <c r="K54" i="84" s="1"/>
  <c r="H54" i="83"/>
  <c r="J54" i="83" s="1"/>
  <c r="K54" i="83" s="1"/>
  <c r="H54" i="82"/>
  <c r="J54" i="82" s="1"/>
  <c r="K54" i="82" s="1"/>
  <c r="H54" i="81"/>
  <c r="J54" i="81" s="1"/>
  <c r="K54" i="81" s="1"/>
  <c r="H54" i="79"/>
  <c r="J54" i="79" s="1"/>
  <c r="K54" i="79" s="1"/>
  <c r="H54" i="80"/>
  <c r="J54" i="80" s="1"/>
  <c r="K54" i="80" s="1"/>
  <c r="H54" i="78"/>
  <c r="J54" i="78" s="1"/>
  <c r="K54" i="78" s="1"/>
  <c r="H54" i="76"/>
  <c r="H54" i="4"/>
  <c r="H54" i="5"/>
  <c r="H54" i="6"/>
  <c r="H54" i="7"/>
  <c r="H54" i="75"/>
  <c r="H54" i="8"/>
  <c r="H54" i="9"/>
  <c r="H54" i="60"/>
  <c r="H54" i="61"/>
  <c r="H54" i="62"/>
  <c r="H54" i="63"/>
  <c r="H54" i="64"/>
  <c r="H54" i="65"/>
  <c r="H54" i="3"/>
  <c r="H55" i="86"/>
  <c r="J55" i="86" s="1"/>
  <c r="K55" i="86" s="1"/>
  <c r="H55" i="85"/>
  <c r="J55" i="85" s="1"/>
  <c r="K55" i="85" s="1"/>
  <c r="H55" i="84"/>
  <c r="J55" i="84" s="1"/>
  <c r="K55" i="84" s="1"/>
  <c r="H55" i="83"/>
  <c r="J55" i="83" s="1"/>
  <c r="K55" i="83" s="1"/>
  <c r="H55" i="81"/>
  <c r="J55" i="81" s="1"/>
  <c r="K55" i="81" s="1"/>
  <c r="H55" i="82"/>
  <c r="J55" i="82" s="1"/>
  <c r="K55" i="82" s="1"/>
  <c r="H55" i="78"/>
  <c r="J55" i="78" s="1"/>
  <c r="K55" i="78" s="1"/>
  <c r="H55" i="80"/>
  <c r="J55" i="80" s="1"/>
  <c r="K55" i="80" s="1"/>
  <c r="H55" i="79"/>
  <c r="J55" i="79" s="1"/>
  <c r="K55" i="79" s="1"/>
  <c r="H55" i="76"/>
  <c r="H55" i="4"/>
  <c r="H55" i="5"/>
  <c r="H55" i="6"/>
  <c r="H55" i="7"/>
  <c r="H55" i="75"/>
  <c r="H55" i="8"/>
  <c r="H55" i="9"/>
  <c r="H55" i="60"/>
  <c r="H55" i="61"/>
  <c r="H55" i="62"/>
  <c r="H55" i="63"/>
  <c r="H55" i="64"/>
  <c r="H55" i="65"/>
  <c r="H55" i="3"/>
  <c r="H56" i="86"/>
  <c r="J56" i="86" s="1"/>
  <c r="K56" i="86" s="1"/>
  <c r="M56" i="86" s="1"/>
  <c r="H56" i="85"/>
  <c r="J56" i="85" s="1"/>
  <c r="K56" i="85" s="1"/>
  <c r="H56" i="83"/>
  <c r="J56" i="83" s="1"/>
  <c r="K56" i="83" s="1"/>
  <c r="H56" i="84"/>
  <c r="J56" i="84" s="1"/>
  <c r="K56" i="84" s="1"/>
  <c r="H56" i="82"/>
  <c r="J56" i="82" s="1"/>
  <c r="K56" i="82" s="1"/>
  <c r="H56" i="81"/>
  <c r="J56" i="81" s="1"/>
  <c r="K56" i="81" s="1"/>
  <c r="H56" i="80"/>
  <c r="J56" i="80" s="1"/>
  <c r="K56" i="80" s="1"/>
  <c r="H56" i="79"/>
  <c r="J56" i="79" s="1"/>
  <c r="K56" i="79" s="1"/>
  <c r="H56" i="78"/>
  <c r="J56" i="78" s="1"/>
  <c r="K56" i="78" s="1"/>
  <c r="H56" i="76"/>
  <c r="H56" i="4"/>
  <c r="H56" i="5"/>
  <c r="H56" i="6"/>
  <c r="H56" i="7"/>
  <c r="H56" i="75"/>
  <c r="H56" i="8"/>
  <c r="H56" i="9"/>
  <c r="H56" i="60"/>
  <c r="H56" i="61"/>
  <c r="H56" i="62"/>
  <c r="H56" i="63"/>
  <c r="H56" i="64"/>
  <c r="H56" i="65"/>
  <c r="H56" i="3"/>
  <c r="H57" i="86"/>
  <c r="J57" i="86" s="1"/>
  <c r="K57" i="86" s="1"/>
  <c r="H57" i="85"/>
  <c r="J57" i="85" s="1"/>
  <c r="K57" i="85" s="1"/>
  <c r="H57" i="84"/>
  <c r="J57" i="84" s="1"/>
  <c r="K57" i="84" s="1"/>
  <c r="H57" i="83"/>
  <c r="J57" i="83" s="1"/>
  <c r="K57" i="83" s="1"/>
  <c r="H57" i="82"/>
  <c r="J57" i="82" s="1"/>
  <c r="K57" i="82" s="1"/>
  <c r="H57" i="81"/>
  <c r="J57" i="81" s="1"/>
  <c r="K57" i="81" s="1"/>
  <c r="H57" i="80"/>
  <c r="J57" i="80" s="1"/>
  <c r="K57" i="80" s="1"/>
  <c r="H57" i="78"/>
  <c r="J57" i="78" s="1"/>
  <c r="K57" i="78" s="1"/>
  <c r="H57" i="79"/>
  <c r="J57" i="79" s="1"/>
  <c r="K57" i="79" s="1"/>
  <c r="H57" i="76"/>
  <c r="H57" i="4"/>
  <c r="H57" i="5"/>
  <c r="H57" i="6"/>
  <c r="H57" i="7"/>
  <c r="H57" i="75"/>
  <c r="H57" i="8"/>
  <c r="H57" i="9"/>
  <c r="H57" i="60"/>
  <c r="H57" i="61"/>
  <c r="H57" i="62"/>
  <c r="H57" i="63"/>
  <c r="H57" i="64"/>
  <c r="H57" i="65"/>
  <c r="H57" i="3"/>
  <c r="H58" i="86"/>
  <c r="J58" i="86" s="1"/>
  <c r="K58" i="86" s="1"/>
  <c r="L58" i="86" s="1"/>
  <c r="H58" i="85"/>
  <c r="J58" i="85" s="1"/>
  <c r="K58" i="85" s="1"/>
  <c r="H58" i="84"/>
  <c r="J58" i="84" s="1"/>
  <c r="K58" i="84" s="1"/>
  <c r="H58" i="83"/>
  <c r="J58" i="83" s="1"/>
  <c r="K58" i="83" s="1"/>
  <c r="H58" i="82"/>
  <c r="J58" i="82" s="1"/>
  <c r="K58" i="82" s="1"/>
  <c r="H58" i="81"/>
  <c r="J58" i="81" s="1"/>
  <c r="K58" i="81" s="1"/>
  <c r="H58" i="79"/>
  <c r="J58" i="79" s="1"/>
  <c r="K58" i="79" s="1"/>
  <c r="H58" i="80"/>
  <c r="J58" i="80" s="1"/>
  <c r="K58" i="80" s="1"/>
  <c r="H58" i="78"/>
  <c r="J58" i="78" s="1"/>
  <c r="K58" i="78" s="1"/>
  <c r="H58" i="76"/>
  <c r="H58" i="4"/>
  <c r="H58" i="5"/>
  <c r="H58" i="6"/>
  <c r="H58" i="7"/>
  <c r="H58" i="75"/>
  <c r="H58" i="8"/>
  <c r="H58" i="9"/>
  <c r="H58" i="60"/>
  <c r="H58" i="61"/>
  <c r="H58" i="62"/>
  <c r="H58" i="63"/>
  <c r="H58" i="64"/>
  <c r="H58" i="65"/>
  <c r="H58" i="3"/>
  <c r="H59" i="86"/>
  <c r="J59" i="86" s="1"/>
  <c r="K59" i="86" s="1"/>
  <c r="H59" i="85"/>
  <c r="J59" i="85" s="1"/>
  <c r="K59" i="85" s="1"/>
  <c r="M59" i="85" s="1"/>
  <c r="H59" i="84"/>
  <c r="J59" i="84" s="1"/>
  <c r="K59" i="84" s="1"/>
  <c r="H59" i="83"/>
  <c r="J59" i="83" s="1"/>
  <c r="K59" i="83" s="1"/>
  <c r="H59" i="81"/>
  <c r="J59" i="81" s="1"/>
  <c r="K59" i="81" s="1"/>
  <c r="H59" i="82"/>
  <c r="J59" i="82" s="1"/>
  <c r="K59" i="82" s="1"/>
  <c r="H59" i="78"/>
  <c r="J59" i="78" s="1"/>
  <c r="K59" i="78" s="1"/>
  <c r="H59" i="80"/>
  <c r="J59" i="80" s="1"/>
  <c r="K59" i="80" s="1"/>
  <c r="H59" i="79"/>
  <c r="J59" i="79" s="1"/>
  <c r="K59" i="79" s="1"/>
  <c r="H59" i="76"/>
  <c r="H59" i="4"/>
  <c r="H59" i="5"/>
  <c r="H59" i="6"/>
  <c r="H59" i="7"/>
  <c r="H59" i="75"/>
  <c r="H59" i="8"/>
  <c r="H59" i="9"/>
  <c r="H59" i="60"/>
  <c r="H59" i="61"/>
  <c r="H59" i="62"/>
  <c r="H59" i="63"/>
  <c r="H59" i="64"/>
  <c r="H59" i="65"/>
  <c r="H59" i="3"/>
  <c r="H73" i="3" s="1"/>
  <c r="J73" i="3" s="1"/>
  <c r="H60" i="86"/>
  <c r="J60" i="86" s="1"/>
  <c r="K60" i="86" s="1"/>
  <c r="M60" i="86" s="1"/>
  <c r="H60" i="85"/>
  <c r="J60" i="85" s="1"/>
  <c r="K60" i="85" s="1"/>
  <c r="H60" i="83"/>
  <c r="J60" i="83" s="1"/>
  <c r="K60" i="83" s="1"/>
  <c r="H60" i="84"/>
  <c r="J60" i="84" s="1"/>
  <c r="K60" i="84" s="1"/>
  <c r="H60" i="82"/>
  <c r="J60" i="82" s="1"/>
  <c r="K60" i="82" s="1"/>
  <c r="H60" i="81"/>
  <c r="J60" i="81" s="1"/>
  <c r="K60" i="81" s="1"/>
  <c r="H60" i="80"/>
  <c r="J60" i="80" s="1"/>
  <c r="K60" i="80" s="1"/>
  <c r="H60" i="79"/>
  <c r="J60" i="79" s="1"/>
  <c r="K60" i="79" s="1"/>
  <c r="H60" i="78"/>
  <c r="J60" i="78" s="1"/>
  <c r="K60" i="78" s="1"/>
  <c r="H60" i="76"/>
  <c r="H60" i="4"/>
  <c r="H60" i="5"/>
  <c r="H60" i="6"/>
  <c r="H60" i="7"/>
  <c r="H60" i="75"/>
  <c r="H60" i="8"/>
  <c r="H60" i="9"/>
  <c r="H60" i="60"/>
  <c r="H60" i="61"/>
  <c r="H60" i="62"/>
  <c r="H60" i="63"/>
  <c r="H60" i="64"/>
  <c r="H60" i="65"/>
  <c r="H60" i="3"/>
  <c r="H61" i="86"/>
  <c r="J61" i="86" s="1"/>
  <c r="K61" i="86" s="1"/>
  <c r="H61" i="85"/>
  <c r="J61" i="85" s="1"/>
  <c r="K61" i="85" s="1"/>
  <c r="M61" i="85" s="1"/>
  <c r="H61" i="84"/>
  <c r="J61" i="84" s="1"/>
  <c r="K61" i="84" s="1"/>
  <c r="H61" i="83"/>
  <c r="J61" i="83" s="1"/>
  <c r="K61" i="83" s="1"/>
  <c r="H61" i="82"/>
  <c r="J61" i="82" s="1"/>
  <c r="K61" i="82" s="1"/>
  <c r="H61" i="81"/>
  <c r="J61" i="81" s="1"/>
  <c r="K61" i="81" s="1"/>
  <c r="H61" i="80"/>
  <c r="J61" i="80" s="1"/>
  <c r="K61" i="80" s="1"/>
  <c r="H61" i="78"/>
  <c r="J61" i="78" s="1"/>
  <c r="K61" i="78" s="1"/>
  <c r="H61" i="79"/>
  <c r="J61" i="79" s="1"/>
  <c r="K61" i="79" s="1"/>
  <c r="H61" i="76"/>
  <c r="H61" i="4"/>
  <c r="H61" i="5"/>
  <c r="H61" i="6"/>
  <c r="H61" i="7"/>
  <c r="H61" i="75"/>
  <c r="H61" i="8"/>
  <c r="H61" i="9"/>
  <c r="H61" i="60"/>
  <c r="H61" i="61"/>
  <c r="H61" i="62"/>
  <c r="H61" i="63"/>
  <c r="H61" i="64"/>
  <c r="H61" i="65"/>
  <c r="H61" i="3"/>
  <c r="H62" i="86"/>
  <c r="J62" i="86" s="1"/>
  <c r="K62" i="86" s="1"/>
  <c r="L62" i="86" s="1"/>
  <c r="H62" i="85"/>
  <c r="J62" i="85" s="1"/>
  <c r="K62" i="85" s="1"/>
  <c r="H62" i="84"/>
  <c r="J62" i="84" s="1"/>
  <c r="K62" i="84" s="1"/>
  <c r="M62" i="84" s="1"/>
  <c r="H62" i="83"/>
  <c r="J62" i="83" s="1"/>
  <c r="K62" i="83" s="1"/>
  <c r="H62" i="82"/>
  <c r="J62" i="82" s="1"/>
  <c r="K62" i="82" s="1"/>
  <c r="H62" i="81"/>
  <c r="J62" i="81" s="1"/>
  <c r="K62" i="81" s="1"/>
  <c r="H62" i="79"/>
  <c r="J62" i="79" s="1"/>
  <c r="K62" i="79" s="1"/>
  <c r="H62" i="80"/>
  <c r="J62" i="80" s="1"/>
  <c r="K62" i="80" s="1"/>
  <c r="H62" i="78"/>
  <c r="J62" i="78" s="1"/>
  <c r="K62" i="78" s="1"/>
  <c r="H62" i="76"/>
  <c r="H62" i="4"/>
  <c r="H62" i="5"/>
  <c r="H62" i="6"/>
  <c r="H62" i="7"/>
  <c r="H62" i="75"/>
  <c r="H62" i="8"/>
  <c r="H62" i="9"/>
  <c r="H62" i="60"/>
  <c r="H62" i="61"/>
  <c r="H62" i="62"/>
  <c r="H62" i="63"/>
  <c r="H62" i="64"/>
  <c r="H62" i="65"/>
  <c r="H62" i="3"/>
  <c r="H63" i="86"/>
  <c r="J63" i="86" s="1"/>
  <c r="K63" i="86" s="1"/>
  <c r="H63" i="85"/>
  <c r="J63" i="85" s="1"/>
  <c r="K63" i="85" s="1"/>
  <c r="M63" i="85" s="1"/>
  <c r="H63" i="84"/>
  <c r="J63" i="84" s="1"/>
  <c r="K63" i="84" s="1"/>
  <c r="H63" i="83"/>
  <c r="J63" i="83" s="1"/>
  <c r="K63" i="83" s="1"/>
  <c r="H63" i="82"/>
  <c r="J63" i="82" s="1"/>
  <c r="K63" i="82" s="1"/>
  <c r="H63" i="81"/>
  <c r="J63" i="81" s="1"/>
  <c r="K63" i="81" s="1"/>
  <c r="H63" i="78"/>
  <c r="J63" i="78" s="1"/>
  <c r="K63" i="78" s="1"/>
  <c r="H63" i="80"/>
  <c r="J63" i="80" s="1"/>
  <c r="K63" i="80" s="1"/>
  <c r="H63" i="79"/>
  <c r="J63" i="79" s="1"/>
  <c r="K63" i="79" s="1"/>
  <c r="H63" i="76"/>
  <c r="H63" i="4"/>
  <c r="H63" i="5"/>
  <c r="H63" i="6"/>
  <c r="H63" i="7"/>
  <c r="H63" i="75"/>
  <c r="H63" i="8"/>
  <c r="H63" i="9"/>
  <c r="H63" i="60"/>
  <c r="H63" i="61"/>
  <c r="H63" i="62"/>
  <c r="H63" i="63"/>
  <c r="H63" i="64"/>
  <c r="H63" i="65"/>
  <c r="H63" i="3"/>
  <c r="H64" i="86"/>
  <c r="J64" i="86" s="1"/>
  <c r="K64" i="86" s="1"/>
  <c r="M64" i="86" s="1"/>
  <c r="H64" i="85"/>
  <c r="J64" i="85" s="1"/>
  <c r="K64" i="85" s="1"/>
  <c r="L64" i="85" s="1"/>
  <c r="H64" i="83"/>
  <c r="J64" i="83" s="1"/>
  <c r="K64" i="83" s="1"/>
  <c r="H64" i="84"/>
  <c r="J64" i="84" s="1"/>
  <c r="K64" i="84" s="1"/>
  <c r="H64" i="82"/>
  <c r="J64" i="82" s="1"/>
  <c r="K64" i="82" s="1"/>
  <c r="H64" i="81"/>
  <c r="J64" i="81" s="1"/>
  <c r="K64" i="81" s="1"/>
  <c r="H64" i="80"/>
  <c r="J64" i="80" s="1"/>
  <c r="K64" i="80" s="1"/>
  <c r="H64" i="79"/>
  <c r="J64" i="79" s="1"/>
  <c r="K64" i="79" s="1"/>
  <c r="H64" i="78"/>
  <c r="J64" i="78" s="1"/>
  <c r="K64" i="78" s="1"/>
  <c r="H64" i="76"/>
  <c r="H64" i="4"/>
  <c r="H64" i="5"/>
  <c r="H64" i="6"/>
  <c r="H64" i="7"/>
  <c r="H64" i="75"/>
  <c r="H64" i="8"/>
  <c r="H64" i="9"/>
  <c r="H64" i="60"/>
  <c r="H64" i="61"/>
  <c r="H64" i="62"/>
  <c r="H64" i="63"/>
  <c r="H64" i="64"/>
  <c r="H64" i="65"/>
  <c r="H64" i="3"/>
  <c r="H65" i="86"/>
  <c r="J65" i="86" s="1"/>
  <c r="K65" i="86" s="1"/>
  <c r="H65" i="85"/>
  <c r="J65" i="85" s="1"/>
  <c r="K65" i="85" s="1"/>
  <c r="H65" i="84"/>
  <c r="J65" i="84" s="1"/>
  <c r="K65" i="84" s="1"/>
  <c r="L65" i="84" s="1"/>
  <c r="H65" i="83"/>
  <c r="J65" i="83" s="1"/>
  <c r="K65" i="83" s="1"/>
  <c r="H65" i="82"/>
  <c r="J65" i="82" s="1"/>
  <c r="K65" i="82" s="1"/>
  <c r="H65" i="81"/>
  <c r="J65" i="81" s="1"/>
  <c r="K65" i="81" s="1"/>
  <c r="H65" i="80"/>
  <c r="J65" i="80" s="1"/>
  <c r="K65" i="80" s="1"/>
  <c r="H65" i="78"/>
  <c r="J65" i="78" s="1"/>
  <c r="K65" i="78" s="1"/>
  <c r="H65" i="79"/>
  <c r="J65" i="79" s="1"/>
  <c r="K65" i="79" s="1"/>
  <c r="H65" i="76"/>
  <c r="H65" i="4"/>
  <c r="H65" i="5"/>
  <c r="H65" i="6"/>
  <c r="H65" i="7"/>
  <c r="H65" i="75"/>
  <c r="H65" i="8"/>
  <c r="H65" i="9"/>
  <c r="H65" i="60"/>
  <c r="H65" i="61"/>
  <c r="H65" i="62"/>
  <c r="H65" i="63"/>
  <c r="H65" i="64"/>
  <c r="H65" i="65"/>
  <c r="H65" i="3"/>
  <c r="H66" i="86"/>
  <c r="J66" i="86" s="1"/>
  <c r="K66" i="86" s="1"/>
  <c r="H66" i="85"/>
  <c r="J66" i="85" s="1"/>
  <c r="K66" i="85" s="1"/>
  <c r="H66" i="84"/>
  <c r="J66" i="84" s="1"/>
  <c r="K66" i="84" s="1"/>
  <c r="M66" i="84" s="1"/>
  <c r="H66" i="83"/>
  <c r="J66" i="83" s="1"/>
  <c r="K66" i="83" s="1"/>
  <c r="H66" i="82"/>
  <c r="J66" i="82" s="1"/>
  <c r="K66" i="82" s="1"/>
  <c r="H66" i="81"/>
  <c r="J66" i="81" s="1"/>
  <c r="K66" i="81" s="1"/>
  <c r="H66" i="79"/>
  <c r="J66" i="79" s="1"/>
  <c r="K66" i="79" s="1"/>
  <c r="H66" i="80"/>
  <c r="J66" i="80" s="1"/>
  <c r="K66" i="80" s="1"/>
  <c r="H66" i="78"/>
  <c r="J66" i="78" s="1"/>
  <c r="K66" i="78" s="1"/>
  <c r="H66" i="76"/>
  <c r="H66" i="4"/>
  <c r="H66" i="5"/>
  <c r="H66" i="6"/>
  <c r="H66" i="7"/>
  <c r="H66" i="75"/>
  <c r="H66" i="8"/>
  <c r="H66" i="9"/>
  <c r="H66" i="60"/>
  <c r="H66" i="61"/>
  <c r="H66" i="62"/>
  <c r="H66" i="63"/>
  <c r="H66" i="64"/>
  <c r="H66" i="65"/>
  <c r="H66" i="3"/>
  <c r="H67" i="86"/>
  <c r="J67" i="86" s="1"/>
  <c r="K67" i="86" s="1"/>
  <c r="H67" i="85"/>
  <c r="J67" i="85" s="1"/>
  <c r="K67" i="85" s="1"/>
  <c r="H67" i="84"/>
  <c r="J67" i="84" s="1"/>
  <c r="K67" i="84" s="1"/>
  <c r="L67" i="84" s="1"/>
  <c r="H67" i="83"/>
  <c r="J67" i="83" s="1"/>
  <c r="K67" i="83" s="1"/>
  <c r="H67" i="82"/>
  <c r="J67" i="82" s="1"/>
  <c r="K67" i="82" s="1"/>
  <c r="H67" i="81"/>
  <c r="J67" i="81" s="1"/>
  <c r="K67" i="81" s="1"/>
  <c r="H67" i="78"/>
  <c r="J67" i="78" s="1"/>
  <c r="K67" i="78" s="1"/>
  <c r="H67" i="80"/>
  <c r="J67" i="80" s="1"/>
  <c r="K67" i="80" s="1"/>
  <c r="H67" i="79"/>
  <c r="J67" i="79" s="1"/>
  <c r="K67" i="79" s="1"/>
  <c r="H67" i="76"/>
  <c r="H67" i="4"/>
  <c r="H67" i="5"/>
  <c r="H67" i="6"/>
  <c r="H67" i="7"/>
  <c r="H67" i="75"/>
  <c r="H67" i="8"/>
  <c r="H67" i="9"/>
  <c r="H67" i="60"/>
  <c r="H67" i="61"/>
  <c r="H67" i="62"/>
  <c r="H67" i="63"/>
  <c r="H67" i="64"/>
  <c r="H67" i="65"/>
  <c r="H67" i="3"/>
  <c r="H68" i="86"/>
  <c r="J68" i="86" s="1"/>
  <c r="K68" i="86" s="1"/>
  <c r="H68" i="85"/>
  <c r="J68" i="85" s="1"/>
  <c r="K68" i="85" s="1"/>
  <c r="H68" i="84"/>
  <c r="J68" i="84" s="1"/>
  <c r="K68" i="84" s="1"/>
  <c r="L68" i="84" s="1"/>
  <c r="H68" i="83"/>
  <c r="J68" i="83" s="1"/>
  <c r="K68" i="83" s="1"/>
  <c r="H68" i="82"/>
  <c r="J68" i="82" s="1"/>
  <c r="K68" i="82" s="1"/>
  <c r="H68" i="81"/>
  <c r="J68" i="81" s="1"/>
  <c r="K68" i="81" s="1"/>
  <c r="H68" i="80"/>
  <c r="J68" i="80" s="1"/>
  <c r="K68" i="80" s="1"/>
  <c r="H68" i="79"/>
  <c r="J68" i="79" s="1"/>
  <c r="K68" i="79" s="1"/>
  <c r="H68" i="78"/>
  <c r="J68" i="78" s="1"/>
  <c r="K68" i="78" s="1"/>
  <c r="H68" i="76"/>
  <c r="H68" i="4"/>
  <c r="H68" i="5"/>
  <c r="H68" i="6"/>
  <c r="H68" i="7"/>
  <c r="H68" i="75"/>
  <c r="H68" i="8"/>
  <c r="H68" i="9"/>
  <c r="H68" i="60"/>
  <c r="H68" i="61"/>
  <c r="H68" i="62"/>
  <c r="H68" i="63"/>
  <c r="H68" i="64"/>
  <c r="H68" i="65"/>
  <c r="H68" i="3"/>
  <c r="H69" i="86"/>
  <c r="J69" i="86" s="1"/>
  <c r="K69" i="86" s="1"/>
  <c r="H69" i="85"/>
  <c r="J69" i="85" s="1"/>
  <c r="K69" i="85" s="1"/>
  <c r="L69" i="85" s="1"/>
  <c r="H69" i="84"/>
  <c r="J69" i="84" s="1"/>
  <c r="K69" i="84" s="1"/>
  <c r="L69" i="84" s="1"/>
  <c r="H69" i="83"/>
  <c r="J69" i="83" s="1"/>
  <c r="K69" i="83" s="1"/>
  <c r="H69" i="82"/>
  <c r="J69" i="82" s="1"/>
  <c r="K69" i="82" s="1"/>
  <c r="H69" i="81"/>
  <c r="J69" i="81" s="1"/>
  <c r="K69" i="81" s="1"/>
  <c r="H69" i="80"/>
  <c r="J69" i="80" s="1"/>
  <c r="K69" i="80" s="1"/>
  <c r="H69" i="78"/>
  <c r="J69" i="78" s="1"/>
  <c r="K69" i="78" s="1"/>
  <c r="H69" i="79"/>
  <c r="J69" i="79" s="1"/>
  <c r="K69" i="79" s="1"/>
  <c r="H69" i="76"/>
  <c r="H69" i="4"/>
  <c r="H69" i="5"/>
  <c r="H69" i="6"/>
  <c r="H69" i="7"/>
  <c r="H69" i="75"/>
  <c r="H69" i="8"/>
  <c r="H69" i="9"/>
  <c r="H69" i="60"/>
  <c r="H69" i="61"/>
  <c r="H69" i="62"/>
  <c r="H69" i="63"/>
  <c r="H69" i="64"/>
  <c r="H69" i="65"/>
  <c r="H69" i="3"/>
  <c r="H70" i="86"/>
  <c r="J70" i="86" s="1"/>
  <c r="K70" i="86" s="1"/>
  <c r="H70" i="85"/>
  <c r="J70" i="85" s="1"/>
  <c r="K70" i="85" s="1"/>
  <c r="L70" i="85" s="1"/>
  <c r="H70" i="84"/>
  <c r="J70" i="84" s="1"/>
  <c r="K70" i="84" s="1"/>
  <c r="H70" i="83"/>
  <c r="J70" i="83" s="1"/>
  <c r="K70" i="83" s="1"/>
  <c r="H70" i="82"/>
  <c r="J70" i="82" s="1"/>
  <c r="K70" i="82" s="1"/>
  <c r="L70" i="82" s="1"/>
  <c r="H70" i="81"/>
  <c r="J70" i="81" s="1"/>
  <c r="K70" i="81" s="1"/>
  <c r="H70" i="79"/>
  <c r="J70" i="79" s="1"/>
  <c r="K70" i="79" s="1"/>
  <c r="H70" i="80"/>
  <c r="J70" i="80" s="1"/>
  <c r="K70" i="80" s="1"/>
  <c r="H70" i="78"/>
  <c r="J70" i="78" s="1"/>
  <c r="K70" i="78" s="1"/>
  <c r="H70" i="76"/>
  <c r="H70" i="4"/>
  <c r="H70" i="5"/>
  <c r="H70" i="6"/>
  <c r="H70" i="7"/>
  <c r="H70" i="75"/>
  <c r="H70" i="8"/>
  <c r="H70" i="9"/>
  <c r="H70" i="60"/>
  <c r="H70" i="61"/>
  <c r="H70" i="62"/>
  <c r="H70" i="63"/>
  <c r="H70" i="64"/>
  <c r="H70" i="65"/>
  <c r="H70" i="3"/>
  <c r="H71" i="86"/>
  <c r="J71" i="86" s="1"/>
  <c r="K71" i="86" s="1"/>
  <c r="H71" i="85"/>
  <c r="J71" i="85" s="1"/>
  <c r="K71" i="85" s="1"/>
  <c r="H71" i="84"/>
  <c r="J71" i="84" s="1"/>
  <c r="K71" i="84" s="1"/>
  <c r="H71" i="83"/>
  <c r="J71" i="83" s="1"/>
  <c r="K71" i="83" s="1"/>
  <c r="H71" i="82"/>
  <c r="J71" i="82" s="1"/>
  <c r="K71" i="82" s="1"/>
  <c r="H71" i="81"/>
  <c r="J71" i="81" s="1"/>
  <c r="K71" i="81" s="1"/>
  <c r="H71" i="78"/>
  <c r="J71" i="78" s="1"/>
  <c r="K71" i="78" s="1"/>
  <c r="H71" i="80"/>
  <c r="J71" i="80" s="1"/>
  <c r="K71" i="80" s="1"/>
  <c r="H71" i="79"/>
  <c r="J71" i="79" s="1"/>
  <c r="K71" i="79" s="1"/>
  <c r="H71" i="76"/>
  <c r="H71" i="4"/>
  <c r="H71" i="5"/>
  <c r="H71" i="6"/>
  <c r="H71" i="7"/>
  <c r="H71" i="75"/>
  <c r="H71" i="8"/>
  <c r="H71" i="9"/>
  <c r="H71" i="60"/>
  <c r="H71" i="61"/>
  <c r="H71" i="62"/>
  <c r="H71" i="63"/>
  <c r="H71" i="64"/>
  <c r="H71" i="65"/>
  <c r="H71" i="3"/>
  <c r="H72" i="86"/>
  <c r="J72" i="86" s="1"/>
  <c r="K72" i="86" s="1"/>
  <c r="H72" i="85"/>
  <c r="J72" i="85" s="1"/>
  <c r="K72" i="85" s="1"/>
  <c r="H72" i="84"/>
  <c r="J72" i="84" s="1"/>
  <c r="K72" i="84" s="1"/>
  <c r="H72" i="83"/>
  <c r="J72" i="83" s="1"/>
  <c r="K72" i="83" s="1"/>
  <c r="H72" i="82"/>
  <c r="J72" i="82" s="1"/>
  <c r="K72" i="82" s="1"/>
  <c r="H72" i="81"/>
  <c r="J72" i="81" s="1"/>
  <c r="K72" i="81" s="1"/>
  <c r="H72" i="80"/>
  <c r="J72" i="80" s="1"/>
  <c r="K72" i="80" s="1"/>
  <c r="H72" i="79"/>
  <c r="J72" i="79" s="1"/>
  <c r="K72" i="79" s="1"/>
  <c r="H72" i="78"/>
  <c r="J72" i="78" s="1"/>
  <c r="K72" i="78" s="1"/>
  <c r="H72" i="76"/>
  <c r="H72" i="4"/>
  <c r="H72" i="5"/>
  <c r="H72" i="6"/>
  <c r="H72" i="7"/>
  <c r="H72" i="75"/>
  <c r="H72" i="8"/>
  <c r="H72" i="9"/>
  <c r="H72" i="60"/>
  <c r="H72" i="61"/>
  <c r="H72" i="62"/>
  <c r="H72" i="63"/>
  <c r="H72" i="64"/>
  <c r="H72" i="65"/>
  <c r="H72" i="3"/>
  <c r="E179" i="1"/>
  <c r="K75" i="1"/>
  <c r="L75" i="1" s="1"/>
  <c r="K76" i="1"/>
  <c r="M76" i="1" s="1"/>
  <c r="M80" i="1"/>
  <c r="F122" i="1"/>
  <c r="K123" i="1"/>
  <c r="K127" i="1"/>
  <c r="K131" i="1"/>
  <c r="K135" i="1"/>
  <c r="K139" i="1"/>
  <c r="K143" i="1"/>
  <c r="L147" i="1"/>
  <c r="K148" i="1"/>
  <c r="K154" i="1"/>
  <c r="K158" i="1"/>
  <c r="K162" i="1"/>
  <c r="K166" i="1"/>
  <c r="K170" i="1"/>
  <c r="K174" i="1"/>
  <c r="K178" i="1"/>
  <c r="F187" i="1"/>
  <c r="M21" i="86"/>
  <c r="L21" i="86"/>
  <c r="L19" i="86"/>
  <c r="M19" i="86"/>
  <c r="M62" i="86"/>
  <c r="M58" i="86"/>
  <c r="M52" i="86"/>
  <c r="L50" i="86"/>
  <c r="M50" i="86"/>
  <c r="L48" i="86"/>
  <c r="M48" i="86"/>
  <c r="M47" i="86"/>
  <c r="L47" i="86"/>
  <c r="L46" i="86"/>
  <c r="M46" i="86"/>
  <c r="M43" i="86"/>
  <c r="L43" i="86"/>
  <c r="M35" i="86"/>
  <c r="L35" i="86"/>
  <c r="M27" i="86"/>
  <c r="L27" i="86"/>
  <c r="G73" i="86"/>
  <c r="M17" i="86"/>
  <c r="L17" i="86"/>
  <c r="M9" i="86"/>
  <c r="L9" i="86"/>
  <c r="L64" i="86"/>
  <c r="L60" i="86"/>
  <c r="L56" i="86"/>
  <c r="L54" i="86"/>
  <c r="M54" i="86"/>
  <c r="M53" i="86"/>
  <c r="L53" i="86"/>
  <c r="M39" i="86"/>
  <c r="L39" i="86"/>
  <c r="M31" i="86"/>
  <c r="L31" i="86"/>
  <c r="M23" i="86"/>
  <c r="L23" i="86"/>
  <c r="M20" i="86"/>
  <c r="L20" i="86"/>
  <c r="L4" i="86"/>
  <c r="M4" i="86"/>
  <c r="M13" i="86"/>
  <c r="L13" i="86"/>
  <c r="M5" i="86"/>
  <c r="L5" i="86"/>
  <c r="L65" i="85"/>
  <c r="L63" i="85"/>
  <c r="L61" i="85"/>
  <c r="L59" i="85"/>
  <c r="M57" i="85"/>
  <c r="L57" i="85"/>
  <c r="M55" i="85"/>
  <c r="L55" i="85"/>
  <c r="M53" i="85"/>
  <c r="L53" i="85"/>
  <c r="M51" i="85"/>
  <c r="L51" i="85"/>
  <c r="M49" i="85"/>
  <c r="L49" i="85"/>
  <c r="M47" i="85"/>
  <c r="L47" i="85"/>
  <c r="L39" i="85"/>
  <c r="M39" i="85"/>
  <c r="L37" i="85"/>
  <c r="M37" i="85"/>
  <c r="L35" i="85"/>
  <c r="M35" i="85"/>
  <c r="L33" i="85"/>
  <c r="M33" i="85"/>
  <c r="L29" i="85"/>
  <c r="M29" i="85"/>
  <c r="L27" i="85"/>
  <c r="M27" i="85"/>
  <c r="L25" i="85"/>
  <c r="M25" i="85"/>
  <c r="L23" i="85"/>
  <c r="M23" i="85"/>
  <c r="M40" i="85"/>
  <c r="L40" i="85"/>
  <c r="M22" i="85"/>
  <c r="L22" i="85"/>
  <c r="L4" i="85"/>
  <c r="M4" i="85"/>
  <c r="M17" i="85"/>
  <c r="L17" i="85"/>
  <c r="M9" i="85"/>
  <c r="L9" i="85"/>
  <c r="L66" i="85"/>
  <c r="L62" i="85"/>
  <c r="M62" i="85"/>
  <c r="L60" i="85"/>
  <c r="M60" i="85"/>
  <c r="L58" i="85"/>
  <c r="M58" i="85"/>
  <c r="L56" i="85"/>
  <c r="M56" i="85"/>
  <c r="L54" i="85"/>
  <c r="M54" i="85"/>
  <c r="L52" i="85"/>
  <c r="M52" i="85"/>
  <c r="L50" i="85"/>
  <c r="M50" i="85"/>
  <c r="L48" i="85"/>
  <c r="M48" i="85"/>
  <c r="L31" i="85"/>
  <c r="M31" i="85"/>
  <c r="M30" i="85"/>
  <c r="L30" i="85"/>
  <c r="M28" i="85"/>
  <c r="L28" i="85"/>
  <c r="M26" i="85"/>
  <c r="L26" i="85"/>
  <c r="M24" i="85"/>
  <c r="L24" i="85"/>
  <c r="M44" i="85"/>
  <c r="L44" i="85"/>
  <c r="G73" i="85"/>
  <c r="M21" i="85"/>
  <c r="L21" i="85"/>
  <c r="M13" i="85"/>
  <c r="L13" i="85"/>
  <c r="M5" i="85"/>
  <c r="L5" i="85"/>
  <c r="L9" i="84"/>
  <c r="M9" i="84"/>
  <c r="L5" i="84"/>
  <c r="M5" i="84"/>
  <c r="L66" i="84"/>
  <c r="M67" i="84"/>
  <c r="M47" i="84"/>
  <c r="L47" i="84"/>
  <c r="L46" i="84"/>
  <c r="M46" i="84"/>
  <c r="G73" i="84"/>
  <c r="L45" i="84"/>
  <c r="M45" i="84"/>
  <c r="L43" i="84"/>
  <c r="M43" i="84"/>
  <c r="L41" i="84"/>
  <c r="M41" i="84"/>
  <c r="L39" i="84"/>
  <c r="M39" i="84"/>
  <c r="L37" i="84"/>
  <c r="M37" i="84"/>
  <c r="L35" i="84"/>
  <c r="M35" i="84"/>
  <c r="L33" i="84"/>
  <c r="M33" i="84"/>
  <c r="L31" i="84"/>
  <c r="M31" i="84"/>
  <c r="L29" i="84"/>
  <c r="M29" i="84"/>
  <c r="L27" i="84"/>
  <c r="M27" i="84"/>
  <c r="L25" i="84"/>
  <c r="M25" i="84"/>
  <c r="L23" i="84"/>
  <c r="M23" i="84"/>
  <c r="L21" i="84"/>
  <c r="M21" i="84"/>
  <c r="L19" i="84"/>
  <c r="M19" i="84"/>
  <c r="L17" i="84"/>
  <c r="M17" i="84"/>
  <c r="L15" i="84"/>
  <c r="M15" i="84"/>
  <c r="L13" i="84"/>
  <c r="M13" i="84"/>
  <c r="M12" i="84"/>
  <c r="L12" i="84"/>
  <c r="M8" i="84"/>
  <c r="L8" i="84"/>
  <c r="M68" i="84"/>
  <c r="L64" i="84"/>
  <c r="L62" i="84"/>
  <c r="L60" i="84"/>
  <c r="M60" i="84"/>
  <c r="L58" i="84"/>
  <c r="M58" i="84"/>
  <c r="L56" i="84"/>
  <c r="M56" i="84"/>
  <c r="L54" i="84"/>
  <c r="M54" i="84"/>
  <c r="L52" i="84"/>
  <c r="M52" i="84"/>
  <c r="L50" i="84"/>
  <c r="M50" i="84"/>
  <c r="L48" i="84"/>
  <c r="M48" i="84"/>
  <c r="M69" i="84"/>
  <c r="M65" i="84"/>
  <c r="M4" i="84"/>
  <c r="L4" i="84"/>
  <c r="L11" i="84"/>
  <c r="M11" i="84"/>
  <c r="M10" i="84"/>
  <c r="L10" i="84"/>
  <c r="L7" i="84"/>
  <c r="M7" i="84"/>
  <c r="M6" i="84"/>
  <c r="L6" i="84"/>
  <c r="L68" i="83"/>
  <c r="L58" i="83"/>
  <c r="M58" i="83"/>
  <c r="M61" i="83"/>
  <c r="L61" i="83"/>
  <c r="M57" i="83"/>
  <c r="L57" i="83"/>
  <c r="L26" i="83"/>
  <c r="M26" i="83"/>
  <c r="M24" i="83"/>
  <c r="L24" i="83"/>
  <c r="M22" i="83"/>
  <c r="L22" i="83"/>
  <c r="M20" i="83"/>
  <c r="L20" i="83"/>
  <c r="M43" i="83"/>
  <c r="L43" i="83"/>
  <c r="M35" i="83"/>
  <c r="L35" i="83"/>
  <c r="M27" i="83"/>
  <c r="L27" i="83"/>
  <c r="G73" i="83"/>
  <c r="L19" i="83"/>
  <c r="M19" i="83"/>
  <c r="M11" i="83"/>
  <c r="L11" i="83"/>
  <c r="M70" i="83"/>
  <c r="L60" i="83"/>
  <c r="M60" i="83"/>
  <c r="L56" i="83"/>
  <c r="M56" i="83"/>
  <c r="L54" i="83"/>
  <c r="M54" i="83"/>
  <c r="L52" i="83"/>
  <c r="M52" i="83"/>
  <c r="L50" i="83"/>
  <c r="M50" i="83"/>
  <c r="L48" i="83"/>
  <c r="M48" i="83"/>
  <c r="L46" i="83"/>
  <c r="M46" i="83"/>
  <c r="M65" i="83"/>
  <c r="L65" i="83"/>
  <c r="M59" i="83"/>
  <c r="L59" i="83"/>
  <c r="L25" i="83"/>
  <c r="M25" i="83"/>
  <c r="L23" i="83"/>
  <c r="M23" i="83"/>
  <c r="L21" i="83"/>
  <c r="M21" i="83"/>
  <c r="M39" i="83"/>
  <c r="L39" i="83"/>
  <c r="M31" i="83"/>
  <c r="L31" i="83"/>
  <c r="L4" i="83"/>
  <c r="M4" i="83"/>
  <c r="M15" i="83"/>
  <c r="L15" i="83"/>
  <c r="M7" i="83"/>
  <c r="L7" i="83"/>
  <c r="M22" i="82"/>
  <c r="L22" i="82"/>
  <c r="M70" i="82"/>
  <c r="L66" i="82"/>
  <c r="M66" i="82"/>
  <c r="L62" i="82"/>
  <c r="M62" i="82"/>
  <c r="L60" i="82"/>
  <c r="M60" i="82"/>
  <c r="L58" i="82"/>
  <c r="M58" i="82"/>
  <c r="L56" i="82"/>
  <c r="M56" i="82"/>
  <c r="L54" i="82"/>
  <c r="M54" i="82"/>
  <c r="L52" i="82"/>
  <c r="M52" i="82"/>
  <c r="L50" i="82"/>
  <c r="M50" i="82"/>
  <c r="L48" i="82"/>
  <c r="M48" i="82"/>
  <c r="M4" i="82"/>
  <c r="L4" i="82"/>
  <c r="L46" i="82"/>
  <c r="M46" i="82"/>
  <c r="M38" i="82"/>
  <c r="L38" i="82"/>
  <c r="M30" i="82"/>
  <c r="L30" i="82"/>
  <c r="M21" i="82"/>
  <c r="L21" i="82"/>
  <c r="M19" i="82"/>
  <c r="L19" i="82"/>
  <c r="M18" i="82"/>
  <c r="L18" i="82"/>
  <c r="M10" i="82"/>
  <c r="L10" i="82"/>
  <c r="L68" i="82"/>
  <c r="M68" i="82"/>
  <c r="L64" i="82"/>
  <c r="M64" i="82"/>
  <c r="G73" i="82"/>
  <c r="M42" i="82"/>
  <c r="L42" i="82"/>
  <c r="M34" i="82"/>
  <c r="L34" i="82"/>
  <c r="M26" i="82"/>
  <c r="L26" i="82"/>
  <c r="L20" i="82"/>
  <c r="M20" i="82"/>
  <c r="F73" i="82"/>
  <c r="M14" i="82"/>
  <c r="L14" i="82"/>
  <c r="M6" i="82"/>
  <c r="L6" i="82"/>
  <c r="M21" i="81"/>
  <c r="L21" i="81"/>
  <c r="L19" i="81"/>
  <c r="M19" i="81"/>
  <c r="L70" i="81"/>
  <c r="L66" i="81"/>
  <c r="M66" i="81"/>
  <c r="L62" i="81"/>
  <c r="M62" i="81"/>
  <c r="L58" i="81"/>
  <c r="M58" i="81"/>
  <c r="L54" i="81"/>
  <c r="M54" i="81"/>
  <c r="L52" i="81"/>
  <c r="M52" i="81"/>
  <c r="L50" i="81"/>
  <c r="M50" i="81"/>
  <c r="L48" i="81"/>
  <c r="M48" i="81"/>
  <c r="K73" i="81"/>
  <c r="M4" i="81"/>
  <c r="L4" i="81"/>
  <c r="M43" i="81"/>
  <c r="L43" i="81"/>
  <c r="M35" i="81"/>
  <c r="L35" i="81"/>
  <c r="M27" i="81"/>
  <c r="L27" i="81"/>
  <c r="F73" i="81"/>
  <c r="M12" i="81"/>
  <c r="L12" i="81"/>
  <c r="L72" i="81"/>
  <c r="L68" i="81"/>
  <c r="L64" i="81"/>
  <c r="M64" i="81"/>
  <c r="L60" i="81"/>
  <c r="M60" i="81"/>
  <c r="L56" i="81"/>
  <c r="M56" i="81"/>
  <c r="M47" i="81"/>
  <c r="L47" i="81"/>
  <c r="L46" i="81"/>
  <c r="M46" i="81"/>
  <c r="G73" i="81"/>
  <c r="M39" i="81"/>
  <c r="L39" i="81"/>
  <c r="M31" i="81"/>
  <c r="L31" i="81"/>
  <c r="M23" i="81"/>
  <c r="L23" i="81"/>
  <c r="M20" i="81"/>
  <c r="L20" i="81"/>
  <c r="M16" i="81"/>
  <c r="L16" i="81"/>
  <c r="M8" i="81"/>
  <c r="L8" i="81"/>
  <c r="L72" i="80"/>
  <c r="M70" i="80"/>
  <c r="L68" i="80"/>
  <c r="M68" i="80"/>
  <c r="L66" i="80"/>
  <c r="M66" i="80"/>
  <c r="L64" i="80"/>
  <c r="M64" i="80"/>
  <c r="L62" i="80"/>
  <c r="M62" i="80"/>
  <c r="L60" i="80"/>
  <c r="M60" i="80"/>
  <c r="L58" i="80"/>
  <c r="M58" i="80"/>
  <c r="L56" i="80"/>
  <c r="M56" i="80"/>
  <c r="L54" i="80"/>
  <c r="M54" i="80"/>
  <c r="L52" i="80"/>
  <c r="M52" i="80"/>
  <c r="L50" i="80"/>
  <c r="M50" i="80"/>
  <c r="L48" i="80"/>
  <c r="M48" i="80"/>
  <c r="M45" i="80"/>
  <c r="L45" i="80"/>
  <c r="M43" i="80"/>
  <c r="L43" i="80"/>
  <c r="M41" i="80"/>
  <c r="L41" i="80"/>
  <c r="M39" i="80"/>
  <c r="L39" i="80"/>
  <c r="M37" i="80"/>
  <c r="L37" i="80"/>
  <c r="M35" i="80"/>
  <c r="L35" i="80"/>
  <c r="M33" i="80"/>
  <c r="L33" i="80"/>
  <c r="L12" i="80"/>
  <c r="M12" i="80"/>
  <c r="L8" i="80"/>
  <c r="M8" i="80"/>
  <c r="L4" i="80"/>
  <c r="M4" i="80"/>
  <c r="M31" i="80"/>
  <c r="L31" i="80"/>
  <c r="M23" i="80"/>
  <c r="L23" i="80"/>
  <c r="M15" i="80"/>
  <c r="L15" i="80"/>
  <c r="M11" i="80"/>
  <c r="L11" i="80"/>
  <c r="M7" i="80"/>
  <c r="L7" i="80"/>
  <c r="M71" i="80"/>
  <c r="M69" i="80"/>
  <c r="L69" i="80"/>
  <c r="M67" i="80"/>
  <c r="L67" i="80"/>
  <c r="M65" i="80"/>
  <c r="L65" i="80"/>
  <c r="M63" i="80"/>
  <c r="L63" i="80"/>
  <c r="M61" i="80"/>
  <c r="L61" i="80"/>
  <c r="M59" i="80"/>
  <c r="L59" i="80"/>
  <c r="M57" i="80"/>
  <c r="L57" i="80"/>
  <c r="M55" i="80"/>
  <c r="L55" i="80"/>
  <c r="M53" i="80"/>
  <c r="L53" i="80"/>
  <c r="M51" i="80"/>
  <c r="L51" i="80"/>
  <c r="M49" i="80"/>
  <c r="L49" i="80"/>
  <c r="M47" i="80"/>
  <c r="L47" i="80"/>
  <c r="L46" i="80"/>
  <c r="M46" i="80"/>
  <c r="L44" i="80"/>
  <c r="M44" i="80"/>
  <c r="L42" i="80"/>
  <c r="M42" i="80"/>
  <c r="L40" i="80"/>
  <c r="M40" i="80"/>
  <c r="L38" i="80"/>
  <c r="M38" i="80"/>
  <c r="L36" i="80"/>
  <c r="M36" i="80"/>
  <c r="L34" i="80"/>
  <c r="M34" i="80"/>
  <c r="F73" i="80"/>
  <c r="L14" i="80"/>
  <c r="M14" i="80"/>
  <c r="L10" i="80"/>
  <c r="M10" i="80"/>
  <c r="L6" i="80"/>
  <c r="M6" i="80"/>
  <c r="G73" i="80"/>
  <c r="M27" i="80"/>
  <c r="L27" i="80"/>
  <c r="M19" i="80"/>
  <c r="L19" i="80"/>
  <c r="M13" i="80"/>
  <c r="L13" i="80"/>
  <c r="M9" i="80"/>
  <c r="L9" i="80"/>
  <c r="M5" i="80"/>
  <c r="L5" i="80"/>
  <c r="L72" i="79"/>
  <c r="L68" i="79"/>
  <c r="M68" i="79"/>
  <c r="L64" i="79"/>
  <c r="M64" i="79"/>
  <c r="L60" i="79"/>
  <c r="M60" i="79"/>
  <c r="L56" i="79"/>
  <c r="M56" i="79"/>
  <c r="L52" i="79"/>
  <c r="M52" i="79"/>
  <c r="L48" i="79"/>
  <c r="M48" i="79"/>
  <c r="L30" i="79"/>
  <c r="M30" i="79"/>
  <c r="L26" i="79"/>
  <c r="M26" i="79"/>
  <c r="L22" i="79"/>
  <c r="M22" i="79"/>
  <c r="K73" i="79"/>
  <c r="M4" i="79"/>
  <c r="L4" i="79"/>
  <c r="M43" i="79"/>
  <c r="L43" i="79"/>
  <c r="M35" i="79"/>
  <c r="L35" i="79"/>
  <c r="M29" i="79"/>
  <c r="L29" i="79"/>
  <c r="M25" i="79"/>
  <c r="L25" i="79"/>
  <c r="M21" i="79"/>
  <c r="L21" i="79"/>
  <c r="F73" i="79"/>
  <c r="M12" i="79"/>
  <c r="L12" i="79"/>
  <c r="L70" i="79"/>
  <c r="M70" i="79"/>
  <c r="L66" i="79"/>
  <c r="M66" i="79"/>
  <c r="L62" i="79"/>
  <c r="M62" i="79"/>
  <c r="L58" i="79"/>
  <c r="M58" i="79"/>
  <c r="L54" i="79"/>
  <c r="M54" i="79"/>
  <c r="L50" i="79"/>
  <c r="M50" i="79"/>
  <c r="L28" i="79"/>
  <c r="M28" i="79"/>
  <c r="L24" i="79"/>
  <c r="M24" i="79"/>
  <c r="L20" i="79"/>
  <c r="M20" i="79"/>
  <c r="L18" i="79"/>
  <c r="M18" i="79"/>
  <c r="G73" i="79"/>
  <c r="M39" i="79"/>
  <c r="L39" i="79"/>
  <c r="M31" i="79"/>
  <c r="L31" i="79"/>
  <c r="M27" i="79"/>
  <c r="L27" i="79"/>
  <c r="M23" i="79"/>
  <c r="L23" i="79"/>
  <c r="M19" i="79"/>
  <c r="L19" i="79"/>
  <c r="M16" i="79"/>
  <c r="L16" i="79"/>
  <c r="M8" i="79"/>
  <c r="L8" i="79"/>
  <c r="L69" i="78"/>
  <c r="M69" i="78"/>
  <c r="L65" i="78"/>
  <c r="M65" i="78"/>
  <c r="L61" i="78"/>
  <c r="M61" i="78"/>
  <c r="L57" i="78"/>
  <c r="M57" i="78"/>
  <c r="L53" i="78"/>
  <c r="M53" i="78"/>
  <c r="L72" i="78"/>
  <c r="M72" i="78"/>
  <c r="L68" i="78"/>
  <c r="M68" i="78"/>
  <c r="L64" i="78"/>
  <c r="M64" i="78"/>
  <c r="L60" i="78"/>
  <c r="M60" i="78"/>
  <c r="L56" i="78"/>
  <c r="M56" i="78"/>
  <c r="M39" i="78"/>
  <c r="L39" i="78"/>
  <c r="M35" i="78"/>
  <c r="L35" i="78"/>
  <c r="M31" i="78"/>
  <c r="L31" i="78"/>
  <c r="M36" i="78"/>
  <c r="L36" i="78"/>
  <c r="M32" i="78"/>
  <c r="L32" i="78"/>
  <c r="E73" i="78"/>
  <c r="F4" i="78"/>
  <c r="F73" i="78" s="1"/>
  <c r="K4" i="78"/>
  <c r="G4" i="78"/>
  <c r="G73" i="78" s="1"/>
  <c r="L25" i="78"/>
  <c r="M25" i="78"/>
  <c r="L21" i="78"/>
  <c r="M21" i="78"/>
  <c r="L17" i="78"/>
  <c r="M17" i="78"/>
  <c r="L13" i="78"/>
  <c r="M13" i="78"/>
  <c r="L9" i="78"/>
  <c r="M9" i="78"/>
  <c r="L5" i="78"/>
  <c r="M5" i="78"/>
  <c r="L26" i="78"/>
  <c r="M26" i="78"/>
  <c r="L22" i="78"/>
  <c r="M22" i="78"/>
  <c r="L18" i="78"/>
  <c r="M18" i="78"/>
  <c r="L14" i="78"/>
  <c r="M14" i="78"/>
  <c r="L10" i="78"/>
  <c r="M10" i="78"/>
  <c r="L6" i="78"/>
  <c r="M6" i="78"/>
  <c r="L71" i="78"/>
  <c r="M71" i="78"/>
  <c r="L67" i="78"/>
  <c r="M67" i="78"/>
  <c r="L63" i="78"/>
  <c r="M63" i="78"/>
  <c r="L59" i="78"/>
  <c r="M59" i="78"/>
  <c r="L55" i="78"/>
  <c r="M55" i="78"/>
  <c r="L70" i="78"/>
  <c r="M70" i="78"/>
  <c r="L66" i="78"/>
  <c r="M66" i="78"/>
  <c r="L62" i="78"/>
  <c r="M62" i="78"/>
  <c r="L58" i="78"/>
  <c r="M58" i="78"/>
  <c r="L54" i="78"/>
  <c r="M54" i="78"/>
  <c r="M37" i="78"/>
  <c r="L37" i="78"/>
  <c r="M33" i="78"/>
  <c r="L33" i="78"/>
  <c r="M38" i="78"/>
  <c r="L38" i="78"/>
  <c r="M34" i="78"/>
  <c r="L34" i="78"/>
  <c r="M30" i="78"/>
  <c r="L30" i="78"/>
  <c r="M29" i="78"/>
  <c r="L29" i="78"/>
  <c r="L27" i="78"/>
  <c r="M27" i="78"/>
  <c r="L23" i="78"/>
  <c r="M23" i="78"/>
  <c r="L19" i="78"/>
  <c r="M19" i="78"/>
  <c r="L15" i="78"/>
  <c r="M15" i="78"/>
  <c r="L11" i="78"/>
  <c r="M11" i="78"/>
  <c r="L7" i="78"/>
  <c r="M7" i="78"/>
  <c r="L28" i="78"/>
  <c r="M28" i="78"/>
  <c r="L24" i="78"/>
  <c r="M24" i="78"/>
  <c r="L20" i="78"/>
  <c r="M20" i="78"/>
  <c r="L16" i="78"/>
  <c r="M16" i="78"/>
  <c r="L12" i="78"/>
  <c r="M12" i="78"/>
  <c r="L8" i="78"/>
  <c r="M8" i="78"/>
  <c r="F112" i="1"/>
  <c r="F108" i="1"/>
  <c r="F106" i="1"/>
  <c r="F7" i="75"/>
  <c r="F15" i="75"/>
  <c r="F47" i="75"/>
  <c r="F55" i="75"/>
  <c r="F63" i="75"/>
  <c r="E74" i="76"/>
  <c r="F9" i="76"/>
  <c r="F17" i="76"/>
  <c r="F27" i="76"/>
  <c r="F33" i="76"/>
  <c r="F45" i="76"/>
  <c r="F49" i="76"/>
  <c r="F53" i="76"/>
  <c r="F57" i="76"/>
  <c r="F67" i="76"/>
  <c r="F104" i="1"/>
  <c r="F102" i="1"/>
  <c r="F100" i="1"/>
  <c r="F96" i="1"/>
  <c r="F95" i="1"/>
  <c r="F118" i="1"/>
  <c r="F116" i="1"/>
  <c r="F114" i="1"/>
  <c r="F91" i="1"/>
  <c r="F89" i="1"/>
  <c r="F85" i="1"/>
  <c r="F87" i="1" s="1"/>
  <c r="F83" i="1"/>
  <c r="F79" i="1"/>
  <c r="E81" i="1"/>
  <c r="F75" i="1"/>
  <c r="E77" i="1"/>
  <c r="F7" i="76"/>
  <c r="F11" i="76"/>
  <c r="F15" i="76"/>
  <c r="F35" i="76"/>
  <c r="F39" i="76"/>
  <c r="F43" i="76"/>
  <c r="F59" i="76"/>
  <c r="F63" i="76"/>
  <c r="G20" i="76"/>
  <c r="F25" i="76"/>
  <c r="F29" i="76"/>
  <c r="F37" i="76"/>
  <c r="F65" i="76"/>
  <c r="F5" i="75"/>
  <c r="F9" i="75"/>
  <c r="F13" i="75"/>
  <c r="F17" i="75"/>
  <c r="G46" i="75"/>
  <c r="F49" i="75"/>
  <c r="F53" i="75"/>
  <c r="F57" i="75"/>
  <c r="F61" i="75"/>
  <c r="F65" i="75"/>
  <c r="K73" i="3"/>
  <c r="M73" i="76"/>
  <c r="L73" i="76"/>
  <c r="F73" i="76"/>
  <c r="G73" i="75"/>
  <c r="K73" i="75"/>
  <c r="F73" i="3"/>
  <c r="G73" i="76"/>
  <c r="G73" i="3"/>
  <c r="F69" i="75"/>
  <c r="F71" i="75"/>
  <c r="F69" i="76"/>
  <c r="F4" i="76"/>
  <c r="G5" i="76"/>
  <c r="F6" i="76"/>
  <c r="G7" i="76"/>
  <c r="F8" i="76"/>
  <c r="G9" i="76"/>
  <c r="F10" i="76"/>
  <c r="G11" i="76"/>
  <c r="F12" i="76"/>
  <c r="G13" i="76"/>
  <c r="F14" i="76"/>
  <c r="G15" i="76"/>
  <c r="F16" i="76"/>
  <c r="G17" i="76"/>
  <c r="F18" i="76"/>
  <c r="F22" i="76"/>
  <c r="G4" i="76"/>
  <c r="G6" i="76"/>
  <c r="G8" i="76"/>
  <c r="G10" i="76"/>
  <c r="G12" i="76"/>
  <c r="G14" i="76"/>
  <c r="G16" i="76"/>
  <c r="G19" i="76"/>
  <c r="G21" i="76"/>
  <c r="G23" i="76"/>
  <c r="F24" i="76"/>
  <c r="G25" i="76"/>
  <c r="F26" i="76"/>
  <c r="G27" i="76"/>
  <c r="F28" i="76"/>
  <c r="G29" i="76"/>
  <c r="F30" i="76"/>
  <c r="G31" i="76"/>
  <c r="F32" i="76"/>
  <c r="G33" i="76"/>
  <c r="F34" i="76"/>
  <c r="G35" i="76"/>
  <c r="F36" i="76"/>
  <c r="G37" i="76"/>
  <c r="F38" i="76"/>
  <c r="G39" i="76"/>
  <c r="F40" i="76"/>
  <c r="G41" i="76"/>
  <c r="F42" i="76"/>
  <c r="G43" i="76"/>
  <c r="F44" i="76"/>
  <c r="G45" i="76"/>
  <c r="G24" i="76"/>
  <c r="G26" i="76"/>
  <c r="G28" i="76"/>
  <c r="G30" i="76"/>
  <c r="G32" i="76"/>
  <c r="G34" i="76"/>
  <c r="G36" i="76"/>
  <c r="G38" i="76"/>
  <c r="G40" i="76"/>
  <c r="G42" i="76"/>
  <c r="G44" i="76"/>
  <c r="G46" i="76"/>
  <c r="G48" i="76"/>
  <c r="G50" i="76"/>
  <c r="G52" i="76"/>
  <c r="G54" i="76"/>
  <c r="G56" i="76"/>
  <c r="G58" i="76"/>
  <c r="G60" i="76"/>
  <c r="G62" i="76"/>
  <c r="G64" i="76"/>
  <c r="G66" i="76"/>
  <c r="G68" i="76"/>
  <c r="G70" i="76"/>
  <c r="G72" i="76"/>
  <c r="G47" i="76"/>
  <c r="G49" i="76"/>
  <c r="G51" i="76"/>
  <c r="G53" i="76"/>
  <c r="G55" i="76"/>
  <c r="G57" i="76"/>
  <c r="G59" i="76"/>
  <c r="G61" i="76"/>
  <c r="G63" i="76"/>
  <c r="G65" i="76"/>
  <c r="G67" i="76"/>
  <c r="G69" i="76"/>
  <c r="G71" i="76"/>
  <c r="F4" i="75"/>
  <c r="G5" i="75"/>
  <c r="F6" i="75"/>
  <c r="G7" i="75"/>
  <c r="F8" i="75"/>
  <c r="G9" i="75"/>
  <c r="F10" i="75"/>
  <c r="G11" i="75"/>
  <c r="F12" i="75"/>
  <c r="G13" i="75"/>
  <c r="F14" i="75"/>
  <c r="G15" i="75"/>
  <c r="F16" i="75"/>
  <c r="G17" i="75"/>
  <c r="F18" i="75"/>
  <c r="G19" i="75"/>
  <c r="G21" i="75"/>
  <c r="G23" i="75"/>
  <c r="G25" i="75"/>
  <c r="G27" i="75"/>
  <c r="G29" i="75"/>
  <c r="G31" i="75"/>
  <c r="G33" i="75"/>
  <c r="G35" i="75"/>
  <c r="G37" i="75"/>
  <c r="G39" i="75"/>
  <c r="G41" i="75"/>
  <c r="G43" i="75"/>
  <c r="G45" i="75"/>
  <c r="G4" i="75"/>
  <c r="G6" i="75"/>
  <c r="G8" i="75"/>
  <c r="G10" i="75"/>
  <c r="G12" i="75"/>
  <c r="G14" i="75"/>
  <c r="G16" i="75"/>
  <c r="G18" i="75"/>
  <c r="G20" i="75"/>
  <c r="G22" i="75"/>
  <c r="G24" i="75"/>
  <c r="G26" i="75"/>
  <c r="G28" i="75"/>
  <c r="G30" i="75"/>
  <c r="G32" i="75"/>
  <c r="G34" i="75"/>
  <c r="G36" i="75"/>
  <c r="G38" i="75"/>
  <c r="G40" i="75"/>
  <c r="G42" i="75"/>
  <c r="G44" i="75"/>
  <c r="G48" i="75"/>
  <c r="G50" i="75"/>
  <c r="G52" i="75"/>
  <c r="G54" i="75"/>
  <c r="G56" i="75"/>
  <c r="G58" i="75"/>
  <c r="G60" i="75"/>
  <c r="G62" i="75"/>
  <c r="G64" i="75"/>
  <c r="G66" i="75"/>
  <c r="G68" i="75"/>
  <c r="G70" i="75"/>
  <c r="G72" i="75"/>
  <c r="G47" i="75"/>
  <c r="G49" i="75"/>
  <c r="G51" i="75"/>
  <c r="G53" i="75"/>
  <c r="G55" i="75"/>
  <c r="G57" i="75"/>
  <c r="G59" i="75"/>
  <c r="G61" i="75"/>
  <c r="G63" i="75"/>
  <c r="G65" i="75"/>
  <c r="G67" i="75"/>
  <c r="G69" i="75"/>
  <c r="G71" i="75"/>
  <c r="F191" i="1"/>
  <c r="G191" i="1"/>
  <c r="J191" i="1" s="1"/>
  <c r="K191" i="1" s="1"/>
  <c r="G185" i="1"/>
  <c r="J185" i="1" s="1"/>
  <c r="K185" i="1" s="1"/>
  <c r="F186" i="1"/>
  <c r="G187" i="1"/>
  <c r="J187" i="1" s="1"/>
  <c r="K187" i="1" s="1"/>
  <c r="F188" i="1"/>
  <c r="G189" i="1"/>
  <c r="J189" i="1" s="1"/>
  <c r="K189" i="1" s="1"/>
  <c r="F190" i="1"/>
  <c r="G186" i="1"/>
  <c r="J186" i="1" s="1"/>
  <c r="K186" i="1" s="1"/>
  <c r="G188" i="1"/>
  <c r="J188" i="1" s="1"/>
  <c r="K188" i="1" s="1"/>
  <c r="G190" i="1"/>
  <c r="M129" i="1"/>
  <c r="L129" i="1"/>
  <c r="M123" i="1"/>
  <c r="L124" i="1"/>
  <c r="M124" i="1"/>
  <c r="M127" i="1"/>
  <c r="L128" i="1"/>
  <c r="M128" i="1"/>
  <c r="M131" i="1"/>
  <c r="L132" i="1"/>
  <c r="M132" i="1"/>
  <c r="M135" i="1"/>
  <c r="L136" i="1"/>
  <c r="M136" i="1"/>
  <c r="M139" i="1"/>
  <c r="L140" i="1"/>
  <c r="M140" i="1"/>
  <c r="M143" i="1"/>
  <c r="L144" i="1"/>
  <c r="M144" i="1"/>
  <c r="L122" i="1"/>
  <c r="M122" i="1"/>
  <c r="M125" i="1"/>
  <c r="L125" i="1"/>
  <c r="L126" i="1"/>
  <c r="M126" i="1"/>
  <c r="L130" i="1"/>
  <c r="M130" i="1"/>
  <c r="M133" i="1"/>
  <c r="L133" i="1"/>
  <c r="L134" i="1"/>
  <c r="M134" i="1"/>
  <c r="M137" i="1"/>
  <c r="L137" i="1"/>
  <c r="L138" i="1"/>
  <c r="M138" i="1"/>
  <c r="M141" i="1"/>
  <c r="L141" i="1"/>
  <c r="L142" i="1"/>
  <c r="M142" i="1"/>
  <c r="G122" i="1"/>
  <c r="K146" i="1"/>
  <c r="L149" i="1"/>
  <c r="K150" i="1"/>
  <c r="L151" i="1"/>
  <c r="M151" i="1"/>
  <c r="M154" i="1"/>
  <c r="L154" i="1"/>
  <c r="L155" i="1"/>
  <c r="M155" i="1"/>
  <c r="M158" i="1"/>
  <c r="L158" i="1"/>
  <c r="L159" i="1"/>
  <c r="M159" i="1"/>
  <c r="M162" i="1"/>
  <c r="L162" i="1"/>
  <c r="L163" i="1"/>
  <c r="M163" i="1"/>
  <c r="M166" i="1"/>
  <c r="L166" i="1"/>
  <c r="L167" i="1"/>
  <c r="M167" i="1"/>
  <c r="M170" i="1"/>
  <c r="L170" i="1"/>
  <c r="L171" i="1"/>
  <c r="M171" i="1"/>
  <c r="M174" i="1"/>
  <c r="L174" i="1"/>
  <c r="L175" i="1"/>
  <c r="M175" i="1"/>
  <c r="M178" i="1"/>
  <c r="L178" i="1"/>
  <c r="K145" i="1"/>
  <c r="M152" i="1"/>
  <c r="L152" i="1"/>
  <c r="L153" i="1"/>
  <c r="M153" i="1"/>
  <c r="M156" i="1"/>
  <c r="L156" i="1"/>
  <c r="L157" i="1"/>
  <c r="M157" i="1"/>
  <c r="M160" i="1"/>
  <c r="L160" i="1"/>
  <c r="L161" i="1"/>
  <c r="M161" i="1"/>
  <c r="M164" i="1"/>
  <c r="L164" i="1"/>
  <c r="L165" i="1"/>
  <c r="M165" i="1"/>
  <c r="M168" i="1"/>
  <c r="L168" i="1"/>
  <c r="L169" i="1"/>
  <c r="M169" i="1"/>
  <c r="M172" i="1"/>
  <c r="L172" i="1"/>
  <c r="L173" i="1"/>
  <c r="M173" i="1"/>
  <c r="M176" i="1"/>
  <c r="L176" i="1"/>
  <c r="L177" i="1"/>
  <c r="M177" i="1"/>
  <c r="G96" i="1"/>
  <c r="F99" i="1"/>
  <c r="G100" i="1"/>
  <c r="F101" i="1"/>
  <c r="G102" i="1"/>
  <c r="F103" i="1"/>
  <c r="G104" i="1"/>
  <c r="F105" i="1"/>
  <c r="G106" i="1"/>
  <c r="F107" i="1"/>
  <c r="G108" i="1"/>
  <c r="F109" i="1"/>
  <c r="F111" i="1"/>
  <c r="G112" i="1"/>
  <c r="F113" i="1"/>
  <c r="G114" i="1"/>
  <c r="F115" i="1"/>
  <c r="G116" i="1"/>
  <c r="F117" i="1"/>
  <c r="G118" i="1"/>
  <c r="F119" i="1"/>
  <c r="G99" i="1"/>
  <c r="G101" i="1"/>
  <c r="G103" i="1"/>
  <c r="G105" i="1"/>
  <c r="G107" i="1"/>
  <c r="G109" i="1"/>
  <c r="G111" i="1"/>
  <c r="G113" i="1"/>
  <c r="G115" i="1"/>
  <c r="G117" i="1"/>
  <c r="G119" i="1"/>
  <c r="G95" i="1"/>
  <c r="G83" i="1"/>
  <c r="F84" i="1"/>
  <c r="G85" i="1"/>
  <c r="G87" i="1" s="1"/>
  <c r="F88" i="1"/>
  <c r="G89" i="1"/>
  <c r="F90" i="1"/>
  <c r="G91" i="1"/>
  <c r="F92" i="1"/>
  <c r="G84" i="1"/>
  <c r="G88" i="1"/>
  <c r="G90" i="1"/>
  <c r="G92" i="1"/>
  <c r="L79" i="1"/>
  <c r="M79" i="1"/>
  <c r="L80" i="1"/>
  <c r="G79" i="1"/>
  <c r="F80" i="1"/>
  <c r="G80" i="1"/>
  <c r="G75" i="1"/>
  <c r="F76" i="1"/>
  <c r="G76" i="1"/>
  <c r="M75" i="1" l="1"/>
  <c r="M77" i="1" s="1"/>
  <c r="F110" i="1"/>
  <c r="F110" i="96"/>
  <c r="M72" i="80"/>
  <c r="L72" i="82"/>
  <c r="M73" i="3"/>
  <c r="M72" i="83"/>
  <c r="M72" i="85"/>
  <c r="M71" i="85"/>
  <c r="L70" i="83"/>
  <c r="M70" i="85"/>
  <c r="M69" i="85"/>
  <c r="M68" i="83"/>
  <c r="M68" i="85"/>
  <c r="M67" i="85"/>
  <c r="M66" i="85"/>
  <c r="M65" i="85"/>
  <c r="M64" i="84"/>
  <c r="K73" i="85"/>
  <c r="M72" i="79"/>
  <c r="L71" i="80"/>
  <c r="K73" i="80"/>
  <c r="L70" i="80"/>
  <c r="M68" i="81"/>
  <c r="M72" i="81"/>
  <c r="M70" i="81"/>
  <c r="L72" i="83"/>
  <c r="L68" i="85"/>
  <c r="L72" i="85"/>
  <c r="L67" i="85"/>
  <c r="L71" i="85"/>
  <c r="K73" i="82"/>
  <c r="L72" i="84"/>
  <c r="L72" i="86"/>
  <c r="L71" i="84"/>
  <c r="M70" i="84"/>
  <c r="M70" i="86"/>
  <c r="L68" i="86"/>
  <c r="M66" i="86"/>
  <c r="K73" i="83"/>
  <c r="K117" i="1" s="1"/>
  <c r="M64" i="85"/>
  <c r="F103" i="96"/>
  <c r="G103" i="96"/>
  <c r="F112" i="96"/>
  <c r="G112" i="96"/>
  <c r="G108" i="96"/>
  <c r="F108" i="96"/>
  <c r="G98" i="96"/>
  <c r="F98" i="96"/>
  <c r="G102" i="96"/>
  <c r="F102" i="96"/>
  <c r="G106" i="96"/>
  <c r="F106" i="96"/>
  <c r="G101" i="96"/>
  <c r="F101" i="96"/>
  <c r="G100" i="96"/>
  <c r="F100" i="96"/>
  <c r="F105" i="96"/>
  <c r="G105" i="96"/>
  <c r="F107" i="96"/>
  <c r="G107" i="96"/>
  <c r="F99" i="96"/>
  <c r="G99" i="96"/>
  <c r="G104" i="96"/>
  <c r="F104" i="96"/>
  <c r="E95" i="96"/>
  <c r="G111" i="96"/>
  <c r="F111" i="96"/>
  <c r="K114" i="1"/>
  <c r="L114" i="1" s="1"/>
  <c r="K109" i="1"/>
  <c r="K119" i="1"/>
  <c r="L72" i="101"/>
  <c r="M72" i="101"/>
  <c r="L72" i="103"/>
  <c r="M72" i="103"/>
  <c r="M72" i="107"/>
  <c r="L72" i="107"/>
  <c r="L72" i="109"/>
  <c r="M72" i="109"/>
  <c r="L72" i="113"/>
  <c r="M72" i="113"/>
  <c r="L72" i="105"/>
  <c r="M72" i="105"/>
  <c r="M72" i="111"/>
  <c r="L72" i="111"/>
  <c r="M72" i="116"/>
  <c r="L72" i="116"/>
  <c r="L72" i="119"/>
  <c r="M72" i="119"/>
  <c r="L72" i="117"/>
  <c r="M72" i="117"/>
  <c r="L71" i="101"/>
  <c r="M71" i="101"/>
  <c r="L71" i="103"/>
  <c r="M71" i="103"/>
  <c r="M71" i="105"/>
  <c r="L71" i="105"/>
  <c r="L71" i="108"/>
  <c r="M71" i="108"/>
  <c r="M71" i="112"/>
  <c r="L71" i="112"/>
  <c r="M71" i="109"/>
  <c r="L71" i="109"/>
  <c r="M71" i="113"/>
  <c r="L71" i="113"/>
  <c r="L71" i="115"/>
  <c r="M71" i="115"/>
  <c r="M71" i="120"/>
  <c r="L71" i="120"/>
  <c r="M71" i="116"/>
  <c r="L71" i="116"/>
  <c r="M71" i="119"/>
  <c r="L71" i="119"/>
  <c r="L70" i="101"/>
  <c r="M70" i="101"/>
  <c r="L70" i="104"/>
  <c r="M70" i="104"/>
  <c r="M70" i="107"/>
  <c r="L70" i="107"/>
  <c r="M70" i="110"/>
  <c r="L70" i="110"/>
  <c r="L70" i="114"/>
  <c r="M70" i="114"/>
  <c r="L70" i="106"/>
  <c r="M70" i="106"/>
  <c r="L70" i="111"/>
  <c r="M70" i="111"/>
  <c r="L70" i="116"/>
  <c r="M70" i="116"/>
  <c r="L70" i="119"/>
  <c r="M70" i="119"/>
  <c r="M70" i="117"/>
  <c r="L70" i="117"/>
  <c r="M69" i="103"/>
  <c r="L69" i="103"/>
  <c r="L69" i="101"/>
  <c r="M69" i="101"/>
  <c r="M69" i="105"/>
  <c r="L69" i="105"/>
  <c r="M69" i="111"/>
  <c r="L69" i="111"/>
  <c r="L69" i="107"/>
  <c r="M69" i="107"/>
  <c r="M69" i="110"/>
  <c r="L69" i="110"/>
  <c r="M69" i="113"/>
  <c r="L69" i="113"/>
  <c r="M69" i="115"/>
  <c r="L69" i="115"/>
  <c r="M69" i="120"/>
  <c r="L69" i="120"/>
  <c r="L69" i="116"/>
  <c r="M69" i="116"/>
  <c r="M69" i="119"/>
  <c r="L69" i="119"/>
  <c r="L68" i="101"/>
  <c r="M68" i="101"/>
  <c r="M68" i="102"/>
  <c r="L68" i="102"/>
  <c r="L68" i="106"/>
  <c r="M68" i="106"/>
  <c r="L68" i="110"/>
  <c r="M68" i="110"/>
  <c r="L68" i="113"/>
  <c r="M68" i="113"/>
  <c r="L68" i="105"/>
  <c r="M68" i="105"/>
  <c r="M68" i="108"/>
  <c r="L68" i="108"/>
  <c r="M68" i="116"/>
  <c r="L68" i="116"/>
  <c r="L68" i="119"/>
  <c r="M68" i="119"/>
  <c r="L68" i="117"/>
  <c r="M68" i="117"/>
  <c r="L67" i="103"/>
  <c r="M67" i="103"/>
  <c r="L67" i="101"/>
  <c r="M67" i="101"/>
  <c r="L67" i="105"/>
  <c r="M67" i="105"/>
  <c r="M67" i="108"/>
  <c r="L67" i="108"/>
  <c r="L67" i="106"/>
  <c r="M67" i="106"/>
  <c r="M67" i="110"/>
  <c r="L67" i="110"/>
  <c r="M67" i="113"/>
  <c r="L67" i="113"/>
  <c r="L67" i="115"/>
  <c r="M67" i="115"/>
  <c r="M67" i="120"/>
  <c r="L67" i="120"/>
  <c r="M67" i="116"/>
  <c r="L67" i="116"/>
  <c r="M67" i="119"/>
  <c r="L67" i="119"/>
  <c r="M66" i="104"/>
  <c r="L66" i="104"/>
  <c r="L66" i="102"/>
  <c r="M66" i="102"/>
  <c r="L66" i="105"/>
  <c r="M66" i="105"/>
  <c r="L66" i="109"/>
  <c r="M66" i="109"/>
  <c r="L66" i="113"/>
  <c r="M66" i="113"/>
  <c r="L66" i="107"/>
  <c r="M66" i="107"/>
  <c r="M66" i="110"/>
  <c r="L66" i="110"/>
  <c r="L66" i="116"/>
  <c r="M66" i="116"/>
  <c r="L66" i="119"/>
  <c r="M66" i="119"/>
  <c r="M66" i="117"/>
  <c r="L66" i="117"/>
  <c r="M65" i="102"/>
  <c r="L65" i="102"/>
  <c r="M65" i="104"/>
  <c r="L65" i="104"/>
  <c r="L65" i="107"/>
  <c r="M65" i="107"/>
  <c r="M65" i="110"/>
  <c r="L65" i="110"/>
  <c r="M65" i="106"/>
  <c r="L65" i="106"/>
  <c r="M65" i="111"/>
  <c r="L65" i="111"/>
  <c r="M65" i="113"/>
  <c r="L65" i="113"/>
  <c r="M65" i="115"/>
  <c r="L65" i="115"/>
  <c r="M65" i="120"/>
  <c r="L65" i="120"/>
  <c r="L65" i="116"/>
  <c r="M65" i="116"/>
  <c r="M65" i="119"/>
  <c r="L65" i="119"/>
  <c r="L64" i="101"/>
  <c r="M64" i="101"/>
  <c r="L64" i="103"/>
  <c r="M64" i="103"/>
  <c r="L64" i="105"/>
  <c r="M64" i="105"/>
  <c r="M64" i="109"/>
  <c r="L64" i="109"/>
  <c r="M64" i="112"/>
  <c r="L64" i="112"/>
  <c r="M64" i="114"/>
  <c r="L64" i="114"/>
  <c r="M64" i="108"/>
  <c r="L64" i="108"/>
  <c r="M64" i="116"/>
  <c r="L64" i="116"/>
  <c r="L64" i="119"/>
  <c r="M64" i="119"/>
  <c r="L64" i="117"/>
  <c r="M64" i="117"/>
  <c r="L63" i="101"/>
  <c r="M63" i="101"/>
  <c r="L63" i="103"/>
  <c r="M63" i="103"/>
  <c r="M63" i="107"/>
  <c r="L63" i="107"/>
  <c r="M63" i="105"/>
  <c r="L63" i="105"/>
  <c r="M63" i="108"/>
  <c r="L63" i="108"/>
  <c r="L63" i="111"/>
  <c r="M63" i="111"/>
  <c r="M63" i="113"/>
  <c r="L63" i="113"/>
  <c r="L63" i="115"/>
  <c r="M63" i="115"/>
  <c r="M63" i="120"/>
  <c r="L63" i="120"/>
  <c r="M63" i="116"/>
  <c r="L63" i="116"/>
  <c r="L63" i="119"/>
  <c r="M63" i="119"/>
  <c r="L62" i="100"/>
  <c r="M62" i="100"/>
  <c r="L62" i="102"/>
  <c r="M62" i="102"/>
  <c r="L62" i="105"/>
  <c r="M62" i="105"/>
  <c r="L62" i="108"/>
  <c r="M62" i="108"/>
  <c r="L62" i="111"/>
  <c r="M62" i="111"/>
  <c r="L62" i="113"/>
  <c r="M62" i="113"/>
  <c r="M62" i="107"/>
  <c r="L62" i="107"/>
  <c r="L62" i="116"/>
  <c r="M62" i="116"/>
  <c r="L62" i="119"/>
  <c r="M62" i="119"/>
  <c r="M62" i="117"/>
  <c r="L62" i="117"/>
  <c r="L61" i="101"/>
  <c r="M61" i="101"/>
  <c r="L61" i="102"/>
  <c r="M61" i="102"/>
  <c r="L61" i="106"/>
  <c r="M61" i="106"/>
  <c r="M61" i="110"/>
  <c r="L61" i="110"/>
  <c r="M61" i="105"/>
  <c r="L61" i="105"/>
  <c r="M61" i="109"/>
  <c r="L61" i="109"/>
  <c r="M61" i="113"/>
  <c r="L61" i="113"/>
  <c r="M61" i="115"/>
  <c r="L61" i="115"/>
  <c r="M61" i="120"/>
  <c r="L61" i="120"/>
  <c r="L61" i="116"/>
  <c r="M61" i="116"/>
  <c r="L61" i="119"/>
  <c r="M61" i="119"/>
  <c r="M60" i="103"/>
  <c r="L60" i="103"/>
  <c r="L60" i="101"/>
  <c r="M60" i="101"/>
  <c r="L60" i="105"/>
  <c r="M60" i="105"/>
  <c r="M60" i="108"/>
  <c r="L60" i="108"/>
  <c r="L60" i="113"/>
  <c r="M60" i="113"/>
  <c r="L60" i="106"/>
  <c r="M60" i="106"/>
  <c r="L60" i="110"/>
  <c r="M60" i="110"/>
  <c r="M60" i="116"/>
  <c r="L60" i="116"/>
  <c r="L60" i="119"/>
  <c r="M60" i="119"/>
  <c r="L60" i="117"/>
  <c r="M60" i="117"/>
  <c r="L59" i="101"/>
  <c r="M59" i="101"/>
  <c r="L59" i="102"/>
  <c r="M59" i="102"/>
  <c r="L59" i="106"/>
  <c r="M59" i="106"/>
  <c r="M59" i="110"/>
  <c r="L59" i="110"/>
  <c r="L59" i="105"/>
  <c r="M59" i="105"/>
  <c r="L59" i="108"/>
  <c r="M59" i="108"/>
  <c r="M59" i="113"/>
  <c r="L59" i="113"/>
  <c r="L59" i="115"/>
  <c r="M59" i="115"/>
  <c r="M59" i="120"/>
  <c r="L59" i="120"/>
  <c r="M59" i="116"/>
  <c r="L59" i="116"/>
  <c r="L59" i="119"/>
  <c r="M59" i="119"/>
  <c r="L58" i="102"/>
  <c r="M58" i="102"/>
  <c r="L58" i="100"/>
  <c r="M58" i="100"/>
  <c r="L58" i="107"/>
  <c r="M58" i="107"/>
  <c r="L58" i="110"/>
  <c r="M58" i="110"/>
  <c r="L58" i="113"/>
  <c r="M58" i="113"/>
  <c r="L58" i="105"/>
  <c r="M58" i="105"/>
  <c r="L58" i="109"/>
  <c r="M58" i="109"/>
  <c r="L58" i="116"/>
  <c r="M58" i="116"/>
  <c r="L58" i="119"/>
  <c r="M58" i="119"/>
  <c r="M58" i="117"/>
  <c r="L58" i="117"/>
  <c r="L57" i="101"/>
  <c r="M57" i="101"/>
  <c r="M57" i="103"/>
  <c r="L57" i="103"/>
  <c r="M57" i="105"/>
  <c r="L57" i="105"/>
  <c r="M57" i="109"/>
  <c r="L57" i="109"/>
  <c r="M57" i="112"/>
  <c r="L57" i="112"/>
  <c r="M57" i="108"/>
  <c r="L57" i="108"/>
  <c r="M57" i="113"/>
  <c r="L57" i="113"/>
  <c r="M57" i="115"/>
  <c r="L57" i="115"/>
  <c r="M57" i="120"/>
  <c r="L57" i="120"/>
  <c r="L57" i="116"/>
  <c r="M57" i="116"/>
  <c r="L57" i="119"/>
  <c r="M57" i="119"/>
  <c r="L56" i="101"/>
  <c r="M56" i="101"/>
  <c r="L56" i="103"/>
  <c r="M56" i="103"/>
  <c r="M56" i="107"/>
  <c r="L56" i="107"/>
  <c r="L56" i="110"/>
  <c r="M56" i="110"/>
  <c r="M56" i="114"/>
  <c r="L56" i="114"/>
  <c r="L56" i="106"/>
  <c r="M56" i="106"/>
  <c r="M56" i="111"/>
  <c r="L56" i="111"/>
  <c r="M56" i="116"/>
  <c r="L56" i="116"/>
  <c r="L56" i="119"/>
  <c r="M56" i="119"/>
  <c r="L56" i="117"/>
  <c r="M56" i="117"/>
  <c r="L55" i="101"/>
  <c r="M55" i="101"/>
  <c r="L55" i="103"/>
  <c r="M55" i="103"/>
  <c r="M55" i="105"/>
  <c r="L55" i="105"/>
  <c r="L55" i="108"/>
  <c r="M55" i="108"/>
  <c r="L55" i="111"/>
  <c r="M55" i="111"/>
  <c r="M55" i="107"/>
  <c r="L55" i="107"/>
  <c r="M55" i="113"/>
  <c r="L55" i="113"/>
  <c r="L55" i="115"/>
  <c r="M55" i="115"/>
  <c r="M55" i="120"/>
  <c r="L55" i="120"/>
  <c r="M55" i="116"/>
  <c r="L55" i="116"/>
  <c r="L55" i="119"/>
  <c r="M55" i="119"/>
  <c r="L54" i="101"/>
  <c r="M54" i="101"/>
  <c r="L54" i="104"/>
  <c r="M54" i="104"/>
  <c r="M54" i="107"/>
  <c r="L54" i="107"/>
  <c r="L54" i="113"/>
  <c r="M54" i="113"/>
  <c r="L54" i="105"/>
  <c r="M54" i="105"/>
  <c r="L54" i="108"/>
  <c r="M54" i="108"/>
  <c r="L54" i="111"/>
  <c r="M54" i="111"/>
  <c r="L54" i="116"/>
  <c r="M54" i="116"/>
  <c r="M54" i="119"/>
  <c r="L54" i="119"/>
  <c r="M54" i="117"/>
  <c r="L54" i="117"/>
  <c r="M53" i="103"/>
  <c r="L53" i="103"/>
  <c r="L53" i="101"/>
  <c r="M53" i="101"/>
  <c r="M53" i="105"/>
  <c r="L53" i="105"/>
  <c r="M53" i="109"/>
  <c r="L53" i="109"/>
  <c r="L53" i="106"/>
  <c r="M53" i="106"/>
  <c r="M53" i="110"/>
  <c r="L53" i="110"/>
  <c r="M53" i="113"/>
  <c r="L53" i="113"/>
  <c r="M53" i="115"/>
  <c r="L53" i="115"/>
  <c r="M53" i="120"/>
  <c r="L53" i="120"/>
  <c r="L53" i="116"/>
  <c r="M53" i="116"/>
  <c r="L53" i="119"/>
  <c r="M53" i="119"/>
  <c r="L52" i="101"/>
  <c r="M52" i="101"/>
  <c r="M52" i="102"/>
  <c r="L52" i="102"/>
  <c r="L52" i="106"/>
  <c r="M52" i="106"/>
  <c r="L52" i="110"/>
  <c r="M52" i="110"/>
  <c r="L52" i="113"/>
  <c r="M52" i="113"/>
  <c r="L52" i="105"/>
  <c r="M52" i="105"/>
  <c r="M52" i="108"/>
  <c r="L52" i="108"/>
  <c r="M52" i="116"/>
  <c r="L52" i="116"/>
  <c r="M52" i="119"/>
  <c r="L52" i="119"/>
  <c r="L52" i="117"/>
  <c r="M52" i="117"/>
  <c r="L51" i="103"/>
  <c r="M51" i="103"/>
  <c r="L51" i="101"/>
  <c r="M51" i="101"/>
  <c r="L51" i="105"/>
  <c r="M51" i="105"/>
  <c r="M51" i="108"/>
  <c r="L51" i="108"/>
  <c r="L51" i="106"/>
  <c r="M51" i="106"/>
  <c r="M51" i="110"/>
  <c r="L51" i="110"/>
  <c r="M51" i="113"/>
  <c r="L51" i="113"/>
  <c r="L51" i="115"/>
  <c r="M51" i="115"/>
  <c r="M51" i="120"/>
  <c r="L51" i="120"/>
  <c r="M51" i="116"/>
  <c r="L51" i="116"/>
  <c r="L51" i="119"/>
  <c r="M51" i="119"/>
  <c r="M50" i="104"/>
  <c r="L50" i="104"/>
  <c r="L50" i="102"/>
  <c r="M50" i="102"/>
  <c r="L50" i="105"/>
  <c r="M50" i="105"/>
  <c r="L50" i="109"/>
  <c r="M50" i="109"/>
  <c r="L50" i="113"/>
  <c r="M50" i="113"/>
  <c r="L50" i="107"/>
  <c r="M50" i="107"/>
  <c r="M50" i="110"/>
  <c r="L50" i="110"/>
  <c r="L50" i="116"/>
  <c r="M50" i="116"/>
  <c r="M50" i="119"/>
  <c r="L50" i="119"/>
  <c r="M50" i="117"/>
  <c r="L50" i="117"/>
  <c r="M49" i="102"/>
  <c r="L49" i="102"/>
  <c r="M49" i="104"/>
  <c r="L49" i="104"/>
  <c r="L49" i="107"/>
  <c r="M49" i="107"/>
  <c r="M49" i="110"/>
  <c r="L49" i="110"/>
  <c r="M49" i="106"/>
  <c r="L49" i="106"/>
  <c r="M49" i="111"/>
  <c r="L49" i="111"/>
  <c r="M49" i="113"/>
  <c r="L49" i="113"/>
  <c r="M49" i="115"/>
  <c r="L49" i="115"/>
  <c r="M49" i="120"/>
  <c r="L49" i="120"/>
  <c r="L49" i="116"/>
  <c r="M49" i="116"/>
  <c r="L49" i="119"/>
  <c r="M49" i="119"/>
  <c r="L48" i="101"/>
  <c r="M48" i="101"/>
  <c r="L48" i="103"/>
  <c r="M48" i="103"/>
  <c r="L48" i="105"/>
  <c r="M48" i="105"/>
  <c r="M48" i="109"/>
  <c r="L48" i="109"/>
  <c r="M48" i="112"/>
  <c r="L48" i="112"/>
  <c r="L48" i="114"/>
  <c r="M48" i="114"/>
  <c r="M48" i="108"/>
  <c r="L48" i="108"/>
  <c r="M48" i="116"/>
  <c r="L48" i="116"/>
  <c r="M48" i="119"/>
  <c r="L48" i="119"/>
  <c r="L48" i="117"/>
  <c r="M48" i="117"/>
  <c r="L47" i="101"/>
  <c r="M47" i="101"/>
  <c r="L47" i="103"/>
  <c r="M47" i="103"/>
  <c r="M47" i="107"/>
  <c r="L47" i="107"/>
  <c r="M47" i="105"/>
  <c r="L47" i="105"/>
  <c r="M47" i="108"/>
  <c r="L47" i="108"/>
  <c r="L47" i="111"/>
  <c r="M47" i="111"/>
  <c r="M47" i="113"/>
  <c r="L47" i="113"/>
  <c r="L47" i="115"/>
  <c r="M47" i="115"/>
  <c r="M47" i="120"/>
  <c r="L47" i="120"/>
  <c r="M47" i="116"/>
  <c r="L47" i="116"/>
  <c r="L47" i="119"/>
  <c r="M47" i="119"/>
  <c r="L46" i="100"/>
  <c r="M46" i="100"/>
  <c r="L46" i="102"/>
  <c r="M46" i="102"/>
  <c r="L46" i="105"/>
  <c r="M46" i="105"/>
  <c r="L46" i="108"/>
  <c r="M46" i="108"/>
  <c r="L46" i="111"/>
  <c r="M46" i="111"/>
  <c r="L46" i="113"/>
  <c r="M46" i="113"/>
  <c r="M46" i="107"/>
  <c r="L46" i="107"/>
  <c r="L46" i="116"/>
  <c r="M46" i="116"/>
  <c r="M46" i="119"/>
  <c r="L46" i="119"/>
  <c r="M46" i="117"/>
  <c r="L46" i="117"/>
  <c r="L45" i="101"/>
  <c r="M45" i="101"/>
  <c r="L45" i="102"/>
  <c r="M45" i="102"/>
  <c r="L45" i="106"/>
  <c r="M45" i="106"/>
  <c r="M45" i="110"/>
  <c r="L45" i="110"/>
  <c r="M45" i="105"/>
  <c r="L45" i="105"/>
  <c r="M45" i="109"/>
  <c r="L45" i="109"/>
  <c r="M45" i="113"/>
  <c r="L45" i="113"/>
  <c r="L45" i="115"/>
  <c r="M45" i="115"/>
  <c r="M45" i="120"/>
  <c r="L45" i="120"/>
  <c r="L45" i="116"/>
  <c r="M45" i="116"/>
  <c r="L45" i="119"/>
  <c r="M45" i="119"/>
  <c r="M44" i="103"/>
  <c r="L44" i="103"/>
  <c r="L44" i="101"/>
  <c r="M44" i="101"/>
  <c r="L44" i="105"/>
  <c r="M44" i="105"/>
  <c r="M44" i="108"/>
  <c r="L44" i="108"/>
  <c r="L44" i="113"/>
  <c r="M44" i="113"/>
  <c r="L44" i="106"/>
  <c r="M44" i="106"/>
  <c r="L44" i="110"/>
  <c r="M44" i="110"/>
  <c r="M44" i="116"/>
  <c r="L44" i="116"/>
  <c r="M44" i="119"/>
  <c r="L44" i="119"/>
  <c r="L44" i="117"/>
  <c r="M44" i="117"/>
  <c r="L43" i="101"/>
  <c r="M43" i="101"/>
  <c r="L43" i="102"/>
  <c r="M43" i="102"/>
  <c r="L43" i="106"/>
  <c r="M43" i="106"/>
  <c r="M43" i="110"/>
  <c r="L43" i="110"/>
  <c r="L43" i="105"/>
  <c r="M43" i="105"/>
  <c r="L43" i="108"/>
  <c r="M43" i="108"/>
  <c r="M43" i="113"/>
  <c r="L43" i="113"/>
  <c r="L43" i="115"/>
  <c r="M43" i="115"/>
  <c r="M43" i="120"/>
  <c r="L43" i="120"/>
  <c r="M43" i="116"/>
  <c r="L43" i="116"/>
  <c r="L43" i="119"/>
  <c r="M43" i="119"/>
  <c r="L42" i="102"/>
  <c r="M42" i="102"/>
  <c r="L42" i="100"/>
  <c r="M42" i="100"/>
  <c r="L42" i="107"/>
  <c r="M42" i="107"/>
  <c r="L42" i="110"/>
  <c r="M42" i="110"/>
  <c r="L42" i="113"/>
  <c r="M42" i="113"/>
  <c r="M42" i="106"/>
  <c r="L42" i="106"/>
  <c r="L42" i="112"/>
  <c r="M42" i="112"/>
  <c r="L42" i="116"/>
  <c r="M42" i="116"/>
  <c r="M42" i="119"/>
  <c r="L42" i="119"/>
  <c r="M42" i="117"/>
  <c r="L42" i="117"/>
  <c r="L41" i="101"/>
  <c r="M41" i="101"/>
  <c r="M41" i="103"/>
  <c r="L41" i="103"/>
  <c r="M41" i="105"/>
  <c r="L41" i="105"/>
  <c r="M41" i="109"/>
  <c r="L41" i="109"/>
  <c r="M41" i="112"/>
  <c r="L41" i="112"/>
  <c r="M41" i="108"/>
  <c r="L41" i="108"/>
  <c r="M41" i="113"/>
  <c r="L41" i="113"/>
  <c r="L41" i="115"/>
  <c r="M41" i="115"/>
  <c r="M41" i="120"/>
  <c r="L41" i="120"/>
  <c r="L41" i="116"/>
  <c r="M41" i="116"/>
  <c r="L41" i="119"/>
  <c r="M41" i="119"/>
  <c r="L40" i="101"/>
  <c r="M40" i="101"/>
  <c r="L40" i="103"/>
  <c r="M40" i="103"/>
  <c r="M40" i="107"/>
  <c r="L40" i="107"/>
  <c r="L40" i="110"/>
  <c r="M40" i="110"/>
  <c r="L40" i="105"/>
  <c r="M40" i="105"/>
  <c r="L40" i="109"/>
  <c r="M40" i="109"/>
  <c r="M40" i="112"/>
  <c r="L40" i="112"/>
  <c r="M40" i="116"/>
  <c r="L40" i="116"/>
  <c r="M40" i="119"/>
  <c r="L40" i="119"/>
  <c r="L40" i="117"/>
  <c r="M40" i="117"/>
  <c r="L39" i="101"/>
  <c r="M39" i="101"/>
  <c r="L39" i="103"/>
  <c r="M39" i="103"/>
  <c r="M39" i="105"/>
  <c r="L39" i="105"/>
  <c r="L39" i="108"/>
  <c r="M39" i="108"/>
  <c r="L39" i="111"/>
  <c r="M39" i="111"/>
  <c r="M39" i="107"/>
  <c r="L39" i="107"/>
  <c r="M39" i="113"/>
  <c r="L39" i="113"/>
  <c r="L39" i="115"/>
  <c r="M39" i="115"/>
  <c r="M39" i="120"/>
  <c r="L39" i="120"/>
  <c r="M39" i="116"/>
  <c r="L39" i="116"/>
  <c r="L39" i="119"/>
  <c r="M39" i="119"/>
  <c r="L38" i="101"/>
  <c r="M38" i="101"/>
  <c r="L38" i="104"/>
  <c r="M38" i="104"/>
  <c r="M38" i="107"/>
  <c r="L38" i="107"/>
  <c r="L38" i="113"/>
  <c r="M38" i="113"/>
  <c r="L38" i="106"/>
  <c r="M38" i="106"/>
  <c r="M38" i="109"/>
  <c r="L38" i="109"/>
  <c r="L38" i="112"/>
  <c r="M38" i="112"/>
  <c r="L38" i="116"/>
  <c r="M38" i="116"/>
  <c r="M38" i="119"/>
  <c r="L38" i="119"/>
  <c r="M38" i="117"/>
  <c r="L38" i="117"/>
  <c r="M37" i="103"/>
  <c r="L37" i="103"/>
  <c r="L37" i="101"/>
  <c r="M37" i="101"/>
  <c r="M37" i="105"/>
  <c r="L37" i="105"/>
  <c r="M37" i="109"/>
  <c r="L37" i="109"/>
  <c r="L37" i="106"/>
  <c r="M37" i="106"/>
  <c r="M37" i="110"/>
  <c r="L37" i="110"/>
  <c r="M37" i="113"/>
  <c r="L37" i="113"/>
  <c r="L37" i="115"/>
  <c r="M37" i="115"/>
  <c r="M37" i="120"/>
  <c r="L37" i="120"/>
  <c r="L37" i="116"/>
  <c r="M37" i="116"/>
  <c r="L37" i="119"/>
  <c r="M37" i="119"/>
  <c r="L36" i="101"/>
  <c r="M36" i="101"/>
  <c r="M36" i="102"/>
  <c r="L36" i="102"/>
  <c r="L36" i="106"/>
  <c r="M36" i="106"/>
  <c r="L36" i="110"/>
  <c r="M36" i="110"/>
  <c r="L36" i="113"/>
  <c r="M36" i="113"/>
  <c r="M36" i="107"/>
  <c r="L36" i="107"/>
  <c r="M36" i="111"/>
  <c r="L36" i="111"/>
  <c r="M36" i="116"/>
  <c r="L36" i="116"/>
  <c r="M36" i="119"/>
  <c r="L36" i="119"/>
  <c r="L36" i="117"/>
  <c r="M36" i="117"/>
  <c r="L35" i="103"/>
  <c r="M35" i="103"/>
  <c r="L35" i="101"/>
  <c r="M35" i="101"/>
  <c r="L35" i="105"/>
  <c r="M35" i="105"/>
  <c r="M35" i="108"/>
  <c r="L35" i="108"/>
  <c r="L35" i="106"/>
  <c r="M35" i="106"/>
  <c r="M35" i="110"/>
  <c r="L35" i="110"/>
  <c r="M35" i="113"/>
  <c r="L35" i="113"/>
  <c r="L35" i="115"/>
  <c r="M35" i="115"/>
  <c r="M35" i="120"/>
  <c r="L35" i="120"/>
  <c r="M35" i="116"/>
  <c r="L35" i="116"/>
  <c r="L35" i="119"/>
  <c r="M35" i="119"/>
  <c r="M34" i="104"/>
  <c r="L34" i="104"/>
  <c r="L34" i="102"/>
  <c r="M34" i="102"/>
  <c r="L34" i="105"/>
  <c r="M34" i="105"/>
  <c r="L34" i="109"/>
  <c r="M34" i="109"/>
  <c r="L34" i="113"/>
  <c r="M34" i="113"/>
  <c r="L34" i="108"/>
  <c r="M34" i="108"/>
  <c r="L34" i="111"/>
  <c r="M34" i="111"/>
  <c r="L34" i="116"/>
  <c r="M34" i="116"/>
  <c r="M34" i="119"/>
  <c r="L34" i="119"/>
  <c r="M34" i="117"/>
  <c r="L34" i="117"/>
  <c r="M33" i="102"/>
  <c r="L33" i="102"/>
  <c r="M33" i="104"/>
  <c r="L33" i="104"/>
  <c r="L33" i="107"/>
  <c r="M33" i="107"/>
  <c r="M33" i="110"/>
  <c r="L33" i="110"/>
  <c r="M33" i="106"/>
  <c r="L33" i="106"/>
  <c r="M33" i="111"/>
  <c r="L33" i="111"/>
  <c r="M33" i="113"/>
  <c r="L33" i="113"/>
  <c r="L33" i="115"/>
  <c r="M33" i="115"/>
  <c r="L33" i="120"/>
  <c r="M33" i="120"/>
  <c r="L33" i="116"/>
  <c r="M33" i="116"/>
  <c r="L33" i="119"/>
  <c r="M33" i="119"/>
  <c r="L32" i="101"/>
  <c r="M32" i="101"/>
  <c r="L32" i="103"/>
  <c r="M32" i="103"/>
  <c r="L32" i="105"/>
  <c r="M32" i="105"/>
  <c r="M32" i="109"/>
  <c r="L32" i="109"/>
  <c r="M32" i="112"/>
  <c r="L32" i="112"/>
  <c r="L32" i="107"/>
  <c r="M32" i="107"/>
  <c r="L32" i="110"/>
  <c r="M32" i="110"/>
  <c r="M32" i="116"/>
  <c r="L32" i="116"/>
  <c r="M32" i="119"/>
  <c r="L32" i="119"/>
  <c r="L32" i="117"/>
  <c r="M32" i="117"/>
  <c r="L31" i="101"/>
  <c r="M31" i="101"/>
  <c r="L31" i="103"/>
  <c r="M31" i="103"/>
  <c r="M31" i="107"/>
  <c r="L31" i="107"/>
  <c r="M31" i="105"/>
  <c r="L31" i="105"/>
  <c r="M31" i="108"/>
  <c r="L31" i="108"/>
  <c r="L31" i="111"/>
  <c r="M31" i="111"/>
  <c r="M31" i="113"/>
  <c r="L31" i="113"/>
  <c r="L31" i="115"/>
  <c r="M31" i="115"/>
  <c r="L31" i="120"/>
  <c r="M31" i="120"/>
  <c r="M31" i="116"/>
  <c r="L31" i="116"/>
  <c r="L31" i="119"/>
  <c r="M31" i="119"/>
  <c r="L30" i="100"/>
  <c r="M30" i="100"/>
  <c r="L30" i="102"/>
  <c r="M30" i="102"/>
  <c r="L30" i="105"/>
  <c r="M30" i="105"/>
  <c r="L30" i="108"/>
  <c r="M30" i="108"/>
  <c r="L30" i="111"/>
  <c r="M30" i="111"/>
  <c r="L30" i="113"/>
  <c r="M30" i="113"/>
  <c r="M30" i="110"/>
  <c r="L30" i="110"/>
  <c r="L30" i="116"/>
  <c r="M30" i="116"/>
  <c r="M30" i="119"/>
  <c r="L30" i="119"/>
  <c r="M30" i="117"/>
  <c r="L30" i="117"/>
  <c r="L29" i="101"/>
  <c r="M29" i="101"/>
  <c r="L29" i="102"/>
  <c r="M29" i="102"/>
  <c r="L29" i="106"/>
  <c r="M29" i="106"/>
  <c r="M29" i="110"/>
  <c r="L29" i="110"/>
  <c r="M29" i="105"/>
  <c r="L29" i="105"/>
  <c r="M29" i="109"/>
  <c r="L29" i="109"/>
  <c r="M29" i="113"/>
  <c r="L29" i="113"/>
  <c r="L29" i="115"/>
  <c r="M29" i="115"/>
  <c r="L29" i="120"/>
  <c r="M29" i="120"/>
  <c r="L29" i="116"/>
  <c r="M29" i="116"/>
  <c r="L29" i="119"/>
  <c r="M29" i="119"/>
  <c r="M28" i="103"/>
  <c r="L28" i="103"/>
  <c r="L28" i="101"/>
  <c r="M28" i="101"/>
  <c r="L28" i="105"/>
  <c r="M28" i="105"/>
  <c r="M28" i="108"/>
  <c r="L28" i="108"/>
  <c r="L28" i="113"/>
  <c r="M28" i="113"/>
  <c r="M28" i="109"/>
  <c r="L28" i="109"/>
  <c r="L28" i="112"/>
  <c r="M28" i="112"/>
  <c r="M28" i="116"/>
  <c r="L28" i="116"/>
  <c r="M28" i="119"/>
  <c r="L28" i="119"/>
  <c r="L28" i="117"/>
  <c r="M28" i="117"/>
  <c r="L27" i="101"/>
  <c r="M27" i="101"/>
  <c r="L27" i="102"/>
  <c r="M27" i="102"/>
  <c r="L27" i="106"/>
  <c r="M27" i="106"/>
  <c r="M27" i="110"/>
  <c r="L27" i="110"/>
  <c r="L27" i="105"/>
  <c r="M27" i="105"/>
  <c r="L27" i="108"/>
  <c r="M27" i="108"/>
  <c r="M27" i="113"/>
  <c r="L27" i="113"/>
  <c r="L27" i="115"/>
  <c r="M27" i="115"/>
  <c r="L27" i="120"/>
  <c r="M27" i="120"/>
  <c r="M27" i="116"/>
  <c r="L27" i="116"/>
  <c r="L27" i="119"/>
  <c r="M27" i="119"/>
  <c r="L26" i="102"/>
  <c r="M26" i="102"/>
  <c r="L26" i="100"/>
  <c r="M26" i="100"/>
  <c r="L26" i="107"/>
  <c r="M26" i="107"/>
  <c r="L26" i="110"/>
  <c r="M26" i="110"/>
  <c r="L26" i="113"/>
  <c r="M26" i="113"/>
  <c r="M26" i="106"/>
  <c r="L26" i="106"/>
  <c r="L26" i="112"/>
  <c r="M26" i="112"/>
  <c r="L26" i="116"/>
  <c r="M26" i="116"/>
  <c r="M26" i="119"/>
  <c r="L26" i="119"/>
  <c r="M26" i="117"/>
  <c r="L26" i="117"/>
  <c r="L25" i="101"/>
  <c r="M25" i="101"/>
  <c r="M25" i="103"/>
  <c r="L25" i="103"/>
  <c r="M25" i="105"/>
  <c r="L25" i="105"/>
  <c r="M25" i="109"/>
  <c r="L25" i="109"/>
  <c r="M25" i="112"/>
  <c r="L25" i="112"/>
  <c r="M25" i="108"/>
  <c r="L25" i="108"/>
  <c r="M25" i="113"/>
  <c r="L25" i="113"/>
  <c r="L25" i="115"/>
  <c r="M25" i="115"/>
  <c r="L25" i="120"/>
  <c r="M25" i="120"/>
  <c r="L25" i="116"/>
  <c r="M25" i="116"/>
  <c r="L25" i="119"/>
  <c r="M25" i="119"/>
  <c r="L24" i="101"/>
  <c r="M24" i="101"/>
  <c r="L24" i="103"/>
  <c r="M24" i="103"/>
  <c r="M24" i="107"/>
  <c r="L24" i="107"/>
  <c r="M24" i="110"/>
  <c r="L24" i="110"/>
  <c r="L24" i="105"/>
  <c r="M24" i="105"/>
  <c r="L24" i="109"/>
  <c r="M24" i="109"/>
  <c r="M24" i="112"/>
  <c r="L24" i="112"/>
  <c r="M24" i="116"/>
  <c r="L24" i="116"/>
  <c r="M24" i="119"/>
  <c r="L24" i="119"/>
  <c r="M24" i="117"/>
  <c r="L24" i="117"/>
  <c r="L23" i="101"/>
  <c r="M23" i="101"/>
  <c r="L23" i="103"/>
  <c r="M23" i="103"/>
  <c r="M23" i="105"/>
  <c r="L23" i="105"/>
  <c r="L23" i="108"/>
  <c r="M23" i="108"/>
  <c r="M23" i="110"/>
  <c r="L23" i="110"/>
  <c r="M23" i="112"/>
  <c r="L23" i="112"/>
  <c r="M23" i="113"/>
  <c r="L23" i="113"/>
  <c r="L23" i="115"/>
  <c r="M23" i="115"/>
  <c r="L23" i="120"/>
  <c r="M23" i="120"/>
  <c r="M23" i="116"/>
  <c r="L23" i="116"/>
  <c r="L23" i="119"/>
  <c r="M23" i="119"/>
  <c r="L22" i="101"/>
  <c r="M22" i="101"/>
  <c r="L22" i="104"/>
  <c r="M22" i="104"/>
  <c r="L22" i="105"/>
  <c r="M22" i="105"/>
  <c r="L22" i="113"/>
  <c r="M22" i="113"/>
  <c r="L22" i="108"/>
  <c r="M22" i="108"/>
  <c r="L22" i="110"/>
  <c r="M22" i="110"/>
  <c r="L22" i="112"/>
  <c r="M22" i="112"/>
  <c r="L22" i="116"/>
  <c r="M22" i="116"/>
  <c r="M22" i="119"/>
  <c r="L22" i="119"/>
  <c r="M22" i="117"/>
  <c r="L22" i="117"/>
  <c r="M21" i="103"/>
  <c r="L21" i="103"/>
  <c r="L21" i="100"/>
  <c r="M21" i="100"/>
  <c r="M21" i="104"/>
  <c r="L21" i="104"/>
  <c r="M21" i="109"/>
  <c r="L21" i="109"/>
  <c r="M21" i="111"/>
  <c r="L21" i="111"/>
  <c r="L21" i="107"/>
  <c r="M21" i="107"/>
  <c r="M21" i="113"/>
  <c r="L21" i="113"/>
  <c r="L21" i="115"/>
  <c r="M21" i="115"/>
  <c r="L21" i="120"/>
  <c r="M21" i="120"/>
  <c r="L21" i="116"/>
  <c r="M21" i="116"/>
  <c r="L21" i="119"/>
  <c r="M21" i="119"/>
  <c r="L20" i="101"/>
  <c r="M20" i="101"/>
  <c r="M20" i="102"/>
  <c r="L20" i="102"/>
  <c r="L20" i="105"/>
  <c r="M20" i="105"/>
  <c r="L20" i="109"/>
  <c r="M20" i="109"/>
  <c r="L20" i="113"/>
  <c r="M20" i="113"/>
  <c r="M20" i="108"/>
  <c r="L20" i="108"/>
  <c r="M20" i="111"/>
  <c r="L20" i="111"/>
  <c r="M20" i="116"/>
  <c r="L20" i="116"/>
  <c r="M20" i="119"/>
  <c r="L20" i="119"/>
  <c r="M20" i="117"/>
  <c r="L20" i="117"/>
  <c r="L19" i="103"/>
  <c r="M19" i="103"/>
  <c r="M19" i="100"/>
  <c r="L19" i="100"/>
  <c r="M19" i="104"/>
  <c r="L19" i="104"/>
  <c r="M19" i="108"/>
  <c r="L19" i="108"/>
  <c r="L19" i="111"/>
  <c r="M19" i="111"/>
  <c r="L19" i="109"/>
  <c r="M19" i="109"/>
  <c r="M19" i="113"/>
  <c r="L19" i="113"/>
  <c r="L19" i="115"/>
  <c r="M19" i="115"/>
  <c r="L19" i="120"/>
  <c r="M19" i="120"/>
  <c r="M19" i="116"/>
  <c r="L19" i="116"/>
  <c r="L19" i="119"/>
  <c r="M19" i="119"/>
  <c r="M18" i="104"/>
  <c r="L18" i="104"/>
  <c r="L18" i="101"/>
  <c r="M18" i="101"/>
  <c r="L18" i="103"/>
  <c r="M18" i="103"/>
  <c r="L18" i="109"/>
  <c r="M18" i="109"/>
  <c r="L18" i="113"/>
  <c r="M18" i="113"/>
  <c r="L18" i="108"/>
  <c r="M18" i="108"/>
  <c r="L18" i="111"/>
  <c r="M18" i="111"/>
  <c r="L18" i="116"/>
  <c r="M18" i="116"/>
  <c r="M18" i="119"/>
  <c r="L18" i="119"/>
  <c r="M18" i="117"/>
  <c r="L18" i="117"/>
  <c r="M17" i="102"/>
  <c r="L17" i="102"/>
  <c r="M17" i="104"/>
  <c r="L17" i="104"/>
  <c r="M17" i="105"/>
  <c r="L17" i="105"/>
  <c r="M17" i="108"/>
  <c r="L17" i="108"/>
  <c r="M17" i="106"/>
  <c r="L17" i="106"/>
  <c r="M17" i="111"/>
  <c r="L17" i="111"/>
  <c r="M17" i="113"/>
  <c r="L17" i="113"/>
  <c r="L17" i="115"/>
  <c r="M17" i="115"/>
  <c r="L17" i="120"/>
  <c r="M17" i="120"/>
  <c r="L17" i="116"/>
  <c r="M17" i="116"/>
  <c r="L17" i="119"/>
  <c r="M17" i="119"/>
  <c r="M16" i="100"/>
  <c r="L16" i="100"/>
  <c r="M16" i="102"/>
  <c r="L16" i="102"/>
  <c r="M16" i="104"/>
  <c r="L16" i="104"/>
  <c r="M16" i="109"/>
  <c r="L16" i="109"/>
  <c r="M16" i="112"/>
  <c r="L16" i="112"/>
  <c r="L16" i="107"/>
  <c r="M16" i="107"/>
  <c r="M16" i="110"/>
  <c r="L16" i="110"/>
  <c r="M16" i="116"/>
  <c r="L16" i="116"/>
  <c r="M16" i="119"/>
  <c r="L16" i="119"/>
  <c r="M16" i="117"/>
  <c r="L16" i="117"/>
  <c r="L15" i="101"/>
  <c r="M15" i="101"/>
  <c r="L15" i="103"/>
  <c r="M15" i="103"/>
  <c r="M15" i="105"/>
  <c r="L15" i="105"/>
  <c r="M15" i="106"/>
  <c r="L15" i="106"/>
  <c r="M15" i="109"/>
  <c r="L15" i="109"/>
  <c r="L15" i="111"/>
  <c r="M15" i="111"/>
  <c r="M15" i="113"/>
  <c r="L15" i="113"/>
  <c r="M15" i="115"/>
  <c r="L15" i="115"/>
  <c r="L15" i="120"/>
  <c r="M15" i="120"/>
  <c r="M15" i="116"/>
  <c r="L15" i="116"/>
  <c r="L15" i="119"/>
  <c r="M15" i="119"/>
  <c r="L14" i="105"/>
  <c r="M14" i="105"/>
  <c r="L14" i="101"/>
  <c r="M14" i="101"/>
  <c r="L14" i="104"/>
  <c r="M14" i="104"/>
  <c r="L14" i="108"/>
  <c r="M14" i="108"/>
  <c r="L14" i="110"/>
  <c r="M14" i="110"/>
  <c r="L14" i="112"/>
  <c r="M14" i="112"/>
  <c r="M14" i="107"/>
  <c r="L14" i="107"/>
  <c r="L14" i="115"/>
  <c r="M14" i="115"/>
  <c r="M14" i="118"/>
  <c r="L14" i="118"/>
  <c r="M14" i="121"/>
  <c r="L14" i="121"/>
  <c r="M14" i="117"/>
  <c r="L14" i="117"/>
  <c r="L13" i="101"/>
  <c r="M13" i="101"/>
  <c r="L13" i="102"/>
  <c r="M13" i="102"/>
  <c r="M13" i="105"/>
  <c r="L13" i="105"/>
  <c r="L13" i="107"/>
  <c r="M13" i="107"/>
  <c r="L13" i="115"/>
  <c r="M13" i="115"/>
  <c r="M13" i="109"/>
  <c r="L13" i="109"/>
  <c r="M13" i="111"/>
  <c r="L13" i="111"/>
  <c r="L13" i="114"/>
  <c r="M13" i="114"/>
  <c r="L13" i="120"/>
  <c r="M13" i="120"/>
  <c r="L13" i="116"/>
  <c r="M13" i="116"/>
  <c r="L13" i="119"/>
  <c r="M13" i="119"/>
  <c r="M12" i="103"/>
  <c r="L12" i="103"/>
  <c r="L12" i="100"/>
  <c r="M12" i="100"/>
  <c r="M12" i="104"/>
  <c r="L12" i="104"/>
  <c r="M12" i="110"/>
  <c r="L12" i="110"/>
  <c r="L12" i="113"/>
  <c r="M12" i="113"/>
  <c r="M12" i="107"/>
  <c r="L12" i="107"/>
  <c r="L12" i="112"/>
  <c r="M12" i="112"/>
  <c r="M12" i="115"/>
  <c r="L12" i="115"/>
  <c r="L12" i="118"/>
  <c r="M12" i="118"/>
  <c r="M12" i="121"/>
  <c r="L12" i="121"/>
  <c r="L12" i="117"/>
  <c r="M12" i="117"/>
  <c r="L11" i="101"/>
  <c r="M11" i="101"/>
  <c r="L11" i="102"/>
  <c r="M11" i="102"/>
  <c r="L11" i="105"/>
  <c r="M11" i="105"/>
  <c r="L11" i="107"/>
  <c r="M11" i="107"/>
  <c r="L11" i="112"/>
  <c r="M11" i="112"/>
  <c r="L11" i="108"/>
  <c r="M11" i="108"/>
  <c r="L11" i="111"/>
  <c r="M11" i="111"/>
  <c r="L11" i="114"/>
  <c r="M11" i="114"/>
  <c r="L11" i="120"/>
  <c r="M11" i="120"/>
  <c r="M11" i="116"/>
  <c r="L11" i="116"/>
  <c r="L11" i="119"/>
  <c r="M11" i="119"/>
  <c r="L10" i="102"/>
  <c r="M10" i="102"/>
  <c r="L10" i="100"/>
  <c r="M10" i="100"/>
  <c r="L10" i="105"/>
  <c r="M10" i="105"/>
  <c r="L10" i="110"/>
  <c r="M10" i="110"/>
  <c r="L10" i="113"/>
  <c r="M10" i="113"/>
  <c r="L10" i="107"/>
  <c r="M10" i="107"/>
  <c r="L10" i="112"/>
  <c r="M10" i="112"/>
  <c r="L10" i="115"/>
  <c r="M10" i="115"/>
  <c r="M10" i="118"/>
  <c r="L10" i="118"/>
  <c r="M10" i="121"/>
  <c r="L10" i="121"/>
  <c r="M10" i="117"/>
  <c r="L10" i="117"/>
  <c r="M9" i="105"/>
  <c r="L9" i="105"/>
  <c r="M9" i="102"/>
  <c r="L9" i="102"/>
  <c r="M9" i="104"/>
  <c r="L9" i="104"/>
  <c r="L9" i="107"/>
  <c r="M9" i="107"/>
  <c r="L9" i="111"/>
  <c r="M9" i="111"/>
  <c r="L9" i="115"/>
  <c r="M9" i="115"/>
  <c r="L9" i="110"/>
  <c r="M9" i="110"/>
  <c r="L9" i="114"/>
  <c r="M9" i="114"/>
  <c r="L9" i="120"/>
  <c r="M9" i="120"/>
  <c r="L9" i="116"/>
  <c r="M9" i="116"/>
  <c r="L9" i="119"/>
  <c r="M9" i="119"/>
  <c r="M8" i="102"/>
  <c r="L8" i="102"/>
  <c r="M8" i="104"/>
  <c r="L8" i="104"/>
  <c r="L8" i="105"/>
  <c r="M8" i="105"/>
  <c r="M8" i="110"/>
  <c r="L8" i="110"/>
  <c r="L8" i="106"/>
  <c r="M8" i="106"/>
  <c r="L8" i="109"/>
  <c r="M8" i="109"/>
  <c r="M8" i="112"/>
  <c r="L8" i="112"/>
  <c r="M8" i="115"/>
  <c r="L8" i="115"/>
  <c r="L8" i="118"/>
  <c r="M8" i="118"/>
  <c r="L8" i="121"/>
  <c r="M8" i="121"/>
  <c r="L8" i="117"/>
  <c r="M8" i="117"/>
  <c r="M7" i="105"/>
  <c r="L7" i="105"/>
  <c r="L7" i="102"/>
  <c r="M7" i="102"/>
  <c r="M7" i="104"/>
  <c r="L7" i="104"/>
  <c r="M7" i="107"/>
  <c r="L7" i="107"/>
  <c r="M7" i="109"/>
  <c r="L7" i="109"/>
  <c r="L7" i="111"/>
  <c r="M7" i="111"/>
  <c r="M7" i="115"/>
  <c r="L7" i="115"/>
  <c r="L7" i="114"/>
  <c r="M7" i="114"/>
  <c r="L7" i="120"/>
  <c r="M7" i="120"/>
  <c r="M7" i="116"/>
  <c r="L7" i="116"/>
  <c r="L7" i="119"/>
  <c r="M7" i="119"/>
  <c r="L6" i="102"/>
  <c r="M6" i="102"/>
  <c r="L6" i="100"/>
  <c r="M6" i="100"/>
  <c r="L6" i="105"/>
  <c r="M6" i="105"/>
  <c r="L6" i="113"/>
  <c r="M6" i="113"/>
  <c r="L6" i="108"/>
  <c r="M6" i="108"/>
  <c r="L6" i="110"/>
  <c r="M6" i="110"/>
  <c r="L6" i="112"/>
  <c r="M6" i="112"/>
  <c r="L6" i="115"/>
  <c r="M6" i="115"/>
  <c r="M6" i="118"/>
  <c r="L6" i="118"/>
  <c r="L6" i="121"/>
  <c r="M6" i="121"/>
  <c r="M6" i="117"/>
  <c r="L6" i="117"/>
  <c r="L5" i="102"/>
  <c r="M5" i="102"/>
  <c r="M5" i="105"/>
  <c r="L5" i="105"/>
  <c r="L5" i="104"/>
  <c r="M5" i="104"/>
  <c r="M5" i="109"/>
  <c r="L5" i="109"/>
  <c r="M5" i="111"/>
  <c r="L5" i="111"/>
  <c r="M5" i="106"/>
  <c r="L5" i="106"/>
  <c r="M5" i="112"/>
  <c r="L5" i="112"/>
  <c r="L5" i="114"/>
  <c r="M5" i="114"/>
  <c r="L5" i="120"/>
  <c r="M5" i="120"/>
  <c r="L5" i="116"/>
  <c r="M5" i="116"/>
  <c r="L5" i="119"/>
  <c r="M5" i="119"/>
  <c r="K73" i="101"/>
  <c r="L4" i="101"/>
  <c r="M4" i="101"/>
  <c r="M4" i="102"/>
  <c r="K73" i="102"/>
  <c r="L4" i="102"/>
  <c r="L4" i="105"/>
  <c r="M4" i="105"/>
  <c r="K73" i="105"/>
  <c r="K73" i="107"/>
  <c r="L4" i="107"/>
  <c r="M4" i="107"/>
  <c r="M4" i="112"/>
  <c r="L4" i="112"/>
  <c r="K73" i="108"/>
  <c r="L4" i="108"/>
  <c r="M4" i="108"/>
  <c r="M4" i="111"/>
  <c r="L4" i="111"/>
  <c r="K73" i="111"/>
  <c r="K73" i="115"/>
  <c r="L4" i="115"/>
  <c r="M4" i="115"/>
  <c r="M4" i="118"/>
  <c r="K73" i="118"/>
  <c r="L4" i="118"/>
  <c r="K73" i="121"/>
  <c r="L4" i="121"/>
  <c r="M4" i="121"/>
  <c r="L4" i="117"/>
  <c r="K73" i="117"/>
  <c r="M4" i="117"/>
  <c r="J72" i="122"/>
  <c r="K72" i="122" s="1"/>
  <c r="J70" i="122"/>
  <c r="K70" i="122" s="1"/>
  <c r="J68" i="122"/>
  <c r="K68" i="122" s="1"/>
  <c r="J66" i="122"/>
  <c r="K66" i="122" s="1"/>
  <c r="J64" i="122"/>
  <c r="K64" i="122" s="1"/>
  <c r="J62" i="122"/>
  <c r="K62" i="122" s="1"/>
  <c r="J60" i="122"/>
  <c r="K60" i="122" s="1"/>
  <c r="J58" i="122"/>
  <c r="K58" i="122" s="1"/>
  <c r="J56" i="122"/>
  <c r="K56" i="122" s="1"/>
  <c r="J54" i="122"/>
  <c r="K54" i="122" s="1"/>
  <c r="J52" i="122"/>
  <c r="K52" i="122" s="1"/>
  <c r="J50" i="122"/>
  <c r="K50" i="122" s="1"/>
  <c r="J48" i="122"/>
  <c r="K48" i="122" s="1"/>
  <c r="J46" i="122"/>
  <c r="K46" i="122" s="1"/>
  <c r="J44" i="122"/>
  <c r="K44" i="122" s="1"/>
  <c r="J42" i="122"/>
  <c r="K42" i="122" s="1"/>
  <c r="J40" i="122"/>
  <c r="K40" i="122" s="1"/>
  <c r="J38" i="122"/>
  <c r="K38" i="122" s="1"/>
  <c r="J36" i="122"/>
  <c r="K36" i="122" s="1"/>
  <c r="J34" i="122"/>
  <c r="K34" i="122" s="1"/>
  <c r="J32" i="122"/>
  <c r="K32" i="122" s="1"/>
  <c r="J30" i="122"/>
  <c r="K30" i="122" s="1"/>
  <c r="J28" i="122"/>
  <c r="K28" i="122" s="1"/>
  <c r="J26" i="122"/>
  <c r="K26" i="122" s="1"/>
  <c r="J24" i="122"/>
  <c r="K24" i="122" s="1"/>
  <c r="J22" i="122"/>
  <c r="K22" i="122" s="1"/>
  <c r="J20" i="122"/>
  <c r="K20" i="122" s="1"/>
  <c r="J18" i="122"/>
  <c r="K18" i="122" s="1"/>
  <c r="J16" i="122"/>
  <c r="K16" i="122" s="1"/>
  <c r="J14" i="122"/>
  <c r="K14" i="122" s="1"/>
  <c r="J13" i="123"/>
  <c r="K13" i="123" s="1"/>
  <c r="J12" i="122"/>
  <c r="K12" i="122" s="1"/>
  <c r="J11" i="123"/>
  <c r="K11" i="123" s="1"/>
  <c r="J10" i="122"/>
  <c r="K10" i="122" s="1"/>
  <c r="J9" i="123"/>
  <c r="K9" i="123" s="1"/>
  <c r="J8" i="122"/>
  <c r="K8" i="122" s="1"/>
  <c r="J7" i="123"/>
  <c r="K7" i="123" s="1"/>
  <c r="J6" i="122"/>
  <c r="K6" i="122" s="1"/>
  <c r="J5" i="123"/>
  <c r="K5" i="123" s="1"/>
  <c r="J4" i="122"/>
  <c r="K4" i="122" s="1"/>
  <c r="K115" i="1"/>
  <c r="C98" i="1"/>
  <c r="C120" i="1" s="1"/>
  <c r="M72" i="100"/>
  <c r="L72" i="100"/>
  <c r="M72" i="102"/>
  <c r="L72" i="102"/>
  <c r="M72" i="104"/>
  <c r="L72" i="104"/>
  <c r="M72" i="108"/>
  <c r="L72" i="108"/>
  <c r="L72" i="110"/>
  <c r="M72" i="110"/>
  <c r="M72" i="114"/>
  <c r="L72" i="114"/>
  <c r="L72" i="106"/>
  <c r="M72" i="106"/>
  <c r="M72" i="112"/>
  <c r="L72" i="112"/>
  <c r="M72" i="118"/>
  <c r="L72" i="118"/>
  <c r="M72" i="121"/>
  <c r="L72" i="121"/>
  <c r="M72" i="115"/>
  <c r="L72" i="115"/>
  <c r="L72" i="120"/>
  <c r="M72" i="120"/>
  <c r="L71" i="100"/>
  <c r="M71" i="100"/>
  <c r="L71" i="102"/>
  <c r="M71" i="102"/>
  <c r="M71" i="104"/>
  <c r="L71" i="104"/>
  <c r="M71" i="106"/>
  <c r="L71" i="106"/>
  <c r="L71" i="111"/>
  <c r="M71" i="111"/>
  <c r="M71" i="107"/>
  <c r="L71" i="107"/>
  <c r="M71" i="110"/>
  <c r="L71" i="110"/>
  <c r="L71" i="114"/>
  <c r="M71" i="114"/>
  <c r="M71" i="117"/>
  <c r="L71" i="117"/>
  <c r="L71" i="118"/>
  <c r="M71" i="118"/>
  <c r="M71" i="121"/>
  <c r="L71" i="121"/>
  <c r="L70" i="100"/>
  <c r="M70" i="100"/>
  <c r="L70" i="102"/>
  <c r="M70" i="102"/>
  <c r="M70" i="103"/>
  <c r="L70" i="103"/>
  <c r="M70" i="109"/>
  <c r="L70" i="109"/>
  <c r="L70" i="113"/>
  <c r="M70" i="113"/>
  <c r="L70" i="105"/>
  <c r="M70" i="105"/>
  <c r="L70" i="108"/>
  <c r="M70" i="108"/>
  <c r="L70" i="112"/>
  <c r="M70" i="112"/>
  <c r="M70" i="118"/>
  <c r="L70" i="118"/>
  <c r="M70" i="121"/>
  <c r="L70" i="121"/>
  <c r="L70" i="115"/>
  <c r="M70" i="115"/>
  <c r="M70" i="120"/>
  <c r="L70" i="120"/>
  <c r="L69" i="102"/>
  <c r="M69" i="102"/>
  <c r="L69" i="100"/>
  <c r="M69" i="100"/>
  <c r="M69" i="104"/>
  <c r="L69" i="104"/>
  <c r="M69" i="108"/>
  <c r="L69" i="108"/>
  <c r="L69" i="106"/>
  <c r="M69" i="106"/>
  <c r="M69" i="109"/>
  <c r="L69" i="109"/>
  <c r="L69" i="112"/>
  <c r="M69" i="112"/>
  <c r="M69" i="114"/>
  <c r="L69" i="114"/>
  <c r="L69" i="117"/>
  <c r="M69" i="117"/>
  <c r="L69" i="118"/>
  <c r="M69" i="118"/>
  <c r="M69" i="121"/>
  <c r="L69" i="121"/>
  <c r="L68" i="100"/>
  <c r="M68" i="100"/>
  <c r="M68" i="104"/>
  <c r="L68" i="104"/>
  <c r="M68" i="103"/>
  <c r="L68" i="103"/>
  <c r="L68" i="109"/>
  <c r="M68" i="109"/>
  <c r="L68" i="112"/>
  <c r="M68" i="112"/>
  <c r="M68" i="114"/>
  <c r="L68" i="114"/>
  <c r="M68" i="107"/>
  <c r="L68" i="107"/>
  <c r="M68" i="111"/>
  <c r="L68" i="111"/>
  <c r="M68" i="118"/>
  <c r="L68" i="118"/>
  <c r="M68" i="121"/>
  <c r="L68" i="121"/>
  <c r="M68" i="115"/>
  <c r="L68" i="115"/>
  <c r="M68" i="120"/>
  <c r="L68" i="120"/>
  <c r="L67" i="102"/>
  <c r="M67" i="102"/>
  <c r="L67" i="100"/>
  <c r="M67" i="100"/>
  <c r="M67" i="104"/>
  <c r="L67" i="104"/>
  <c r="L67" i="107"/>
  <c r="M67" i="107"/>
  <c r="L67" i="111"/>
  <c r="M67" i="111"/>
  <c r="L67" i="109"/>
  <c r="M67" i="109"/>
  <c r="L67" i="112"/>
  <c r="M67" i="112"/>
  <c r="L67" i="114"/>
  <c r="M67" i="114"/>
  <c r="M67" i="117"/>
  <c r="L67" i="117"/>
  <c r="L67" i="118"/>
  <c r="M67" i="118"/>
  <c r="M67" i="121"/>
  <c r="L67" i="121"/>
  <c r="L66" i="100"/>
  <c r="M66" i="100"/>
  <c r="L66" i="101"/>
  <c r="M66" i="101"/>
  <c r="L66" i="103"/>
  <c r="M66" i="103"/>
  <c r="M66" i="106"/>
  <c r="L66" i="106"/>
  <c r="L66" i="112"/>
  <c r="M66" i="112"/>
  <c r="L66" i="114"/>
  <c r="M66" i="114"/>
  <c r="L66" i="108"/>
  <c r="M66" i="108"/>
  <c r="L66" i="111"/>
  <c r="M66" i="111"/>
  <c r="M66" i="118"/>
  <c r="L66" i="118"/>
  <c r="M66" i="121"/>
  <c r="L66" i="121"/>
  <c r="L66" i="115"/>
  <c r="M66" i="115"/>
  <c r="M66" i="120"/>
  <c r="L66" i="120"/>
  <c r="L65" i="101"/>
  <c r="M65" i="101"/>
  <c r="M65" i="103"/>
  <c r="L65" i="103"/>
  <c r="L65" i="100"/>
  <c r="M65" i="100"/>
  <c r="M65" i="108"/>
  <c r="L65" i="108"/>
  <c r="M65" i="105"/>
  <c r="L65" i="105"/>
  <c r="M65" i="109"/>
  <c r="L65" i="109"/>
  <c r="M65" i="112"/>
  <c r="L65" i="112"/>
  <c r="M65" i="114"/>
  <c r="L65" i="114"/>
  <c r="L65" i="117"/>
  <c r="M65" i="117"/>
  <c r="L65" i="118"/>
  <c r="M65" i="118"/>
  <c r="M65" i="121"/>
  <c r="L65" i="121"/>
  <c r="M64" i="100"/>
  <c r="L64" i="100"/>
  <c r="M64" i="102"/>
  <c r="L64" i="102"/>
  <c r="M64" i="104"/>
  <c r="L64" i="104"/>
  <c r="L64" i="106"/>
  <c r="M64" i="106"/>
  <c r="M64" i="111"/>
  <c r="L64" i="111"/>
  <c r="L64" i="113"/>
  <c r="M64" i="113"/>
  <c r="L64" i="107"/>
  <c r="M64" i="107"/>
  <c r="L64" i="110"/>
  <c r="M64" i="110"/>
  <c r="M64" i="118"/>
  <c r="L64" i="118"/>
  <c r="M64" i="121"/>
  <c r="L64" i="121"/>
  <c r="M64" i="115"/>
  <c r="L64" i="115"/>
  <c r="M64" i="120"/>
  <c r="L64" i="120"/>
  <c r="L63" i="100"/>
  <c r="M63" i="100"/>
  <c r="L63" i="102"/>
  <c r="M63" i="102"/>
  <c r="M63" i="104"/>
  <c r="L63" i="104"/>
  <c r="M63" i="110"/>
  <c r="L63" i="110"/>
  <c r="M63" i="106"/>
  <c r="L63" i="106"/>
  <c r="M63" i="109"/>
  <c r="L63" i="109"/>
  <c r="M63" i="112"/>
  <c r="L63" i="112"/>
  <c r="L63" i="114"/>
  <c r="M63" i="114"/>
  <c r="M63" i="117"/>
  <c r="L63" i="117"/>
  <c r="L63" i="118"/>
  <c r="M63" i="118"/>
  <c r="M63" i="121"/>
  <c r="L63" i="121"/>
  <c r="M62" i="103"/>
  <c r="L62" i="103"/>
  <c r="L62" i="101"/>
  <c r="M62" i="101"/>
  <c r="L62" i="104"/>
  <c r="M62" i="104"/>
  <c r="L62" i="106"/>
  <c r="M62" i="106"/>
  <c r="M62" i="109"/>
  <c r="L62" i="109"/>
  <c r="L62" i="112"/>
  <c r="M62" i="112"/>
  <c r="L62" i="114"/>
  <c r="M62" i="114"/>
  <c r="M62" i="110"/>
  <c r="L62" i="110"/>
  <c r="M62" i="118"/>
  <c r="L62" i="118"/>
  <c r="M62" i="121"/>
  <c r="L62" i="121"/>
  <c r="L62" i="115"/>
  <c r="M62" i="115"/>
  <c r="M62" i="120"/>
  <c r="L62" i="120"/>
  <c r="L61" i="100"/>
  <c r="M61" i="100"/>
  <c r="M61" i="104"/>
  <c r="L61" i="104"/>
  <c r="M61" i="103"/>
  <c r="L61" i="103"/>
  <c r="L61" i="107"/>
  <c r="M61" i="107"/>
  <c r="M61" i="112"/>
  <c r="L61" i="112"/>
  <c r="M61" i="108"/>
  <c r="L61" i="108"/>
  <c r="M61" i="111"/>
  <c r="L61" i="111"/>
  <c r="M61" i="114"/>
  <c r="L61" i="114"/>
  <c r="L61" i="117"/>
  <c r="M61" i="117"/>
  <c r="L61" i="118"/>
  <c r="M61" i="118"/>
  <c r="M61" i="121"/>
  <c r="L61" i="121"/>
  <c r="M60" i="102"/>
  <c r="L60" i="102"/>
  <c r="L60" i="100"/>
  <c r="M60" i="100"/>
  <c r="M60" i="104"/>
  <c r="L60" i="104"/>
  <c r="L60" i="107"/>
  <c r="M60" i="107"/>
  <c r="M60" i="111"/>
  <c r="L60" i="111"/>
  <c r="M60" i="114"/>
  <c r="L60" i="114"/>
  <c r="M60" i="109"/>
  <c r="L60" i="109"/>
  <c r="L60" i="112"/>
  <c r="M60" i="112"/>
  <c r="M60" i="118"/>
  <c r="L60" i="118"/>
  <c r="M60" i="121"/>
  <c r="L60" i="121"/>
  <c r="M60" i="115"/>
  <c r="L60" i="115"/>
  <c r="M60" i="120"/>
  <c r="L60" i="120"/>
  <c r="H73" i="100"/>
  <c r="J73" i="100" s="1"/>
  <c r="K73" i="100" s="1"/>
  <c r="J59" i="100"/>
  <c r="K59" i="100" s="1"/>
  <c r="M59" i="104"/>
  <c r="L59" i="104"/>
  <c r="L59" i="103"/>
  <c r="M59" i="103"/>
  <c r="L59" i="109"/>
  <c r="M59" i="109"/>
  <c r="L59" i="112"/>
  <c r="M59" i="112"/>
  <c r="L59" i="107"/>
  <c r="M59" i="107"/>
  <c r="L59" i="111"/>
  <c r="M59" i="111"/>
  <c r="L59" i="114"/>
  <c r="M59" i="114"/>
  <c r="M59" i="117"/>
  <c r="L59" i="117"/>
  <c r="L59" i="118"/>
  <c r="M59" i="118"/>
  <c r="M59" i="121"/>
  <c r="L59" i="121"/>
  <c r="L58" i="101"/>
  <c r="M58" i="101"/>
  <c r="L58" i="103"/>
  <c r="M58" i="103"/>
  <c r="M58" i="104"/>
  <c r="L58" i="104"/>
  <c r="L58" i="108"/>
  <c r="M58" i="108"/>
  <c r="L58" i="111"/>
  <c r="M58" i="111"/>
  <c r="L58" i="114"/>
  <c r="M58" i="114"/>
  <c r="M58" i="106"/>
  <c r="L58" i="106"/>
  <c r="L58" i="112"/>
  <c r="M58" i="112"/>
  <c r="M58" i="118"/>
  <c r="L58" i="118"/>
  <c r="M58" i="121"/>
  <c r="L58" i="121"/>
  <c r="L58" i="115"/>
  <c r="M58" i="115"/>
  <c r="M58" i="120"/>
  <c r="L58" i="120"/>
  <c r="L57" i="100"/>
  <c r="M57" i="100"/>
  <c r="M57" i="102"/>
  <c r="L57" i="102"/>
  <c r="M57" i="104"/>
  <c r="L57" i="104"/>
  <c r="M57" i="106"/>
  <c r="L57" i="106"/>
  <c r="L57" i="111"/>
  <c r="M57" i="111"/>
  <c r="L57" i="107"/>
  <c r="M57" i="107"/>
  <c r="M57" i="110"/>
  <c r="L57" i="110"/>
  <c r="M57" i="114"/>
  <c r="L57" i="114"/>
  <c r="L57" i="117"/>
  <c r="M57" i="117"/>
  <c r="L57" i="118"/>
  <c r="M57" i="118"/>
  <c r="M57" i="121"/>
  <c r="L57" i="121"/>
  <c r="M56" i="100"/>
  <c r="L56" i="100"/>
  <c r="M56" i="102"/>
  <c r="L56" i="102"/>
  <c r="M56" i="104"/>
  <c r="L56" i="104"/>
  <c r="M56" i="108"/>
  <c r="L56" i="108"/>
  <c r="L56" i="113"/>
  <c r="M56" i="113"/>
  <c r="L56" i="105"/>
  <c r="M56" i="105"/>
  <c r="L56" i="109"/>
  <c r="M56" i="109"/>
  <c r="M56" i="112"/>
  <c r="L56" i="112"/>
  <c r="M56" i="118"/>
  <c r="L56" i="118"/>
  <c r="M56" i="121"/>
  <c r="L56" i="121"/>
  <c r="M56" i="115"/>
  <c r="L56" i="115"/>
  <c r="M56" i="120"/>
  <c r="L56" i="120"/>
  <c r="M55" i="100"/>
  <c r="L55" i="100"/>
  <c r="L55" i="102"/>
  <c r="M55" i="102"/>
  <c r="M55" i="104"/>
  <c r="L55" i="104"/>
  <c r="M55" i="106"/>
  <c r="L55" i="106"/>
  <c r="M55" i="109"/>
  <c r="L55" i="109"/>
  <c r="M55" i="112"/>
  <c r="L55" i="112"/>
  <c r="M55" i="110"/>
  <c r="L55" i="110"/>
  <c r="L55" i="114"/>
  <c r="M55" i="114"/>
  <c r="M55" i="117"/>
  <c r="L55" i="117"/>
  <c r="L55" i="118"/>
  <c r="M55" i="118"/>
  <c r="M55" i="121"/>
  <c r="L55" i="121"/>
  <c r="L54" i="100"/>
  <c r="M54" i="100"/>
  <c r="L54" i="102"/>
  <c r="M54" i="102"/>
  <c r="M54" i="103"/>
  <c r="L54" i="103"/>
  <c r="M54" i="110"/>
  <c r="L54" i="110"/>
  <c r="L54" i="114"/>
  <c r="M54" i="114"/>
  <c r="L54" i="106"/>
  <c r="M54" i="106"/>
  <c r="M54" i="109"/>
  <c r="L54" i="109"/>
  <c r="L54" i="112"/>
  <c r="M54" i="112"/>
  <c r="M54" i="118"/>
  <c r="L54" i="118"/>
  <c r="M54" i="121"/>
  <c r="L54" i="121"/>
  <c r="L54" i="115"/>
  <c r="M54" i="115"/>
  <c r="M54" i="120"/>
  <c r="L54" i="120"/>
  <c r="L53" i="102"/>
  <c r="M53" i="102"/>
  <c r="L53" i="100"/>
  <c r="M53" i="100"/>
  <c r="M53" i="104"/>
  <c r="L53" i="104"/>
  <c r="M53" i="108"/>
  <c r="L53" i="108"/>
  <c r="M53" i="111"/>
  <c r="L53" i="111"/>
  <c r="L53" i="107"/>
  <c r="M53" i="107"/>
  <c r="L53" i="112"/>
  <c r="M53" i="112"/>
  <c r="M53" i="114"/>
  <c r="L53" i="114"/>
  <c r="L53" i="117"/>
  <c r="M53" i="117"/>
  <c r="L53" i="118"/>
  <c r="M53" i="118"/>
  <c r="M53" i="121"/>
  <c r="L53" i="121"/>
  <c r="L52" i="100"/>
  <c r="M52" i="100"/>
  <c r="M52" i="104"/>
  <c r="L52" i="104"/>
  <c r="M52" i="103"/>
  <c r="L52" i="103"/>
  <c r="L52" i="109"/>
  <c r="M52" i="109"/>
  <c r="L52" i="112"/>
  <c r="M52" i="112"/>
  <c r="M52" i="114"/>
  <c r="L52" i="114"/>
  <c r="M52" i="107"/>
  <c r="L52" i="107"/>
  <c r="M52" i="111"/>
  <c r="L52" i="111"/>
  <c r="M52" i="118"/>
  <c r="L52" i="118"/>
  <c r="M52" i="121"/>
  <c r="L52" i="121"/>
  <c r="M52" i="115"/>
  <c r="L52" i="115"/>
  <c r="M52" i="120"/>
  <c r="L52" i="120"/>
  <c r="L51" i="102"/>
  <c r="M51" i="102"/>
  <c r="M51" i="100"/>
  <c r="L51" i="100"/>
  <c r="M51" i="104"/>
  <c r="L51" i="104"/>
  <c r="L51" i="107"/>
  <c r="M51" i="107"/>
  <c r="L51" i="111"/>
  <c r="M51" i="111"/>
  <c r="L51" i="109"/>
  <c r="M51" i="109"/>
  <c r="L51" i="112"/>
  <c r="M51" i="112"/>
  <c r="L51" i="114"/>
  <c r="M51" i="114"/>
  <c r="M51" i="117"/>
  <c r="L51" i="117"/>
  <c r="L51" i="118"/>
  <c r="M51" i="118"/>
  <c r="M51" i="121"/>
  <c r="L51" i="121"/>
  <c r="L50" i="100"/>
  <c r="M50" i="100"/>
  <c r="L50" i="101"/>
  <c r="M50" i="101"/>
  <c r="L50" i="103"/>
  <c r="M50" i="103"/>
  <c r="M50" i="106"/>
  <c r="L50" i="106"/>
  <c r="L50" i="112"/>
  <c r="M50" i="112"/>
  <c r="L50" i="114"/>
  <c r="M50" i="114"/>
  <c r="L50" i="108"/>
  <c r="M50" i="108"/>
  <c r="L50" i="111"/>
  <c r="M50" i="111"/>
  <c r="M50" i="118"/>
  <c r="L50" i="118"/>
  <c r="M50" i="121"/>
  <c r="L50" i="121"/>
  <c r="L50" i="115"/>
  <c r="M50" i="115"/>
  <c r="M50" i="120"/>
  <c r="L50" i="120"/>
  <c r="L49" i="101"/>
  <c r="M49" i="101"/>
  <c r="M49" i="103"/>
  <c r="L49" i="103"/>
  <c r="L49" i="100"/>
  <c r="M49" i="100"/>
  <c r="M49" i="108"/>
  <c r="L49" i="108"/>
  <c r="M49" i="105"/>
  <c r="L49" i="105"/>
  <c r="M49" i="109"/>
  <c r="L49" i="109"/>
  <c r="M49" i="112"/>
  <c r="L49" i="112"/>
  <c r="M49" i="114"/>
  <c r="L49" i="114"/>
  <c r="L49" i="117"/>
  <c r="M49" i="117"/>
  <c r="L49" i="118"/>
  <c r="M49" i="118"/>
  <c r="M49" i="121"/>
  <c r="L49" i="121"/>
  <c r="M48" i="100"/>
  <c r="L48" i="100"/>
  <c r="M48" i="102"/>
  <c r="L48" i="102"/>
  <c r="M48" i="104"/>
  <c r="L48" i="104"/>
  <c r="L48" i="106"/>
  <c r="M48" i="106"/>
  <c r="M48" i="111"/>
  <c r="L48" i="111"/>
  <c r="L48" i="113"/>
  <c r="M48" i="113"/>
  <c r="L48" i="107"/>
  <c r="M48" i="107"/>
  <c r="L48" i="110"/>
  <c r="M48" i="110"/>
  <c r="M48" i="118"/>
  <c r="L48" i="118"/>
  <c r="M48" i="121"/>
  <c r="L48" i="121"/>
  <c r="M48" i="115"/>
  <c r="L48" i="115"/>
  <c r="M48" i="120"/>
  <c r="L48" i="120"/>
  <c r="M47" i="100"/>
  <c r="L47" i="100"/>
  <c r="L47" i="102"/>
  <c r="M47" i="102"/>
  <c r="M47" i="104"/>
  <c r="L47" i="104"/>
  <c r="M47" i="110"/>
  <c r="L47" i="110"/>
  <c r="M47" i="106"/>
  <c r="L47" i="106"/>
  <c r="M47" i="109"/>
  <c r="L47" i="109"/>
  <c r="M47" i="112"/>
  <c r="L47" i="112"/>
  <c r="M47" i="114"/>
  <c r="L47" i="114"/>
  <c r="M47" i="117"/>
  <c r="L47" i="117"/>
  <c r="L47" i="118"/>
  <c r="M47" i="118"/>
  <c r="M47" i="121"/>
  <c r="L47" i="121"/>
  <c r="M46" i="103"/>
  <c r="L46" i="103"/>
  <c r="L46" i="101"/>
  <c r="M46" i="101"/>
  <c r="L46" i="104"/>
  <c r="M46" i="104"/>
  <c r="L46" i="106"/>
  <c r="M46" i="106"/>
  <c r="M46" i="109"/>
  <c r="L46" i="109"/>
  <c r="L46" i="112"/>
  <c r="M46" i="112"/>
  <c r="L46" i="114"/>
  <c r="M46" i="114"/>
  <c r="M46" i="110"/>
  <c r="L46" i="110"/>
  <c r="M46" i="118"/>
  <c r="L46" i="118"/>
  <c r="M46" i="121"/>
  <c r="L46" i="121"/>
  <c r="L46" i="115"/>
  <c r="M46" i="115"/>
  <c r="M46" i="120"/>
  <c r="L46" i="120"/>
  <c r="L45" i="100"/>
  <c r="M45" i="100"/>
  <c r="M45" i="104"/>
  <c r="L45" i="104"/>
  <c r="M45" i="103"/>
  <c r="L45" i="103"/>
  <c r="L45" i="107"/>
  <c r="M45" i="107"/>
  <c r="M45" i="112"/>
  <c r="L45" i="112"/>
  <c r="M45" i="108"/>
  <c r="L45" i="108"/>
  <c r="M45" i="111"/>
  <c r="L45" i="111"/>
  <c r="M45" i="114"/>
  <c r="L45" i="114"/>
  <c r="L45" i="117"/>
  <c r="M45" i="117"/>
  <c r="M45" i="118"/>
  <c r="L45" i="118"/>
  <c r="M45" i="121"/>
  <c r="L45" i="121"/>
  <c r="M44" i="102"/>
  <c r="L44" i="102"/>
  <c r="L44" i="100"/>
  <c r="M44" i="100"/>
  <c r="M44" i="104"/>
  <c r="L44" i="104"/>
  <c r="L44" i="107"/>
  <c r="M44" i="107"/>
  <c r="M44" i="111"/>
  <c r="L44" i="111"/>
  <c r="L44" i="114"/>
  <c r="M44" i="114"/>
  <c r="M44" i="109"/>
  <c r="L44" i="109"/>
  <c r="L44" i="112"/>
  <c r="M44" i="112"/>
  <c r="L44" i="118"/>
  <c r="M44" i="118"/>
  <c r="M44" i="121"/>
  <c r="L44" i="121"/>
  <c r="L44" i="115"/>
  <c r="M44" i="115"/>
  <c r="M44" i="120"/>
  <c r="L44" i="120"/>
  <c r="M43" i="100"/>
  <c r="L43" i="100"/>
  <c r="M43" i="104"/>
  <c r="L43" i="104"/>
  <c r="L43" i="103"/>
  <c r="M43" i="103"/>
  <c r="L43" i="109"/>
  <c r="M43" i="109"/>
  <c r="L43" i="112"/>
  <c r="M43" i="112"/>
  <c r="L43" i="107"/>
  <c r="M43" i="107"/>
  <c r="L43" i="111"/>
  <c r="M43" i="111"/>
  <c r="L43" i="114"/>
  <c r="M43" i="114"/>
  <c r="M43" i="117"/>
  <c r="L43" i="117"/>
  <c r="L43" i="118"/>
  <c r="M43" i="118"/>
  <c r="M43" i="121"/>
  <c r="L43" i="121"/>
  <c r="L42" i="101"/>
  <c r="M42" i="101"/>
  <c r="L42" i="103"/>
  <c r="M42" i="103"/>
  <c r="M42" i="104"/>
  <c r="L42" i="104"/>
  <c r="L42" i="108"/>
  <c r="M42" i="108"/>
  <c r="L42" i="111"/>
  <c r="M42" i="111"/>
  <c r="L42" i="105"/>
  <c r="M42" i="105"/>
  <c r="L42" i="109"/>
  <c r="M42" i="109"/>
  <c r="L42" i="114"/>
  <c r="M42" i="114"/>
  <c r="M42" i="118"/>
  <c r="L42" i="118"/>
  <c r="M42" i="121"/>
  <c r="L42" i="121"/>
  <c r="L42" i="115"/>
  <c r="M42" i="115"/>
  <c r="M42" i="120"/>
  <c r="L42" i="120"/>
  <c r="L41" i="100"/>
  <c r="M41" i="100"/>
  <c r="M41" i="102"/>
  <c r="L41" i="102"/>
  <c r="M41" i="104"/>
  <c r="L41" i="104"/>
  <c r="M41" i="106"/>
  <c r="L41" i="106"/>
  <c r="L41" i="111"/>
  <c r="M41" i="111"/>
  <c r="L41" i="107"/>
  <c r="M41" i="107"/>
  <c r="M41" i="110"/>
  <c r="L41" i="110"/>
  <c r="L41" i="114"/>
  <c r="M41" i="114"/>
  <c r="L41" i="117"/>
  <c r="M41" i="117"/>
  <c r="M41" i="118"/>
  <c r="L41" i="118"/>
  <c r="M41" i="121"/>
  <c r="L41" i="121"/>
  <c r="M40" i="100"/>
  <c r="L40" i="100"/>
  <c r="M40" i="102"/>
  <c r="L40" i="102"/>
  <c r="M40" i="104"/>
  <c r="L40" i="104"/>
  <c r="M40" i="108"/>
  <c r="L40" i="108"/>
  <c r="L40" i="113"/>
  <c r="M40" i="113"/>
  <c r="L40" i="106"/>
  <c r="M40" i="106"/>
  <c r="M40" i="111"/>
  <c r="L40" i="111"/>
  <c r="L40" i="114"/>
  <c r="M40" i="114"/>
  <c r="L40" i="118"/>
  <c r="M40" i="118"/>
  <c r="M40" i="121"/>
  <c r="L40" i="121"/>
  <c r="L40" i="115"/>
  <c r="M40" i="115"/>
  <c r="M40" i="120"/>
  <c r="L40" i="120"/>
  <c r="M39" i="100"/>
  <c r="L39" i="100"/>
  <c r="L39" i="102"/>
  <c r="M39" i="102"/>
  <c r="M39" i="104"/>
  <c r="L39" i="104"/>
  <c r="M39" i="106"/>
  <c r="L39" i="106"/>
  <c r="M39" i="109"/>
  <c r="L39" i="109"/>
  <c r="M39" i="112"/>
  <c r="L39" i="112"/>
  <c r="M39" i="110"/>
  <c r="L39" i="110"/>
  <c r="L39" i="114"/>
  <c r="M39" i="114"/>
  <c r="M39" i="117"/>
  <c r="L39" i="117"/>
  <c r="L39" i="118"/>
  <c r="M39" i="118"/>
  <c r="M39" i="121"/>
  <c r="L39" i="121"/>
  <c r="L38" i="100"/>
  <c r="M38" i="100"/>
  <c r="L38" i="102"/>
  <c r="M38" i="102"/>
  <c r="M38" i="103"/>
  <c r="L38" i="103"/>
  <c r="M38" i="110"/>
  <c r="L38" i="110"/>
  <c r="L38" i="105"/>
  <c r="M38" i="105"/>
  <c r="L38" i="108"/>
  <c r="M38" i="108"/>
  <c r="L38" i="111"/>
  <c r="M38" i="111"/>
  <c r="L38" i="114"/>
  <c r="M38" i="114"/>
  <c r="M38" i="118"/>
  <c r="L38" i="118"/>
  <c r="M38" i="121"/>
  <c r="L38" i="121"/>
  <c r="L38" i="115"/>
  <c r="M38" i="115"/>
  <c r="M38" i="120"/>
  <c r="L38" i="120"/>
  <c r="L37" i="102"/>
  <c r="M37" i="102"/>
  <c r="L37" i="100"/>
  <c r="M37" i="100"/>
  <c r="M37" i="104"/>
  <c r="L37" i="104"/>
  <c r="M37" i="108"/>
  <c r="L37" i="108"/>
  <c r="M37" i="111"/>
  <c r="L37" i="111"/>
  <c r="L37" i="107"/>
  <c r="M37" i="107"/>
  <c r="L37" i="112"/>
  <c r="M37" i="112"/>
  <c r="L37" i="114"/>
  <c r="M37" i="114"/>
  <c r="L37" i="117"/>
  <c r="M37" i="117"/>
  <c r="M37" i="118"/>
  <c r="L37" i="118"/>
  <c r="M37" i="121"/>
  <c r="L37" i="121"/>
  <c r="L36" i="100"/>
  <c r="M36" i="100"/>
  <c r="M36" i="104"/>
  <c r="L36" i="104"/>
  <c r="M36" i="103"/>
  <c r="L36" i="103"/>
  <c r="L36" i="109"/>
  <c r="M36" i="109"/>
  <c r="L36" i="112"/>
  <c r="M36" i="112"/>
  <c r="L36" i="105"/>
  <c r="M36" i="105"/>
  <c r="M36" i="108"/>
  <c r="L36" i="108"/>
  <c r="L36" i="114"/>
  <c r="M36" i="114"/>
  <c r="L36" i="118"/>
  <c r="M36" i="118"/>
  <c r="M36" i="121"/>
  <c r="L36" i="121"/>
  <c r="L36" i="115"/>
  <c r="M36" i="115"/>
  <c r="M36" i="120"/>
  <c r="L36" i="120"/>
  <c r="L35" i="102"/>
  <c r="M35" i="102"/>
  <c r="M35" i="100"/>
  <c r="L35" i="100"/>
  <c r="M35" i="104"/>
  <c r="L35" i="104"/>
  <c r="L35" i="107"/>
  <c r="M35" i="107"/>
  <c r="L35" i="111"/>
  <c r="M35" i="111"/>
  <c r="L35" i="109"/>
  <c r="M35" i="109"/>
  <c r="L35" i="112"/>
  <c r="M35" i="112"/>
  <c r="L35" i="114"/>
  <c r="M35" i="114"/>
  <c r="M35" i="117"/>
  <c r="L35" i="117"/>
  <c r="L35" i="118"/>
  <c r="M35" i="118"/>
  <c r="M35" i="121"/>
  <c r="L35" i="121"/>
  <c r="L34" i="100"/>
  <c r="M34" i="100"/>
  <c r="L34" i="101"/>
  <c r="M34" i="101"/>
  <c r="L34" i="103"/>
  <c r="M34" i="103"/>
  <c r="M34" i="106"/>
  <c r="L34" i="106"/>
  <c r="L34" i="112"/>
  <c r="M34" i="112"/>
  <c r="L34" i="107"/>
  <c r="M34" i="107"/>
  <c r="M34" i="110"/>
  <c r="L34" i="110"/>
  <c r="L34" i="114"/>
  <c r="M34" i="114"/>
  <c r="M34" i="118"/>
  <c r="L34" i="118"/>
  <c r="M34" i="121"/>
  <c r="L34" i="121"/>
  <c r="L34" i="115"/>
  <c r="M34" i="115"/>
  <c r="M34" i="120"/>
  <c r="L34" i="120"/>
  <c r="L33" i="101"/>
  <c r="M33" i="101"/>
  <c r="M33" i="103"/>
  <c r="L33" i="103"/>
  <c r="L33" i="100"/>
  <c r="M33" i="100"/>
  <c r="M33" i="108"/>
  <c r="L33" i="108"/>
  <c r="M33" i="105"/>
  <c r="L33" i="105"/>
  <c r="M33" i="109"/>
  <c r="L33" i="109"/>
  <c r="M33" i="112"/>
  <c r="L33" i="112"/>
  <c r="L33" i="114"/>
  <c r="M33" i="114"/>
  <c r="L33" i="117"/>
  <c r="M33" i="117"/>
  <c r="M33" i="118"/>
  <c r="L33" i="118"/>
  <c r="M33" i="121"/>
  <c r="L33" i="121"/>
  <c r="M32" i="100"/>
  <c r="L32" i="100"/>
  <c r="M32" i="102"/>
  <c r="L32" i="102"/>
  <c r="M32" i="104"/>
  <c r="L32" i="104"/>
  <c r="L32" i="106"/>
  <c r="M32" i="106"/>
  <c r="M32" i="111"/>
  <c r="L32" i="111"/>
  <c r="L32" i="113"/>
  <c r="M32" i="113"/>
  <c r="M32" i="108"/>
  <c r="L32" i="108"/>
  <c r="L32" i="114"/>
  <c r="M32" i="114"/>
  <c r="L32" i="118"/>
  <c r="M32" i="118"/>
  <c r="M32" i="121"/>
  <c r="L32" i="121"/>
  <c r="L32" i="115"/>
  <c r="M32" i="115"/>
  <c r="M32" i="120"/>
  <c r="L32" i="120"/>
  <c r="M31" i="100"/>
  <c r="L31" i="100"/>
  <c r="L31" i="102"/>
  <c r="M31" i="102"/>
  <c r="M31" i="104"/>
  <c r="L31" i="104"/>
  <c r="M31" i="110"/>
  <c r="L31" i="110"/>
  <c r="M31" i="106"/>
  <c r="L31" i="106"/>
  <c r="M31" i="109"/>
  <c r="L31" i="109"/>
  <c r="M31" i="112"/>
  <c r="L31" i="112"/>
  <c r="L31" i="114"/>
  <c r="M31" i="114"/>
  <c r="M31" i="117"/>
  <c r="L31" i="117"/>
  <c r="L31" i="118"/>
  <c r="M31" i="118"/>
  <c r="M31" i="121"/>
  <c r="L31" i="121"/>
  <c r="M30" i="103"/>
  <c r="L30" i="103"/>
  <c r="L30" i="101"/>
  <c r="M30" i="101"/>
  <c r="L30" i="104"/>
  <c r="M30" i="104"/>
  <c r="L30" i="106"/>
  <c r="M30" i="106"/>
  <c r="M30" i="109"/>
  <c r="L30" i="109"/>
  <c r="L30" i="112"/>
  <c r="M30" i="112"/>
  <c r="M30" i="107"/>
  <c r="L30" i="107"/>
  <c r="L30" i="114"/>
  <c r="M30" i="114"/>
  <c r="M30" i="118"/>
  <c r="L30" i="118"/>
  <c r="M30" i="121"/>
  <c r="L30" i="121"/>
  <c r="L30" i="115"/>
  <c r="M30" i="115"/>
  <c r="M30" i="120"/>
  <c r="L30" i="120"/>
  <c r="L29" i="100"/>
  <c r="M29" i="100"/>
  <c r="M29" i="104"/>
  <c r="L29" i="104"/>
  <c r="M29" i="103"/>
  <c r="L29" i="103"/>
  <c r="L29" i="107"/>
  <c r="M29" i="107"/>
  <c r="M29" i="112"/>
  <c r="L29" i="112"/>
  <c r="M29" i="108"/>
  <c r="L29" i="108"/>
  <c r="M29" i="111"/>
  <c r="L29" i="111"/>
  <c r="L29" i="114"/>
  <c r="M29" i="114"/>
  <c r="L29" i="117"/>
  <c r="M29" i="117"/>
  <c r="M29" i="118"/>
  <c r="L29" i="118"/>
  <c r="M29" i="121"/>
  <c r="L29" i="121"/>
  <c r="M28" i="102"/>
  <c r="L28" i="102"/>
  <c r="L28" i="100"/>
  <c r="M28" i="100"/>
  <c r="M28" i="104"/>
  <c r="L28" i="104"/>
  <c r="L28" i="107"/>
  <c r="M28" i="107"/>
  <c r="M28" i="111"/>
  <c r="L28" i="111"/>
  <c r="L28" i="106"/>
  <c r="M28" i="106"/>
  <c r="L28" i="110"/>
  <c r="M28" i="110"/>
  <c r="L28" i="114"/>
  <c r="M28" i="114"/>
  <c r="L28" i="118"/>
  <c r="M28" i="118"/>
  <c r="M28" i="121"/>
  <c r="L28" i="121"/>
  <c r="L28" i="115"/>
  <c r="M28" i="115"/>
  <c r="M28" i="120"/>
  <c r="L28" i="120"/>
  <c r="M27" i="100"/>
  <c r="L27" i="100"/>
  <c r="M27" i="104"/>
  <c r="L27" i="104"/>
  <c r="L27" i="103"/>
  <c r="M27" i="103"/>
  <c r="L27" i="109"/>
  <c r="M27" i="109"/>
  <c r="L27" i="112"/>
  <c r="M27" i="112"/>
  <c r="L27" i="107"/>
  <c r="M27" i="107"/>
  <c r="L27" i="111"/>
  <c r="M27" i="111"/>
  <c r="L27" i="114"/>
  <c r="M27" i="114"/>
  <c r="M27" i="117"/>
  <c r="L27" i="117"/>
  <c r="L27" i="118"/>
  <c r="M27" i="118"/>
  <c r="M27" i="121"/>
  <c r="L27" i="121"/>
  <c r="L26" i="101"/>
  <c r="M26" i="101"/>
  <c r="L26" i="103"/>
  <c r="M26" i="103"/>
  <c r="M26" i="104"/>
  <c r="L26" i="104"/>
  <c r="L26" i="108"/>
  <c r="M26" i="108"/>
  <c r="L26" i="111"/>
  <c r="M26" i="111"/>
  <c r="L26" i="105"/>
  <c r="M26" i="105"/>
  <c r="L26" i="109"/>
  <c r="M26" i="109"/>
  <c r="L26" i="114"/>
  <c r="M26" i="114"/>
  <c r="M26" i="118"/>
  <c r="L26" i="118"/>
  <c r="M26" i="121"/>
  <c r="L26" i="121"/>
  <c r="L26" i="115"/>
  <c r="M26" i="115"/>
  <c r="M26" i="120"/>
  <c r="L26" i="120"/>
  <c r="L25" i="100"/>
  <c r="M25" i="100"/>
  <c r="M25" i="102"/>
  <c r="L25" i="102"/>
  <c r="M25" i="104"/>
  <c r="L25" i="104"/>
  <c r="M25" i="106"/>
  <c r="L25" i="106"/>
  <c r="L25" i="111"/>
  <c r="M25" i="111"/>
  <c r="L25" i="107"/>
  <c r="M25" i="107"/>
  <c r="M25" i="110"/>
  <c r="L25" i="110"/>
  <c r="L25" i="114"/>
  <c r="M25" i="114"/>
  <c r="M25" i="117"/>
  <c r="L25" i="117"/>
  <c r="M25" i="118"/>
  <c r="L25" i="118"/>
  <c r="M25" i="121"/>
  <c r="L25" i="121"/>
  <c r="M24" i="100"/>
  <c r="L24" i="100"/>
  <c r="M24" i="102"/>
  <c r="L24" i="102"/>
  <c r="M24" i="104"/>
  <c r="L24" i="104"/>
  <c r="M24" i="108"/>
  <c r="L24" i="108"/>
  <c r="L24" i="113"/>
  <c r="M24" i="113"/>
  <c r="L24" i="106"/>
  <c r="M24" i="106"/>
  <c r="M24" i="111"/>
  <c r="L24" i="111"/>
  <c r="L24" i="114"/>
  <c r="M24" i="114"/>
  <c r="L24" i="118"/>
  <c r="M24" i="118"/>
  <c r="M24" i="121"/>
  <c r="L24" i="121"/>
  <c r="L24" i="115"/>
  <c r="M24" i="115"/>
  <c r="M24" i="120"/>
  <c r="L24" i="120"/>
  <c r="M23" i="100"/>
  <c r="L23" i="100"/>
  <c r="L23" i="102"/>
  <c r="M23" i="102"/>
  <c r="M23" i="104"/>
  <c r="L23" i="104"/>
  <c r="M23" i="106"/>
  <c r="L23" i="106"/>
  <c r="M23" i="109"/>
  <c r="L23" i="109"/>
  <c r="L23" i="111"/>
  <c r="M23" i="111"/>
  <c r="M23" i="107"/>
  <c r="L23" i="107"/>
  <c r="L23" i="114"/>
  <c r="M23" i="114"/>
  <c r="M23" i="117"/>
  <c r="L23" i="117"/>
  <c r="L23" i="118"/>
  <c r="M23" i="118"/>
  <c r="M23" i="121"/>
  <c r="L23" i="121"/>
  <c r="L22" i="100"/>
  <c r="M22" i="100"/>
  <c r="L22" i="102"/>
  <c r="M22" i="102"/>
  <c r="M22" i="103"/>
  <c r="L22" i="103"/>
  <c r="M22" i="107"/>
  <c r="L22" i="107"/>
  <c r="L22" i="106"/>
  <c r="M22" i="106"/>
  <c r="M22" i="109"/>
  <c r="L22" i="109"/>
  <c r="L22" i="111"/>
  <c r="M22" i="111"/>
  <c r="L22" i="114"/>
  <c r="M22" i="114"/>
  <c r="M22" i="118"/>
  <c r="L22" i="118"/>
  <c r="M22" i="121"/>
  <c r="L22" i="121"/>
  <c r="L22" i="115"/>
  <c r="M22" i="115"/>
  <c r="M22" i="120"/>
  <c r="L22" i="120"/>
  <c r="L21" i="102"/>
  <c r="M21" i="102"/>
  <c r="M21" i="105"/>
  <c r="L21" i="105"/>
  <c r="L21" i="101"/>
  <c r="M21" i="101"/>
  <c r="M21" i="108"/>
  <c r="L21" i="108"/>
  <c r="M21" i="110"/>
  <c r="L21" i="110"/>
  <c r="L21" i="106"/>
  <c r="M21" i="106"/>
  <c r="L21" i="112"/>
  <c r="M21" i="112"/>
  <c r="L21" i="114"/>
  <c r="M21" i="114"/>
  <c r="M21" i="117"/>
  <c r="L21" i="117"/>
  <c r="M21" i="118"/>
  <c r="L21" i="118"/>
  <c r="M21" i="121"/>
  <c r="L21" i="121"/>
  <c r="L20" i="100"/>
  <c r="M20" i="100"/>
  <c r="M20" i="104"/>
  <c r="L20" i="104"/>
  <c r="M20" i="103"/>
  <c r="L20" i="103"/>
  <c r="L20" i="106"/>
  <c r="M20" i="106"/>
  <c r="L20" i="112"/>
  <c r="M20" i="112"/>
  <c r="M20" i="107"/>
  <c r="L20" i="107"/>
  <c r="M20" i="110"/>
  <c r="L20" i="110"/>
  <c r="L20" i="114"/>
  <c r="M20" i="114"/>
  <c r="L20" i="118"/>
  <c r="M20" i="118"/>
  <c r="M20" i="121"/>
  <c r="L20" i="121"/>
  <c r="L20" i="115"/>
  <c r="M20" i="115"/>
  <c r="M20" i="120"/>
  <c r="L20" i="120"/>
  <c r="L19" i="102"/>
  <c r="M19" i="102"/>
  <c r="L19" i="105"/>
  <c r="M19" i="105"/>
  <c r="L19" i="101"/>
  <c r="M19" i="101"/>
  <c r="L19" i="107"/>
  <c r="M19" i="107"/>
  <c r="L19" i="110"/>
  <c r="M19" i="110"/>
  <c r="L19" i="106"/>
  <c r="M19" i="106"/>
  <c r="L19" i="112"/>
  <c r="M19" i="112"/>
  <c r="L19" i="114"/>
  <c r="M19" i="114"/>
  <c r="M19" i="117"/>
  <c r="L19" i="117"/>
  <c r="L19" i="118"/>
  <c r="M19" i="118"/>
  <c r="M19" i="121"/>
  <c r="L19" i="121"/>
  <c r="L18" i="100"/>
  <c r="M18" i="100"/>
  <c r="L18" i="105"/>
  <c r="M18" i="105"/>
  <c r="L18" i="102"/>
  <c r="M18" i="102"/>
  <c r="M18" i="106"/>
  <c r="L18" i="106"/>
  <c r="J18" i="112"/>
  <c r="K18" i="112" s="1"/>
  <c r="L18" i="107"/>
  <c r="M18" i="107"/>
  <c r="L18" i="110"/>
  <c r="M18" i="110"/>
  <c r="L18" i="114"/>
  <c r="M18" i="114"/>
  <c r="M18" i="118"/>
  <c r="L18" i="118"/>
  <c r="M18" i="121"/>
  <c r="L18" i="121"/>
  <c r="L18" i="115"/>
  <c r="M18" i="115"/>
  <c r="M18" i="120"/>
  <c r="L18" i="120"/>
  <c r="L17" i="101"/>
  <c r="M17" i="101"/>
  <c r="M17" i="103"/>
  <c r="L17" i="103"/>
  <c r="L17" i="100"/>
  <c r="M17" i="100"/>
  <c r="L17" i="107"/>
  <c r="M17" i="107"/>
  <c r="L17" i="110"/>
  <c r="M17" i="110"/>
  <c r="M17" i="109"/>
  <c r="L17" i="109"/>
  <c r="M17" i="112"/>
  <c r="L17" i="112"/>
  <c r="L17" i="114"/>
  <c r="M17" i="114"/>
  <c r="M17" i="117"/>
  <c r="L17" i="117"/>
  <c r="M17" i="118"/>
  <c r="L17" i="118"/>
  <c r="M17" i="121"/>
  <c r="L17" i="121"/>
  <c r="L16" i="105"/>
  <c r="M16" i="105"/>
  <c r="L16" i="101"/>
  <c r="M16" i="101"/>
  <c r="L16" i="103"/>
  <c r="M16" i="103"/>
  <c r="L16" i="106"/>
  <c r="M16" i="106"/>
  <c r="M16" i="111"/>
  <c r="L16" i="111"/>
  <c r="L16" i="113"/>
  <c r="M16" i="113"/>
  <c r="M16" i="108"/>
  <c r="L16" i="108"/>
  <c r="L16" i="114"/>
  <c r="M16" i="114"/>
  <c r="L16" i="118"/>
  <c r="M16" i="118"/>
  <c r="M16" i="121"/>
  <c r="L16" i="121"/>
  <c r="M16" i="115"/>
  <c r="L16" i="115"/>
  <c r="M16" i="120"/>
  <c r="L16" i="120"/>
  <c r="M15" i="100"/>
  <c r="L15" i="100"/>
  <c r="L15" i="102"/>
  <c r="M15" i="102"/>
  <c r="M15" i="104"/>
  <c r="L15" i="104"/>
  <c r="M15" i="107"/>
  <c r="L15" i="107"/>
  <c r="M15" i="108"/>
  <c r="L15" i="108"/>
  <c r="M15" i="110"/>
  <c r="L15" i="110"/>
  <c r="M15" i="112"/>
  <c r="L15" i="112"/>
  <c r="L15" i="114"/>
  <c r="M15" i="114"/>
  <c r="M15" i="117"/>
  <c r="L15" i="117"/>
  <c r="L15" i="118"/>
  <c r="M15" i="118"/>
  <c r="M15" i="121"/>
  <c r="L15" i="121"/>
  <c r="M14" i="103"/>
  <c r="L14" i="103"/>
  <c r="L14" i="100"/>
  <c r="M14" i="100"/>
  <c r="L14" i="102"/>
  <c r="M14" i="102"/>
  <c r="L14" i="106"/>
  <c r="M14" i="106"/>
  <c r="M14" i="109"/>
  <c r="L14" i="109"/>
  <c r="L14" i="111"/>
  <c r="M14" i="111"/>
  <c r="L14" i="113"/>
  <c r="M14" i="113"/>
  <c r="L14" i="114"/>
  <c r="M14" i="114"/>
  <c r="L14" i="116"/>
  <c r="M14" i="116"/>
  <c r="M14" i="119"/>
  <c r="L14" i="119"/>
  <c r="M14" i="120"/>
  <c r="L14" i="120"/>
  <c r="L13" i="100"/>
  <c r="M13" i="100"/>
  <c r="M13" i="104"/>
  <c r="L13" i="104"/>
  <c r="M13" i="103"/>
  <c r="L13" i="103"/>
  <c r="L13" i="106"/>
  <c r="M13" i="106"/>
  <c r="M13" i="112"/>
  <c r="L13" i="112"/>
  <c r="M13" i="108"/>
  <c r="L13" i="108"/>
  <c r="M13" i="110"/>
  <c r="L13" i="110"/>
  <c r="M13" i="113"/>
  <c r="L13" i="113"/>
  <c r="L13" i="117"/>
  <c r="M13" i="117"/>
  <c r="M13" i="118"/>
  <c r="L13" i="118"/>
  <c r="M13" i="121"/>
  <c r="L13" i="121"/>
  <c r="M12" i="102"/>
  <c r="L12" i="102"/>
  <c r="L12" i="105"/>
  <c r="M12" i="105"/>
  <c r="L12" i="101"/>
  <c r="M12" i="101"/>
  <c r="M12" i="108"/>
  <c r="L12" i="108"/>
  <c r="M12" i="111"/>
  <c r="L12" i="111"/>
  <c r="L12" i="106"/>
  <c r="M12" i="106"/>
  <c r="M12" i="109"/>
  <c r="L12" i="109"/>
  <c r="L12" i="114"/>
  <c r="M12" i="114"/>
  <c r="M12" i="116"/>
  <c r="L12" i="116"/>
  <c r="M12" i="119"/>
  <c r="L12" i="119"/>
  <c r="M12" i="120"/>
  <c r="L12" i="120"/>
  <c r="M11" i="100"/>
  <c r="L11" i="100"/>
  <c r="M11" i="104"/>
  <c r="L11" i="104"/>
  <c r="L11" i="103"/>
  <c r="M11" i="103"/>
  <c r="L11" i="106"/>
  <c r="M11" i="106"/>
  <c r="L11" i="109"/>
  <c r="M11" i="109"/>
  <c r="M11" i="115"/>
  <c r="L11" i="115"/>
  <c r="L11" i="110"/>
  <c r="M11" i="110"/>
  <c r="M11" i="113"/>
  <c r="L11" i="113"/>
  <c r="M11" i="117"/>
  <c r="L11" i="117"/>
  <c r="L11" i="118"/>
  <c r="M11" i="118"/>
  <c r="M11" i="121"/>
  <c r="L11" i="121"/>
  <c r="L10" i="101"/>
  <c r="M10" i="101"/>
  <c r="L10" i="103"/>
  <c r="M10" i="103"/>
  <c r="M10" i="104"/>
  <c r="L10" i="104"/>
  <c r="L10" i="108"/>
  <c r="M10" i="108"/>
  <c r="L10" i="111"/>
  <c r="M10" i="111"/>
  <c r="M10" i="106"/>
  <c r="L10" i="106"/>
  <c r="L10" i="109"/>
  <c r="M10" i="109"/>
  <c r="L10" i="114"/>
  <c r="M10" i="114"/>
  <c r="L10" i="116"/>
  <c r="M10" i="116"/>
  <c r="M10" i="119"/>
  <c r="L10" i="119"/>
  <c r="M10" i="120"/>
  <c r="L10" i="120"/>
  <c r="L9" i="100"/>
  <c r="M9" i="100"/>
  <c r="L9" i="101"/>
  <c r="M9" i="101"/>
  <c r="M9" i="103"/>
  <c r="L9" i="103"/>
  <c r="M9" i="106"/>
  <c r="L9" i="106"/>
  <c r="M9" i="109"/>
  <c r="L9" i="109"/>
  <c r="M9" i="112"/>
  <c r="L9" i="112"/>
  <c r="M9" i="108"/>
  <c r="L9" i="108"/>
  <c r="M9" i="113"/>
  <c r="L9" i="113"/>
  <c r="L9" i="117"/>
  <c r="M9" i="117"/>
  <c r="M9" i="118"/>
  <c r="L9" i="118"/>
  <c r="M9" i="121"/>
  <c r="L9" i="121"/>
  <c r="L8" i="101"/>
  <c r="M8" i="101"/>
  <c r="L8" i="103"/>
  <c r="M8" i="103"/>
  <c r="M8" i="100"/>
  <c r="L8" i="100"/>
  <c r="M8" i="108"/>
  <c r="L8" i="108"/>
  <c r="L8" i="113"/>
  <c r="M8" i="113"/>
  <c r="L8" i="107"/>
  <c r="M8" i="107"/>
  <c r="M8" i="111"/>
  <c r="L8" i="111"/>
  <c r="L8" i="114"/>
  <c r="M8" i="114"/>
  <c r="M8" i="116"/>
  <c r="L8" i="116"/>
  <c r="M8" i="119"/>
  <c r="L8" i="119"/>
  <c r="M8" i="120"/>
  <c r="L8" i="120"/>
  <c r="M7" i="100"/>
  <c r="L7" i="100"/>
  <c r="L7" i="101"/>
  <c r="M7" i="101"/>
  <c r="L7" i="103"/>
  <c r="M7" i="103"/>
  <c r="M7" i="106"/>
  <c r="L7" i="106"/>
  <c r="L7" i="108"/>
  <c r="M7" i="108"/>
  <c r="M7" i="110"/>
  <c r="L7" i="110"/>
  <c r="M7" i="112"/>
  <c r="L7" i="112"/>
  <c r="M7" i="113"/>
  <c r="L7" i="113"/>
  <c r="M7" i="117"/>
  <c r="L7" i="117"/>
  <c r="L7" i="118"/>
  <c r="M7" i="118"/>
  <c r="L7" i="121"/>
  <c r="M7" i="121"/>
  <c r="L6" i="101"/>
  <c r="M6" i="101"/>
  <c r="L6" i="104"/>
  <c r="M6" i="104"/>
  <c r="M6" i="103"/>
  <c r="L6" i="103"/>
  <c r="M6" i="107"/>
  <c r="L6" i="107"/>
  <c r="L6" i="106"/>
  <c r="M6" i="106"/>
  <c r="M6" i="109"/>
  <c r="L6" i="109"/>
  <c r="L6" i="111"/>
  <c r="M6" i="111"/>
  <c r="L6" i="114"/>
  <c r="M6" i="114"/>
  <c r="L6" i="116"/>
  <c r="M6" i="116"/>
  <c r="M6" i="119"/>
  <c r="L6" i="119"/>
  <c r="M6" i="120"/>
  <c r="L6" i="120"/>
  <c r="L5" i="100"/>
  <c r="M5" i="100"/>
  <c r="M5" i="103"/>
  <c r="L5" i="103"/>
  <c r="L5" i="101"/>
  <c r="M5" i="101"/>
  <c r="M5" i="108"/>
  <c r="L5" i="108"/>
  <c r="M5" i="110"/>
  <c r="L5" i="110"/>
  <c r="L5" i="115"/>
  <c r="M5" i="115"/>
  <c r="L5" i="107"/>
  <c r="M5" i="107"/>
  <c r="M5" i="113"/>
  <c r="L5" i="113"/>
  <c r="L5" i="117"/>
  <c r="M5" i="117"/>
  <c r="M5" i="118"/>
  <c r="L5" i="118"/>
  <c r="L5" i="121"/>
  <c r="M5" i="121"/>
  <c r="L4" i="100"/>
  <c r="K74" i="100"/>
  <c r="M4" i="100"/>
  <c r="K73" i="104"/>
  <c r="L4" i="104"/>
  <c r="M4" i="104"/>
  <c r="K73" i="103"/>
  <c r="L4" i="103"/>
  <c r="M4" i="103"/>
  <c r="K73" i="106"/>
  <c r="L4" i="106"/>
  <c r="M4" i="106"/>
  <c r="M4" i="109"/>
  <c r="L4" i="109"/>
  <c r="K73" i="109"/>
  <c r="K73" i="113"/>
  <c r="L4" i="113"/>
  <c r="M4" i="113"/>
  <c r="M4" i="110"/>
  <c r="K73" i="110"/>
  <c r="L4" i="110"/>
  <c r="M4" i="114"/>
  <c r="M73" i="114" s="1"/>
  <c r="K73" i="114"/>
  <c r="L4" i="114"/>
  <c r="L4" i="116"/>
  <c r="M4" i="116"/>
  <c r="K73" i="116"/>
  <c r="M4" i="119"/>
  <c r="K73" i="119"/>
  <c r="L4" i="119"/>
  <c r="L73" i="119" s="1"/>
  <c r="M4" i="120"/>
  <c r="K73" i="120"/>
  <c r="L4" i="120"/>
  <c r="J72" i="123"/>
  <c r="K72" i="123" s="1"/>
  <c r="J71" i="123"/>
  <c r="K71" i="123" s="1"/>
  <c r="J71" i="122"/>
  <c r="K71" i="122" s="1"/>
  <c r="J70" i="123"/>
  <c r="K70" i="123" s="1"/>
  <c r="J69" i="123"/>
  <c r="K69" i="123" s="1"/>
  <c r="J69" i="122"/>
  <c r="K69" i="122" s="1"/>
  <c r="J68" i="123"/>
  <c r="K68" i="123" s="1"/>
  <c r="J67" i="123"/>
  <c r="K67" i="123" s="1"/>
  <c r="J67" i="122"/>
  <c r="K67" i="122" s="1"/>
  <c r="J66" i="123"/>
  <c r="K66" i="123" s="1"/>
  <c r="J65" i="123"/>
  <c r="K65" i="123" s="1"/>
  <c r="J65" i="122"/>
  <c r="K65" i="122" s="1"/>
  <c r="J64" i="123"/>
  <c r="K64" i="123" s="1"/>
  <c r="J63" i="123"/>
  <c r="K63" i="123" s="1"/>
  <c r="J63" i="122"/>
  <c r="K63" i="122" s="1"/>
  <c r="J62" i="123"/>
  <c r="K62" i="123" s="1"/>
  <c r="J61" i="123"/>
  <c r="K61" i="123" s="1"/>
  <c r="J61" i="122"/>
  <c r="K61" i="122" s="1"/>
  <c r="J60" i="123"/>
  <c r="K60" i="123" s="1"/>
  <c r="J59" i="123"/>
  <c r="K59" i="123" s="1"/>
  <c r="J59" i="122"/>
  <c r="K59" i="122" s="1"/>
  <c r="J58" i="123"/>
  <c r="K58" i="123" s="1"/>
  <c r="J57" i="123"/>
  <c r="K57" i="123" s="1"/>
  <c r="J57" i="122"/>
  <c r="K57" i="122" s="1"/>
  <c r="J56" i="123"/>
  <c r="K56" i="123" s="1"/>
  <c r="J55" i="123"/>
  <c r="K55" i="123" s="1"/>
  <c r="J55" i="122"/>
  <c r="K55" i="122" s="1"/>
  <c r="J54" i="123"/>
  <c r="K54" i="123" s="1"/>
  <c r="J53" i="123"/>
  <c r="K53" i="123" s="1"/>
  <c r="J53" i="122"/>
  <c r="K53" i="122" s="1"/>
  <c r="J52" i="123"/>
  <c r="K52" i="123" s="1"/>
  <c r="J51" i="123"/>
  <c r="K51" i="123" s="1"/>
  <c r="J51" i="122"/>
  <c r="K51" i="122" s="1"/>
  <c r="J50" i="123"/>
  <c r="K50" i="123" s="1"/>
  <c r="J49" i="123"/>
  <c r="K49" i="123" s="1"/>
  <c r="J49" i="122"/>
  <c r="K49" i="122" s="1"/>
  <c r="J48" i="123"/>
  <c r="K48" i="123" s="1"/>
  <c r="J47" i="123"/>
  <c r="K47" i="123" s="1"/>
  <c r="J47" i="122"/>
  <c r="K47" i="122" s="1"/>
  <c r="J46" i="123"/>
  <c r="K46" i="123" s="1"/>
  <c r="J45" i="123"/>
  <c r="K45" i="123" s="1"/>
  <c r="J45" i="122"/>
  <c r="K45" i="122" s="1"/>
  <c r="J44" i="123"/>
  <c r="K44" i="123" s="1"/>
  <c r="J43" i="123"/>
  <c r="K43" i="123" s="1"/>
  <c r="J43" i="122"/>
  <c r="K43" i="122" s="1"/>
  <c r="J42" i="123"/>
  <c r="K42" i="123" s="1"/>
  <c r="J41" i="123"/>
  <c r="K41" i="123" s="1"/>
  <c r="J41" i="122"/>
  <c r="K41" i="122" s="1"/>
  <c r="J40" i="123"/>
  <c r="K40" i="123" s="1"/>
  <c r="J39" i="123"/>
  <c r="K39" i="123" s="1"/>
  <c r="J39" i="122"/>
  <c r="K39" i="122" s="1"/>
  <c r="J38" i="123"/>
  <c r="K38" i="123" s="1"/>
  <c r="J37" i="123"/>
  <c r="K37" i="123" s="1"/>
  <c r="J37" i="122"/>
  <c r="K37" i="122" s="1"/>
  <c r="J36" i="123"/>
  <c r="K36" i="123" s="1"/>
  <c r="J35" i="123"/>
  <c r="K35" i="123" s="1"/>
  <c r="J35" i="122"/>
  <c r="K35" i="122" s="1"/>
  <c r="J34" i="123"/>
  <c r="K34" i="123" s="1"/>
  <c r="J33" i="123"/>
  <c r="K33" i="123" s="1"/>
  <c r="J33" i="122"/>
  <c r="K33" i="122" s="1"/>
  <c r="J32" i="123"/>
  <c r="K32" i="123" s="1"/>
  <c r="J31" i="123"/>
  <c r="K31" i="123" s="1"/>
  <c r="J31" i="122"/>
  <c r="K31" i="122" s="1"/>
  <c r="J30" i="123"/>
  <c r="K30" i="123" s="1"/>
  <c r="J29" i="123"/>
  <c r="K29" i="123" s="1"/>
  <c r="J29" i="122"/>
  <c r="K29" i="122" s="1"/>
  <c r="J28" i="123"/>
  <c r="K28" i="123" s="1"/>
  <c r="J27" i="123"/>
  <c r="K27" i="123" s="1"/>
  <c r="J27" i="122"/>
  <c r="K27" i="122" s="1"/>
  <c r="J26" i="123"/>
  <c r="K26" i="123" s="1"/>
  <c r="J25" i="123"/>
  <c r="K25" i="123" s="1"/>
  <c r="J25" i="122"/>
  <c r="K25" i="122" s="1"/>
  <c r="J24" i="123"/>
  <c r="K24" i="123" s="1"/>
  <c r="J23" i="123"/>
  <c r="K23" i="123" s="1"/>
  <c r="J23" i="122"/>
  <c r="K23" i="122" s="1"/>
  <c r="J22" i="123"/>
  <c r="K22" i="123" s="1"/>
  <c r="J21" i="123"/>
  <c r="K21" i="123" s="1"/>
  <c r="J21" i="122"/>
  <c r="K21" i="122" s="1"/>
  <c r="J20" i="123"/>
  <c r="K20" i="123" s="1"/>
  <c r="J19" i="123"/>
  <c r="K19" i="123" s="1"/>
  <c r="J19" i="122"/>
  <c r="K19" i="122" s="1"/>
  <c r="J18" i="123"/>
  <c r="K18" i="123" s="1"/>
  <c r="J17" i="123"/>
  <c r="K17" i="123" s="1"/>
  <c r="J17" i="122"/>
  <c r="K17" i="122" s="1"/>
  <c r="J16" i="123"/>
  <c r="K16" i="123" s="1"/>
  <c r="J15" i="123"/>
  <c r="K15" i="123" s="1"/>
  <c r="J15" i="122"/>
  <c r="K15" i="122" s="1"/>
  <c r="J14" i="123"/>
  <c r="K14" i="123" s="1"/>
  <c r="J13" i="122"/>
  <c r="K13" i="122" s="1"/>
  <c r="J12" i="123"/>
  <c r="K12" i="123" s="1"/>
  <c r="J11" i="122"/>
  <c r="K11" i="122" s="1"/>
  <c r="J10" i="123"/>
  <c r="K10" i="123" s="1"/>
  <c r="J9" i="122"/>
  <c r="K9" i="122" s="1"/>
  <c r="J8" i="123"/>
  <c r="K8" i="123" s="1"/>
  <c r="J7" i="122"/>
  <c r="K7" i="122" s="1"/>
  <c r="J6" i="123"/>
  <c r="K6" i="123" s="1"/>
  <c r="J5" i="122"/>
  <c r="K5" i="122" s="1"/>
  <c r="J4" i="123"/>
  <c r="K4" i="123" s="1"/>
  <c r="M114" i="1"/>
  <c r="L148" i="1"/>
  <c r="L143" i="1"/>
  <c r="L135" i="1"/>
  <c r="L127" i="1"/>
  <c r="L76" i="1"/>
  <c r="L77" i="1" s="1"/>
  <c r="M149" i="1"/>
  <c r="L139" i="1"/>
  <c r="L131" i="1"/>
  <c r="L123" i="1"/>
  <c r="M72" i="82"/>
  <c r="L70" i="84"/>
  <c r="L66" i="86"/>
  <c r="E98" i="1"/>
  <c r="L70" i="86"/>
  <c r="L186" i="1"/>
  <c r="M186" i="1"/>
  <c r="M187" i="1"/>
  <c r="L187" i="1"/>
  <c r="M188" i="1"/>
  <c r="L188" i="1"/>
  <c r="M191" i="1"/>
  <c r="L191" i="1"/>
  <c r="L189" i="1"/>
  <c r="M189" i="1"/>
  <c r="J190" i="1"/>
  <c r="K190" i="1" s="1"/>
  <c r="M185" i="1"/>
  <c r="L185" i="1"/>
  <c r="G192" i="1"/>
  <c r="M72" i="84"/>
  <c r="M71" i="84"/>
  <c r="M68" i="86"/>
  <c r="F192" i="1"/>
  <c r="M72" i="86"/>
  <c r="G93" i="1"/>
  <c r="F93" i="1"/>
  <c r="L71" i="79"/>
  <c r="M71" i="79"/>
  <c r="L71" i="82"/>
  <c r="M71" i="82"/>
  <c r="L71" i="86"/>
  <c r="M71" i="86"/>
  <c r="L69" i="79"/>
  <c r="M69" i="79"/>
  <c r="L69" i="82"/>
  <c r="M69" i="82"/>
  <c r="L69" i="86"/>
  <c r="M69" i="86"/>
  <c r="L67" i="79"/>
  <c r="M67" i="79"/>
  <c r="L67" i="82"/>
  <c r="M67" i="82"/>
  <c r="L67" i="86"/>
  <c r="M67" i="86"/>
  <c r="L65" i="79"/>
  <c r="M65" i="79"/>
  <c r="L65" i="82"/>
  <c r="M65" i="82"/>
  <c r="L65" i="86"/>
  <c r="M65" i="86"/>
  <c r="L64" i="83"/>
  <c r="M64" i="83"/>
  <c r="L63" i="79"/>
  <c r="M63" i="79"/>
  <c r="L63" i="82"/>
  <c r="M63" i="82"/>
  <c r="M63" i="84"/>
  <c r="L63" i="84"/>
  <c r="L63" i="86"/>
  <c r="M63" i="86"/>
  <c r="L61" i="79"/>
  <c r="M61" i="79"/>
  <c r="L61" i="82"/>
  <c r="M61" i="82"/>
  <c r="M61" i="84"/>
  <c r="L61" i="84"/>
  <c r="L61" i="86"/>
  <c r="M61" i="86"/>
  <c r="L59" i="79"/>
  <c r="M59" i="79"/>
  <c r="L59" i="81"/>
  <c r="M59" i="81"/>
  <c r="M59" i="84"/>
  <c r="L59" i="84"/>
  <c r="L59" i="86"/>
  <c r="M59" i="86"/>
  <c r="L57" i="79"/>
  <c r="M57" i="79"/>
  <c r="L57" i="82"/>
  <c r="M57" i="82"/>
  <c r="M57" i="84"/>
  <c r="L57" i="84"/>
  <c r="L57" i="86"/>
  <c r="M57" i="86"/>
  <c r="L55" i="79"/>
  <c r="M55" i="79"/>
  <c r="L55" i="81"/>
  <c r="M55" i="81"/>
  <c r="M55" i="84"/>
  <c r="L55" i="84"/>
  <c r="L55" i="86"/>
  <c r="M55" i="86"/>
  <c r="L53" i="79"/>
  <c r="M53" i="79"/>
  <c r="L53" i="82"/>
  <c r="M53" i="82"/>
  <c r="L53" i="83"/>
  <c r="M53" i="83"/>
  <c r="L52" i="78"/>
  <c r="M52" i="78"/>
  <c r="L51" i="79"/>
  <c r="M51" i="79"/>
  <c r="L51" i="78"/>
  <c r="M51" i="78"/>
  <c r="L51" i="82"/>
  <c r="M51" i="82"/>
  <c r="M51" i="84"/>
  <c r="L51" i="84"/>
  <c r="L51" i="86"/>
  <c r="M51" i="86"/>
  <c r="L50" i="78"/>
  <c r="M50" i="78"/>
  <c r="L49" i="79"/>
  <c r="M49" i="79"/>
  <c r="L49" i="82"/>
  <c r="M49" i="82"/>
  <c r="L49" i="83"/>
  <c r="M49" i="83"/>
  <c r="M49" i="86"/>
  <c r="L49" i="86"/>
  <c r="L48" i="78"/>
  <c r="M48" i="78"/>
  <c r="L47" i="79"/>
  <c r="M47" i="79"/>
  <c r="L47" i="78"/>
  <c r="M47" i="78"/>
  <c r="L47" i="82"/>
  <c r="M47" i="82"/>
  <c r="L46" i="78"/>
  <c r="M46" i="78"/>
  <c r="L45" i="79"/>
  <c r="M45" i="79"/>
  <c r="L45" i="82"/>
  <c r="M45" i="82"/>
  <c r="M45" i="83"/>
  <c r="L45" i="83"/>
  <c r="M45" i="86"/>
  <c r="L45" i="86"/>
  <c r="L44" i="78"/>
  <c r="M44" i="78"/>
  <c r="M44" i="82"/>
  <c r="L44" i="82"/>
  <c r="M44" i="84"/>
  <c r="L44" i="84"/>
  <c r="L44" i="86"/>
  <c r="M44" i="86"/>
  <c r="L43" i="82"/>
  <c r="M43" i="82"/>
  <c r="L42" i="78"/>
  <c r="M42" i="78"/>
  <c r="M42" i="81"/>
  <c r="L42" i="81"/>
  <c r="L42" i="83"/>
  <c r="M42" i="83"/>
  <c r="L42" i="86"/>
  <c r="M42" i="86"/>
  <c r="L41" i="79"/>
  <c r="M41" i="79"/>
  <c r="M41" i="82"/>
  <c r="L41" i="82"/>
  <c r="M41" i="83"/>
  <c r="L41" i="83"/>
  <c r="M41" i="86"/>
  <c r="L41" i="86"/>
  <c r="L40" i="78"/>
  <c r="M40" i="78"/>
  <c r="M40" i="82"/>
  <c r="L40" i="82"/>
  <c r="M40" i="84"/>
  <c r="L40" i="84"/>
  <c r="L40" i="86"/>
  <c r="M40" i="86"/>
  <c r="L39" i="82"/>
  <c r="M39" i="82"/>
  <c r="L38" i="81"/>
  <c r="M38" i="81"/>
  <c r="M38" i="83"/>
  <c r="L38" i="83"/>
  <c r="M38" i="86"/>
  <c r="L38" i="86"/>
  <c r="L37" i="79"/>
  <c r="M37" i="79"/>
  <c r="L37" i="82"/>
  <c r="M37" i="82"/>
  <c r="M37" i="83"/>
  <c r="L37" i="83"/>
  <c r="M37" i="86"/>
  <c r="L37" i="86"/>
  <c r="M36" i="82"/>
  <c r="L36" i="82"/>
  <c r="M36" i="84"/>
  <c r="L36" i="84"/>
  <c r="L36" i="86"/>
  <c r="M36" i="86"/>
  <c r="L35" i="82"/>
  <c r="M35" i="82"/>
  <c r="M34" i="81"/>
  <c r="L34" i="81"/>
  <c r="L34" i="83"/>
  <c r="M34" i="83"/>
  <c r="L34" i="86"/>
  <c r="M34" i="86"/>
  <c r="L33" i="79"/>
  <c r="M33" i="79"/>
  <c r="M33" i="82"/>
  <c r="L33" i="82"/>
  <c r="M33" i="83"/>
  <c r="L33" i="83"/>
  <c r="M33" i="86"/>
  <c r="L33" i="86"/>
  <c r="M32" i="80"/>
  <c r="L32" i="80"/>
  <c r="M32" i="82"/>
  <c r="L32" i="82"/>
  <c r="M32" i="84"/>
  <c r="L32" i="84"/>
  <c r="L32" i="86"/>
  <c r="M32" i="86"/>
  <c r="L31" i="82"/>
  <c r="M31" i="82"/>
  <c r="L30" i="80"/>
  <c r="M30" i="80"/>
  <c r="L30" i="81"/>
  <c r="M30" i="81"/>
  <c r="M30" i="83"/>
  <c r="L30" i="83"/>
  <c r="M30" i="86"/>
  <c r="L30" i="86"/>
  <c r="L29" i="80"/>
  <c r="M29" i="80"/>
  <c r="L29" i="82"/>
  <c r="M29" i="82"/>
  <c r="M29" i="83"/>
  <c r="L29" i="83"/>
  <c r="M29" i="86"/>
  <c r="L29" i="86"/>
  <c r="M28" i="80"/>
  <c r="L28" i="80"/>
  <c r="M28" i="82"/>
  <c r="L28" i="82"/>
  <c r="M28" i="84"/>
  <c r="L28" i="84"/>
  <c r="L28" i="86"/>
  <c r="M28" i="86"/>
  <c r="L27" i="82"/>
  <c r="M27" i="82"/>
  <c r="M26" i="80"/>
  <c r="L26" i="80"/>
  <c r="M26" i="81"/>
  <c r="L26" i="81"/>
  <c r="L26" i="86"/>
  <c r="M26" i="86"/>
  <c r="L25" i="80"/>
  <c r="M25" i="80"/>
  <c r="M25" i="82"/>
  <c r="L25" i="82"/>
  <c r="M25" i="86"/>
  <c r="L25" i="86"/>
  <c r="M24" i="80"/>
  <c r="L24" i="80"/>
  <c r="M24" i="82"/>
  <c r="L24" i="82"/>
  <c r="M24" i="84"/>
  <c r="L24" i="84"/>
  <c r="L24" i="86"/>
  <c r="M24" i="86"/>
  <c r="L23" i="82"/>
  <c r="M23" i="82"/>
  <c r="L22" i="80"/>
  <c r="M22" i="80"/>
  <c r="M22" i="84"/>
  <c r="L22" i="84"/>
  <c r="M22" i="86"/>
  <c r="L22" i="86"/>
  <c r="L21" i="80"/>
  <c r="M21" i="80"/>
  <c r="M20" i="80"/>
  <c r="L20" i="80"/>
  <c r="M20" i="84"/>
  <c r="L20" i="84"/>
  <c r="M18" i="80"/>
  <c r="L18" i="80"/>
  <c r="M18" i="84"/>
  <c r="L18" i="84"/>
  <c r="M18" i="86"/>
  <c r="L18" i="86"/>
  <c r="L17" i="80"/>
  <c r="M17" i="80"/>
  <c r="L17" i="83"/>
  <c r="M17" i="83"/>
  <c r="M16" i="82"/>
  <c r="L16" i="82"/>
  <c r="M16" i="84"/>
  <c r="L16" i="84"/>
  <c r="L16" i="86"/>
  <c r="M16" i="86"/>
  <c r="M15" i="79"/>
  <c r="L15" i="79"/>
  <c r="L15" i="82"/>
  <c r="M15" i="82"/>
  <c r="L15" i="86"/>
  <c r="M15" i="86"/>
  <c r="M14" i="84"/>
  <c r="L14" i="84"/>
  <c r="M14" i="86"/>
  <c r="L14" i="86"/>
  <c r="M13" i="81"/>
  <c r="L13" i="81"/>
  <c r="L13" i="79"/>
  <c r="M13" i="79"/>
  <c r="L13" i="83"/>
  <c r="M13" i="83"/>
  <c r="M12" i="82"/>
  <c r="L12" i="82"/>
  <c r="M12" i="86"/>
  <c r="L12" i="86"/>
  <c r="L11" i="79"/>
  <c r="M11" i="79"/>
  <c r="L11" i="82"/>
  <c r="M11" i="82"/>
  <c r="L11" i="86"/>
  <c r="M11" i="86"/>
  <c r="L10" i="85"/>
  <c r="M10" i="85"/>
  <c r="M10" i="86"/>
  <c r="L10" i="86"/>
  <c r="M9" i="81"/>
  <c r="L9" i="81"/>
  <c r="L9" i="79"/>
  <c r="M9" i="79"/>
  <c r="L9" i="83"/>
  <c r="M9" i="83"/>
  <c r="M8" i="82"/>
  <c r="L8" i="82"/>
  <c r="L8" i="86"/>
  <c r="M8" i="86"/>
  <c r="M7" i="79"/>
  <c r="L7" i="79"/>
  <c r="L7" i="82"/>
  <c r="M7" i="82"/>
  <c r="L7" i="86"/>
  <c r="M7" i="86"/>
  <c r="L6" i="85"/>
  <c r="M6" i="85"/>
  <c r="M6" i="86"/>
  <c r="L6" i="86"/>
  <c r="M5" i="81"/>
  <c r="L5" i="81"/>
  <c r="L5" i="79"/>
  <c r="M5" i="79"/>
  <c r="L5" i="83"/>
  <c r="M5" i="83"/>
  <c r="J72" i="76"/>
  <c r="K72" i="76" s="1"/>
  <c r="J69" i="76"/>
  <c r="K69" i="76" s="1"/>
  <c r="J68" i="76"/>
  <c r="K68" i="76" s="1"/>
  <c r="J65" i="76"/>
  <c r="K65" i="76" s="1"/>
  <c r="J64" i="76"/>
  <c r="K64" i="76" s="1"/>
  <c r="J61" i="76"/>
  <c r="K61" i="76" s="1"/>
  <c r="J60" i="76"/>
  <c r="K60" i="76" s="1"/>
  <c r="J57" i="76"/>
  <c r="K57" i="76" s="1"/>
  <c r="J56" i="76"/>
  <c r="K56" i="76" s="1"/>
  <c r="J53" i="76"/>
  <c r="K53" i="76" s="1"/>
  <c r="J52" i="76"/>
  <c r="K52" i="76" s="1"/>
  <c r="J49" i="76"/>
  <c r="K49" i="76" s="1"/>
  <c r="J48" i="76"/>
  <c r="K48" i="76" s="1"/>
  <c r="J46" i="76"/>
  <c r="K46" i="76" s="1"/>
  <c r="J45" i="76"/>
  <c r="K45" i="76" s="1"/>
  <c r="J44" i="76"/>
  <c r="K44" i="76" s="1"/>
  <c r="J43" i="76"/>
  <c r="K43" i="76" s="1"/>
  <c r="J42" i="76"/>
  <c r="K42" i="76" s="1"/>
  <c r="J41" i="76"/>
  <c r="K41" i="76" s="1"/>
  <c r="J40" i="76"/>
  <c r="K40" i="76" s="1"/>
  <c r="J39" i="76"/>
  <c r="K39" i="76" s="1"/>
  <c r="J38" i="76"/>
  <c r="K38" i="76" s="1"/>
  <c r="J37" i="76"/>
  <c r="K37" i="76" s="1"/>
  <c r="J36" i="76"/>
  <c r="K36" i="76" s="1"/>
  <c r="J35" i="76"/>
  <c r="K35" i="76" s="1"/>
  <c r="J34" i="76"/>
  <c r="K34" i="76" s="1"/>
  <c r="J33" i="76"/>
  <c r="K33" i="76" s="1"/>
  <c r="J32" i="76"/>
  <c r="K32" i="76" s="1"/>
  <c r="J30" i="76"/>
  <c r="K30" i="76" s="1"/>
  <c r="J29" i="76"/>
  <c r="K29" i="76" s="1"/>
  <c r="J26" i="76"/>
  <c r="K26" i="76" s="1"/>
  <c r="J25" i="76"/>
  <c r="K25" i="76" s="1"/>
  <c r="J22" i="76"/>
  <c r="K22" i="76" s="1"/>
  <c r="J21" i="76"/>
  <c r="K21" i="76" s="1"/>
  <c r="J20" i="76"/>
  <c r="K20" i="76" s="1"/>
  <c r="J19" i="76"/>
  <c r="K19" i="76" s="1"/>
  <c r="J17" i="76"/>
  <c r="K17" i="76" s="1"/>
  <c r="J16" i="76"/>
  <c r="K16" i="76" s="1"/>
  <c r="K73" i="84"/>
  <c r="K73" i="86"/>
  <c r="L71" i="81"/>
  <c r="M71" i="81"/>
  <c r="L71" i="83"/>
  <c r="M71" i="83"/>
  <c r="L69" i="81"/>
  <c r="M69" i="81"/>
  <c r="L69" i="83"/>
  <c r="M69" i="83"/>
  <c r="L67" i="81"/>
  <c r="M67" i="81"/>
  <c r="L67" i="83"/>
  <c r="M67" i="83"/>
  <c r="M66" i="83"/>
  <c r="L66" i="83"/>
  <c r="L65" i="81"/>
  <c r="M65" i="81"/>
  <c r="L63" i="81"/>
  <c r="M63" i="81"/>
  <c r="L63" i="83"/>
  <c r="M63" i="83"/>
  <c r="M62" i="83"/>
  <c r="L62" i="83"/>
  <c r="L61" i="81"/>
  <c r="M61" i="81"/>
  <c r="L59" i="82"/>
  <c r="M59" i="82"/>
  <c r="L57" i="81"/>
  <c r="M57" i="81"/>
  <c r="L55" i="82"/>
  <c r="M55" i="82"/>
  <c r="L55" i="83"/>
  <c r="M55" i="83"/>
  <c r="L53" i="81"/>
  <c r="M53" i="81"/>
  <c r="M53" i="84"/>
  <c r="L53" i="84"/>
  <c r="L51" i="81"/>
  <c r="M51" i="81"/>
  <c r="L51" i="83"/>
  <c r="M51" i="83"/>
  <c r="L49" i="78"/>
  <c r="M49" i="78"/>
  <c r="L49" i="81"/>
  <c r="M49" i="81"/>
  <c r="M49" i="84"/>
  <c r="L49" i="84"/>
  <c r="L47" i="83"/>
  <c r="M47" i="83"/>
  <c r="M46" i="79"/>
  <c r="L46" i="79"/>
  <c r="L46" i="85"/>
  <c r="M46" i="85"/>
  <c r="L45" i="78"/>
  <c r="M45" i="78"/>
  <c r="L45" i="81"/>
  <c r="M45" i="81"/>
  <c r="L45" i="85"/>
  <c r="M45" i="85"/>
  <c r="M44" i="79"/>
  <c r="L44" i="79"/>
  <c r="M44" i="81"/>
  <c r="L44" i="81"/>
  <c r="L44" i="83"/>
  <c r="M44" i="83"/>
  <c r="L43" i="78"/>
  <c r="M43" i="78"/>
  <c r="M43" i="85"/>
  <c r="L43" i="85"/>
  <c r="L42" i="79"/>
  <c r="M42" i="79"/>
  <c r="M42" i="84"/>
  <c r="L42" i="84"/>
  <c r="M42" i="85"/>
  <c r="L42" i="85"/>
  <c r="L41" i="78"/>
  <c r="M41" i="78"/>
  <c r="L41" i="81"/>
  <c r="M41" i="81"/>
  <c r="L41" i="85"/>
  <c r="M41" i="85"/>
  <c r="M40" i="79"/>
  <c r="L40" i="79"/>
  <c r="M40" i="81"/>
  <c r="L40" i="81"/>
  <c r="L40" i="83"/>
  <c r="M40" i="83"/>
  <c r="M38" i="79"/>
  <c r="L38" i="79"/>
  <c r="M38" i="84"/>
  <c r="L38" i="84"/>
  <c r="M38" i="85"/>
  <c r="L38" i="85"/>
  <c r="L37" i="81"/>
  <c r="M37" i="81"/>
  <c r="M36" i="79"/>
  <c r="L36" i="79"/>
  <c r="M36" i="81"/>
  <c r="L36" i="81"/>
  <c r="L36" i="83"/>
  <c r="M36" i="83"/>
  <c r="M36" i="85"/>
  <c r="L36" i="85"/>
  <c r="L34" i="79"/>
  <c r="M34" i="79"/>
  <c r="M34" i="84"/>
  <c r="L34" i="84"/>
  <c r="M34" i="85"/>
  <c r="L34" i="85"/>
  <c r="L33" i="81"/>
  <c r="M33" i="81"/>
  <c r="M32" i="79"/>
  <c r="L32" i="79"/>
  <c r="M32" i="81"/>
  <c r="L32" i="81"/>
  <c r="L32" i="83"/>
  <c r="M32" i="83"/>
  <c r="M32" i="85"/>
  <c r="L32" i="85"/>
  <c r="M30" i="84"/>
  <c r="L30" i="84"/>
  <c r="L29" i="81"/>
  <c r="M29" i="81"/>
  <c r="M28" i="81"/>
  <c r="L28" i="81"/>
  <c r="L28" i="83"/>
  <c r="M28" i="83"/>
  <c r="M26" i="84"/>
  <c r="L26" i="84"/>
  <c r="L25" i="81"/>
  <c r="M25" i="81"/>
  <c r="M24" i="81"/>
  <c r="L24" i="81"/>
  <c r="L22" i="81"/>
  <c r="M22" i="81"/>
  <c r="M20" i="85"/>
  <c r="L20" i="85"/>
  <c r="M19" i="85"/>
  <c r="L19" i="85"/>
  <c r="L18" i="81"/>
  <c r="M18" i="81"/>
  <c r="L18" i="83"/>
  <c r="M18" i="83"/>
  <c r="L18" i="85"/>
  <c r="M18" i="85"/>
  <c r="M17" i="81"/>
  <c r="L17" i="81"/>
  <c r="L17" i="79"/>
  <c r="M17" i="79"/>
  <c r="M17" i="82"/>
  <c r="L17" i="82"/>
  <c r="M16" i="80"/>
  <c r="L16" i="80"/>
  <c r="M16" i="83"/>
  <c r="L16" i="83"/>
  <c r="L16" i="85"/>
  <c r="M16" i="85"/>
  <c r="L15" i="81"/>
  <c r="M15" i="81"/>
  <c r="M15" i="85"/>
  <c r="L15" i="85"/>
  <c r="M14" i="79"/>
  <c r="L14" i="79"/>
  <c r="L14" i="81"/>
  <c r="M14" i="81"/>
  <c r="M14" i="83"/>
  <c r="L14" i="83"/>
  <c r="L14" i="85"/>
  <c r="M14" i="85"/>
  <c r="L13" i="82"/>
  <c r="M13" i="82"/>
  <c r="M12" i="83"/>
  <c r="L12" i="83"/>
  <c r="M12" i="85"/>
  <c r="L12" i="85"/>
  <c r="M11" i="81"/>
  <c r="L11" i="81"/>
  <c r="M11" i="85"/>
  <c r="L11" i="85"/>
  <c r="M10" i="79"/>
  <c r="L10" i="79"/>
  <c r="L10" i="81"/>
  <c r="M10" i="81"/>
  <c r="L10" i="83"/>
  <c r="M10" i="83"/>
  <c r="M9" i="82"/>
  <c r="L9" i="82"/>
  <c r="M8" i="83"/>
  <c r="L8" i="83"/>
  <c r="L8" i="85"/>
  <c r="M8" i="85"/>
  <c r="L7" i="81"/>
  <c r="M7" i="81"/>
  <c r="M7" i="85"/>
  <c r="L7" i="85"/>
  <c r="M6" i="79"/>
  <c r="L6" i="79"/>
  <c r="L6" i="81"/>
  <c r="M6" i="81"/>
  <c r="M6" i="83"/>
  <c r="L6" i="83"/>
  <c r="L5" i="82"/>
  <c r="M5" i="82"/>
  <c r="J72" i="75"/>
  <c r="K72" i="75" s="1"/>
  <c r="J71" i="75"/>
  <c r="K71" i="75" s="1"/>
  <c r="J71" i="76"/>
  <c r="K71" i="76" s="1"/>
  <c r="J70" i="75"/>
  <c r="K70" i="75" s="1"/>
  <c r="J70" i="76"/>
  <c r="K70" i="76" s="1"/>
  <c r="J69" i="75"/>
  <c r="K69" i="75" s="1"/>
  <c r="J68" i="75"/>
  <c r="K68" i="75" s="1"/>
  <c r="J67" i="75"/>
  <c r="K67" i="75" s="1"/>
  <c r="J67" i="76"/>
  <c r="K67" i="76" s="1"/>
  <c r="J66" i="75"/>
  <c r="K66" i="75" s="1"/>
  <c r="J66" i="76"/>
  <c r="K66" i="76" s="1"/>
  <c r="J65" i="75"/>
  <c r="K65" i="75" s="1"/>
  <c r="J64" i="75"/>
  <c r="K64" i="75" s="1"/>
  <c r="J63" i="75"/>
  <c r="K63" i="75" s="1"/>
  <c r="J63" i="76"/>
  <c r="K63" i="76" s="1"/>
  <c r="J62" i="75"/>
  <c r="K62" i="75" s="1"/>
  <c r="J62" i="76"/>
  <c r="K62" i="76" s="1"/>
  <c r="J61" i="75"/>
  <c r="K61" i="75" s="1"/>
  <c r="J60" i="75"/>
  <c r="K60" i="75" s="1"/>
  <c r="J59" i="75"/>
  <c r="K59" i="75" s="1"/>
  <c r="J59" i="76"/>
  <c r="K59" i="76" s="1"/>
  <c r="J58" i="75"/>
  <c r="K58" i="75" s="1"/>
  <c r="L58" i="75" s="1"/>
  <c r="J58" i="76"/>
  <c r="K58" i="76" s="1"/>
  <c r="J57" i="75"/>
  <c r="K57" i="75" s="1"/>
  <c r="J56" i="75"/>
  <c r="K56" i="75" s="1"/>
  <c r="J55" i="75"/>
  <c r="K55" i="75" s="1"/>
  <c r="J55" i="76"/>
  <c r="K55" i="76" s="1"/>
  <c r="J54" i="75"/>
  <c r="K54" i="75" s="1"/>
  <c r="J54" i="76"/>
  <c r="K54" i="76" s="1"/>
  <c r="J53" i="75"/>
  <c r="K53" i="75" s="1"/>
  <c r="J52" i="75"/>
  <c r="K52" i="75" s="1"/>
  <c r="J51" i="75"/>
  <c r="K51" i="75" s="1"/>
  <c r="J51" i="76"/>
  <c r="K51" i="76" s="1"/>
  <c r="J50" i="75"/>
  <c r="K50" i="75" s="1"/>
  <c r="L50" i="75" s="1"/>
  <c r="J50" i="76"/>
  <c r="K50" i="76" s="1"/>
  <c r="J49" i="75"/>
  <c r="K49" i="75" s="1"/>
  <c r="J48" i="75"/>
  <c r="K48" i="75" s="1"/>
  <c r="J47" i="75"/>
  <c r="K47" i="75" s="1"/>
  <c r="J47" i="76"/>
  <c r="K47" i="76" s="1"/>
  <c r="J46" i="75"/>
  <c r="K46" i="75" s="1"/>
  <c r="J45" i="75"/>
  <c r="K45" i="75" s="1"/>
  <c r="J44" i="75"/>
  <c r="K44" i="75" s="1"/>
  <c r="M44" i="75" s="1"/>
  <c r="J43" i="75"/>
  <c r="K43" i="75" s="1"/>
  <c r="J42" i="75"/>
  <c r="K42" i="75" s="1"/>
  <c r="J41" i="75"/>
  <c r="K41" i="75" s="1"/>
  <c r="J40" i="75"/>
  <c r="K40" i="75" s="1"/>
  <c r="J39" i="75"/>
  <c r="K39" i="75" s="1"/>
  <c r="J38" i="75"/>
  <c r="K38" i="75" s="1"/>
  <c r="J37" i="75"/>
  <c r="K37" i="75" s="1"/>
  <c r="J36" i="75"/>
  <c r="K36" i="75" s="1"/>
  <c r="J35" i="75"/>
  <c r="K35" i="75" s="1"/>
  <c r="J34" i="75"/>
  <c r="K34" i="75" s="1"/>
  <c r="J33" i="75"/>
  <c r="K33" i="75" s="1"/>
  <c r="J32" i="75"/>
  <c r="K32" i="75" s="1"/>
  <c r="J31" i="75"/>
  <c r="K31" i="75" s="1"/>
  <c r="J31" i="76"/>
  <c r="K31" i="76" s="1"/>
  <c r="J30" i="75"/>
  <c r="K30" i="75" s="1"/>
  <c r="J29" i="75"/>
  <c r="K29" i="75" s="1"/>
  <c r="J28" i="75"/>
  <c r="K28" i="75" s="1"/>
  <c r="J28" i="76"/>
  <c r="K28" i="76" s="1"/>
  <c r="J27" i="75"/>
  <c r="K27" i="75" s="1"/>
  <c r="J27" i="76"/>
  <c r="K27" i="76" s="1"/>
  <c r="J26" i="75"/>
  <c r="K26" i="75" s="1"/>
  <c r="J25" i="75"/>
  <c r="K25" i="75" s="1"/>
  <c r="J24" i="75"/>
  <c r="K24" i="75" s="1"/>
  <c r="J24" i="76"/>
  <c r="K24" i="76" s="1"/>
  <c r="J23" i="75"/>
  <c r="K23" i="75" s="1"/>
  <c r="J23" i="76"/>
  <c r="K23" i="76" s="1"/>
  <c r="J22" i="75"/>
  <c r="K22" i="75" s="1"/>
  <c r="J21" i="75"/>
  <c r="K21" i="75" s="1"/>
  <c r="M21" i="75" s="1"/>
  <c r="J20" i="75"/>
  <c r="K20" i="75" s="1"/>
  <c r="L20" i="75" s="1"/>
  <c r="J19" i="75"/>
  <c r="K19" i="75" s="1"/>
  <c r="J18" i="75"/>
  <c r="K18" i="75" s="1"/>
  <c r="J18" i="76"/>
  <c r="K18" i="76" s="1"/>
  <c r="M18" i="76" s="1"/>
  <c r="J17" i="75"/>
  <c r="K17" i="75" s="1"/>
  <c r="J16" i="75"/>
  <c r="K16" i="75" s="1"/>
  <c r="J15" i="75"/>
  <c r="K15" i="75" s="1"/>
  <c r="J15" i="76"/>
  <c r="K15" i="76" s="1"/>
  <c r="J14" i="75"/>
  <c r="K14" i="75" s="1"/>
  <c r="J14" i="76"/>
  <c r="K14" i="76" s="1"/>
  <c r="J13" i="75"/>
  <c r="K13" i="75" s="1"/>
  <c r="J13" i="76"/>
  <c r="K13" i="76" s="1"/>
  <c r="J12" i="75"/>
  <c r="K12" i="75" s="1"/>
  <c r="J12" i="76"/>
  <c r="K12" i="76" s="1"/>
  <c r="J11" i="75"/>
  <c r="K11" i="75" s="1"/>
  <c r="J11" i="76"/>
  <c r="K11" i="76" s="1"/>
  <c r="J10" i="75"/>
  <c r="K10" i="75" s="1"/>
  <c r="J10" i="76"/>
  <c r="K10" i="76" s="1"/>
  <c r="J9" i="75"/>
  <c r="K9" i="75" s="1"/>
  <c r="J9" i="76"/>
  <c r="K9" i="76" s="1"/>
  <c r="J8" i="75"/>
  <c r="K8" i="75" s="1"/>
  <c r="J8" i="76"/>
  <c r="K8" i="76" s="1"/>
  <c r="J7" i="75"/>
  <c r="K7" i="75" s="1"/>
  <c r="J7" i="76"/>
  <c r="K7" i="76" s="1"/>
  <c r="J6" i="75"/>
  <c r="K6" i="75" s="1"/>
  <c r="J6" i="76"/>
  <c r="K6" i="76" s="1"/>
  <c r="J5" i="75"/>
  <c r="K5" i="75" s="1"/>
  <c r="J5" i="76"/>
  <c r="K5" i="76" s="1"/>
  <c r="J4" i="75"/>
  <c r="K4" i="75" s="1"/>
  <c r="J4" i="76"/>
  <c r="K4" i="76" s="1"/>
  <c r="G179" i="1"/>
  <c r="K179" i="1"/>
  <c r="M148" i="1"/>
  <c r="F179" i="1"/>
  <c r="K81" i="1"/>
  <c r="K77" i="1"/>
  <c r="K73" i="78"/>
  <c r="L4" i="78"/>
  <c r="M4" i="78"/>
  <c r="G81" i="1"/>
  <c r="L81" i="1"/>
  <c r="M81" i="1"/>
  <c r="F81" i="1"/>
  <c r="G77" i="1"/>
  <c r="F77" i="1"/>
  <c r="L30" i="76"/>
  <c r="G74" i="76"/>
  <c r="F74" i="76"/>
  <c r="G74" i="75"/>
  <c r="F74" i="75"/>
  <c r="L73" i="3"/>
  <c r="L73" i="75"/>
  <c r="M73" i="75"/>
  <c r="M22" i="76"/>
  <c r="L20" i="76"/>
  <c r="M72" i="76"/>
  <c r="L68" i="76"/>
  <c r="M66" i="76"/>
  <c r="M64" i="76"/>
  <c r="L60" i="76"/>
  <c r="M56" i="76"/>
  <c r="L52" i="76"/>
  <c r="M48" i="76"/>
  <c r="M21" i="76"/>
  <c r="M36" i="75"/>
  <c r="L66" i="75"/>
  <c r="M145" i="1"/>
  <c r="L145" i="1"/>
  <c r="L150" i="1"/>
  <c r="M150" i="1"/>
  <c r="L146" i="1"/>
  <c r="M146" i="1"/>
  <c r="M73" i="119" l="1"/>
  <c r="M73" i="116"/>
  <c r="M73" i="104"/>
  <c r="M73" i="78"/>
  <c r="M73" i="120"/>
  <c r="L73" i="84"/>
  <c r="K119" i="96"/>
  <c r="M119" i="96" s="1"/>
  <c r="K111" i="96"/>
  <c r="M111" i="96" s="1"/>
  <c r="K113" i="96"/>
  <c r="M113" i="96" s="1"/>
  <c r="K95" i="96"/>
  <c r="L95" i="96" s="1"/>
  <c r="K102" i="96"/>
  <c r="M102" i="96" s="1"/>
  <c r="K97" i="96"/>
  <c r="K96" i="96"/>
  <c r="M96" i="96" s="1"/>
  <c r="K116" i="96"/>
  <c r="L116" i="96" s="1"/>
  <c r="K117" i="96"/>
  <c r="K115" i="96"/>
  <c r="K106" i="96"/>
  <c r="M106" i="96" s="1"/>
  <c r="K105" i="96"/>
  <c r="M105" i="96" s="1"/>
  <c r="K104" i="96"/>
  <c r="M104" i="96" s="1"/>
  <c r="K100" i="96"/>
  <c r="M100" i="96" s="1"/>
  <c r="K118" i="96"/>
  <c r="L118" i="96" s="1"/>
  <c r="K109" i="96"/>
  <c r="M109" i="96" s="1"/>
  <c r="K114" i="96"/>
  <c r="L114" i="96" s="1"/>
  <c r="K107" i="96"/>
  <c r="K103" i="96"/>
  <c r="M103" i="96" s="1"/>
  <c r="K108" i="96"/>
  <c r="M108" i="96" s="1"/>
  <c r="K112" i="96"/>
  <c r="M29" i="75"/>
  <c r="M54" i="75"/>
  <c r="M62" i="75"/>
  <c r="M70" i="75"/>
  <c r="M32" i="75"/>
  <c r="M40" i="75"/>
  <c r="M19" i="76"/>
  <c r="M46" i="76"/>
  <c r="M35" i="75"/>
  <c r="K96" i="1"/>
  <c r="L73" i="109"/>
  <c r="M4" i="75"/>
  <c r="M20" i="75"/>
  <c r="L23" i="75"/>
  <c r="M26" i="75"/>
  <c r="M28" i="75"/>
  <c r="M30" i="75"/>
  <c r="L33" i="75"/>
  <c r="L37" i="75"/>
  <c r="L41" i="75"/>
  <c r="L43" i="75"/>
  <c r="L45" i="75"/>
  <c r="L48" i="75"/>
  <c r="L50" i="76"/>
  <c r="L52" i="75"/>
  <c r="L54" i="76"/>
  <c r="L60" i="75"/>
  <c r="L62" i="76"/>
  <c r="L66" i="76"/>
  <c r="M50" i="76"/>
  <c r="L6" i="76"/>
  <c r="L14" i="76"/>
  <c r="L18" i="76"/>
  <c r="L19" i="75"/>
  <c r="L21" i="75"/>
  <c r="M25" i="75"/>
  <c r="L29" i="75"/>
  <c r="L32" i="75"/>
  <c r="L34" i="75"/>
  <c r="L36" i="75"/>
  <c r="L38" i="75"/>
  <c r="L40" i="75"/>
  <c r="L42" i="75"/>
  <c r="L44" i="75"/>
  <c r="L46" i="75"/>
  <c r="M50" i="75"/>
  <c r="L54" i="75"/>
  <c r="M58" i="75"/>
  <c r="L62" i="75"/>
  <c r="M66" i="75"/>
  <c r="L70" i="75"/>
  <c r="L19" i="76"/>
  <c r="L21" i="76"/>
  <c r="M40" i="76"/>
  <c r="L46" i="76"/>
  <c r="M22" i="75"/>
  <c r="M24" i="75"/>
  <c r="L27" i="75"/>
  <c r="L31" i="75"/>
  <c r="L35" i="75"/>
  <c r="L39" i="75"/>
  <c r="L56" i="75"/>
  <c r="L58" i="76"/>
  <c r="L64" i="75"/>
  <c r="L68" i="75"/>
  <c r="L70" i="76"/>
  <c r="L72" i="75"/>
  <c r="M20" i="76"/>
  <c r="L22" i="76"/>
  <c r="M30" i="76"/>
  <c r="L48" i="76"/>
  <c r="M52" i="76"/>
  <c r="L56" i="76"/>
  <c r="M60" i="76"/>
  <c r="L64" i="76"/>
  <c r="M68" i="76"/>
  <c r="L72" i="76"/>
  <c r="M43" i="75"/>
  <c r="L28" i="75"/>
  <c r="M58" i="76"/>
  <c r="L73" i="120"/>
  <c r="L73" i="116"/>
  <c r="L73" i="110"/>
  <c r="M73" i="110"/>
  <c r="L73" i="113"/>
  <c r="M73" i="109"/>
  <c r="L73" i="106"/>
  <c r="M73" i="103"/>
  <c r="L73" i="104"/>
  <c r="M19" i="75"/>
  <c r="L25" i="75"/>
  <c r="M46" i="75"/>
  <c r="M34" i="75"/>
  <c r="M38" i="75"/>
  <c r="M42" i="75"/>
  <c r="M14" i="76"/>
  <c r="M6" i="76"/>
  <c r="F95" i="96"/>
  <c r="G95" i="96"/>
  <c r="K118" i="1"/>
  <c r="M73" i="82"/>
  <c r="M5" i="122"/>
  <c r="L5" i="122"/>
  <c r="M7" i="122"/>
  <c r="L7" i="122"/>
  <c r="L9" i="122"/>
  <c r="M9" i="122"/>
  <c r="L11" i="122"/>
  <c r="M11" i="122"/>
  <c r="L13" i="122"/>
  <c r="M13" i="122"/>
  <c r="M15" i="122"/>
  <c r="L15" i="122"/>
  <c r="M16" i="123"/>
  <c r="L16" i="123"/>
  <c r="L17" i="123"/>
  <c r="M17" i="123"/>
  <c r="M19" i="122"/>
  <c r="L19" i="122"/>
  <c r="M20" i="123"/>
  <c r="L20" i="123"/>
  <c r="L21" i="123"/>
  <c r="M21" i="123"/>
  <c r="M23" i="122"/>
  <c r="L23" i="122"/>
  <c r="M24" i="123"/>
  <c r="L24" i="123"/>
  <c r="L25" i="123"/>
  <c r="M25" i="123"/>
  <c r="M27" i="122"/>
  <c r="L27" i="122"/>
  <c r="M28" i="123"/>
  <c r="L28" i="123"/>
  <c r="L29" i="123"/>
  <c r="M29" i="123"/>
  <c r="M31" i="122"/>
  <c r="L31" i="122"/>
  <c r="M32" i="123"/>
  <c r="L32" i="123"/>
  <c r="L33" i="123"/>
  <c r="M33" i="123"/>
  <c r="M35" i="122"/>
  <c r="L35" i="122"/>
  <c r="L36" i="123"/>
  <c r="M36" i="123"/>
  <c r="L37" i="123"/>
  <c r="M37" i="123"/>
  <c r="M39" i="122"/>
  <c r="L39" i="122"/>
  <c r="L40" i="123"/>
  <c r="M40" i="123"/>
  <c r="L41" i="123"/>
  <c r="M41" i="123"/>
  <c r="M43" i="122"/>
  <c r="L43" i="122"/>
  <c r="L44" i="123"/>
  <c r="M44" i="123"/>
  <c r="L45" i="123"/>
  <c r="M45" i="123"/>
  <c r="M47" i="122"/>
  <c r="L47" i="122"/>
  <c r="L48" i="123"/>
  <c r="M48" i="123"/>
  <c r="L49" i="123"/>
  <c r="M49" i="123"/>
  <c r="M51" i="122"/>
  <c r="L51" i="122"/>
  <c r="L52" i="123"/>
  <c r="M52" i="123"/>
  <c r="M53" i="123"/>
  <c r="L53" i="123"/>
  <c r="L55" i="122"/>
  <c r="M55" i="122"/>
  <c r="L56" i="123"/>
  <c r="M56" i="123"/>
  <c r="M57" i="123"/>
  <c r="L57" i="123"/>
  <c r="M59" i="122"/>
  <c r="L59" i="122"/>
  <c r="L60" i="123"/>
  <c r="M60" i="123"/>
  <c r="M61" i="123"/>
  <c r="L61" i="123"/>
  <c r="M63" i="122"/>
  <c r="L63" i="122"/>
  <c r="L64" i="123"/>
  <c r="M64" i="123"/>
  <c r="M65" i="123"/>
  <c r="L65" i="123"/>
  <c r="M67" i="122"/>
  <c r="L67" i="122"/>
  <c r="L68" i="123"/>
  <c r="M68" i="123"/>
  <c r="M69" i="123"/>
  <c r="L69" i="123"/>
  <c r="M71" i="122"/>
  <c r="L71" i="122"/>
  <c r="M72" i="123"/>
  <c r="L72" i="123"/>
  <c r="M114" i="96"/>
  <c r="L18" i="112"/>
  <c r="M18" i="112"/>
  <c r="L73" i="100"/>
  <c r="M73" i="100"/>
  <c r="L115" i="1"/>
  <c r="M115" i="1"/>
  <c r="L5" i="123"/>
  <c r="M5" i="123"/>
  <c r="L7" i="123"/>
  <c r="M7" i="123"/>
  <c r="L9" i="123"/>
  <c r="M9" i="123"/>
  <c r="L11" i="123"/>
  <c r="M11" i="123"/>
  <c r="L13" i="123"/>
  <c r="M13" i="123"/>
  <c r="L16" i="122"/>
  <c r="M16" i="122"/>
  <c r="L20" i="122"/>
  <c r="M20" i="122"/>
  <c r="L24" i="122"/>
  <c r="M24" i="122"/>
  <c r="L28" i="122"/>
  <c r="M28" i="122"/>
  <c r="L32" i="122"/>
  <c r="M32" i="122"/>
  <c r="L36" i="122"/>
  <c r="M36" i="122"/>
  <c r="L40" i="122"/>
  <c r="M40" i="122"/>
  <c r="L44" i="122"/>
  <c r="M44" i="122"/>
  <c r="L48" i="122"/>
  <c r="M48" i="122"/>
  <c r="L52" i="122"/>
  <c r="M52" i="122"/>
  <c r="L56" i="122"/>
  <c r="M56" i="122"/>
  <c r="L60" i="122"/>
  <c r="M60" i="122"/>
  <c r="L64" i="122"/>
  <c r="M64" i="122"/>
  <c r="L68" i="122"/>
  <c r="M68" i="122"/>
  <c r="L72" i="122"/>
  <c r="M72" i="122"/>
  <c r="M73" i="121"/>
  <c r="M117" i="96"/>
  <c r="M73" i="115"/>
  <c r="M115" i="96"/>
  <c r="L73" i="111"/>
  <c r="M73" i="108"/>
  <c r="L106" i="96"/>
  <c r="K73" i="112"/>
  <c r="M73" i="107"/>
  <c r="M73" i="105"/>
  <c r="L73" i="102"/>
  <c r="M73" i="102"/>
  <c r="L73" i="101"/>
  <c r="M23" i="75"/>
  <c r="M27" i="75"/>
  <c r="M31" i="75"/>
  <c r="M39" i="75"/>
  <c r="L24" i="75"/>
  <c r="K113" i="1"/>
  <c r="K116" i="1"/>
  <c r="K73" i="123"/>
  <c r="M4" i="123"/>
  <c r="L4" i="123"/>
  <c r="M6" i="123"/>
  <c r="L6" i="123"/>
  <c r="M8" i="123"/>
  <c r="L8" i="123"/>
  <c r="M10" i="123"/>
  <c r="L10" i="123"/>
  <c r="M12" i="123"/>
  <c r="L12" i="123"/>
  <c r="M14" i="123"/>
  <c r="L14" i="123"/>
  <c r="L15" i="123"/>
  <c r="M15" i="123"/>
  <c r="M17" i="122"/>
  <c r="L17" i="122"/>
  <c r="M18" i="123"/>
  <c r="L18" i="123"/>
  <c r="L19" i="123"/>
  <c r="M19" i="123"/>
  <c r="M21" i="122"/>
  <c r="L21" i="122"/>
  <c r="M22" i="123"/>
  <c r="L22" i="123"/>
  <c r="L23" i="123"/>
  <c r="M23" i="123"/>
  <c r="M25" i="122"/>
  <c r="L25" i="122"/>
  <c r="M26" i="123"/>
  <c r="L26" i="123"/>
  <c r="L27" i="123"/>
  <c r="M27" i="123"/>
  <c r="M29" i="122"/>
  <c r="L29" i="122"/>
  <c r="M30" i="123"/>
  <c r="L30" i="123"/>
  <c r="L31" i="123"/>
  <c r="M31" i="123"/>
  <c r="M33" i="122"/>
  <c r="L33" i="122"/>
  <c r="M34" i="123"/>
  <c r="L34" i="123"/>
  <c r="M35" i="123"/>
  <c r="L35" i="123"/>
  <c r="M37" i="122"/>
  <c r="L37" i="122"/>
  <c r="M38" i="123"/>
  <c r="L38" i="123"/>
  <c r="M39" i="123"/>
  <c r="L39" i="123"/>
  <c r="M41" i="122"/>
  <c r="L41" i="122"/>
  <c r="M42" i="123"/>
  <c r="L42" i="123"/>
  <c r="M43" i="123"/>
  <c r="L43" i="123"/>
  <c r="M45" i="122"/>
  <c r="L45" i="122"/>
  <c r="M46" i="123"/>
  <c r="L46" i="123"/>
  <c r="M47" i="123"/>
  <c r="L47" i="123"/>
  <c r="M49" i="122"/>
  <c r="L49" i="122"/>
  <c r="M50" i="123"/>
  <c r="L50" i="123"/>
  <c r="M51" i="123"/>
  <c r="L51" i="123"/>
  <c r="M53" i="122"/>
  <c r="L53" i="122"/>
  <c r="L54" i="123"/>
  <c r="M54" i="123"/>
  <c r="M55" i="123"/>
  <c r="L55" i="123"/>
  <c r="M57" i="122"/>
  <c r="L57" i="122"/>
  <c r="L58" i="123"/>
  <c r="M58" i="123"/>
  <c r="M59" i="123"/>
  <c r="L59" i="123"/>
  <c r="M61" i="122"/>
  <c r="L61" i="122"/>
  <c r="L62" i="123"/>
  <c r="M62" i="123"/>
  <c r="M63" i="123"/>
  <c r="L63" i="123"/>
  <c r="M65" i="122"/>
  <c r="L65" i="122"/>
  <c r="L66" i="123"/>
  <c r="M66" i="123"/>
  <c r="M67" i="123"/>
  <c r="L67" i="123"/>
  <c r="M69" i="122"/>
  <c r="L69" i="122"/>
  <c r="M70" i="123"/>
  <c r="L70" i="123"/>
  <c r="L71" i="123"/>
  <c r="M71" i="123"/>
  <c r="L119" i="96"/>
  <c r="L73" i="114"/>
  <c r="L111" i="96"/>
  <c r="M73" i="113"/>
  <c r="M73" i="106"/>
  <c r="L73" i="103"/>
  <c r="L102" i="96"/>
  <c r="M97" i="96"/>
  <c r="M59" i="100"/>
  <c r="L59" i="100"/>
  <c r="L74" i="100" s="1"/>
  <c r="K73" i="122"/>
  <c r="L4" i="122"/>
  <c r="M4" i="122"/>
  <c r="L6" i="122"/>
  <c r="M6" i="122"/>
  <c r="L8" i="122"/>
  <c r="M8" i="122"/>
  <c r="M10" i="122"/>
  <c r="L10" i="122"/>
  <c r="M12" i="122"/>
  <c r="L12" i="122"/>
  <c r="L14" i="122"/>
  <c r="M14" i="122"/>
  <c r="L18" i="122"/>
  <c r="M18" i="122"/>
  <c r="L22" i="122"/>
  <c r="M22" i="122"/>
  <c r="L26" i="122"/>
  <c r="M26" i="122"/>
  <c r="L30" i="122"/>
  <c r="M30" i="122"/>
  <c r="L34" i="122"/>
  <c r="M34" i="122"/>
  <c r="L38" i="122"/>
  <c r="M38" i="122"/>
  <c r="L42" i="122"/>
  <c r="M42" i="122"/>
  <c r="L46" i="122"/>
  <c r="M46" i="122"/>
  <c r="L50" i="122"/>
  <c r="M50" i="122"/>
  <c r="L54" i="122"/>
  <c r="M54" i="122"/>
  <c r="L58" i="122"/>
  <c r="M58" i="122"/>
  <c r="L62" i="122"/>
  <c r="M62" i="122"/>
  <c r="L66" i="122"/>
  <c r="M66" i="122"/>
  <c r="L70" i="122"/>
  <c r="M70" i="122"/>
  <c r="M73" i="117"/>
  <c r="L73" i="117"/>
  <c r="L73" i="121"/>
  <c r="L73" i="118"/>
  <c r="M73" i="118"/>
  <c r="L73" i="115"/>
  <c r="L108" i="96"/>
  <c r="M73" i="111"/>
  <c r="L73" i="108"/>
  <c r="L73" i="107"/>
  <c r="L105" i="96"/>
  <c r="L73" i="105"/>
  <c r="L104" i="96"/>
  <c r="M73" i="101"/>
  <c r="L100" i="96"/>
  <c r="L119" i="1"/>
  <c r="M119" i="1"/>
  <c r="M117" i="1"/>
  <c r="L117" i="1"/>
  <c r="L109" i="1"/>
  <c r="M109" i="1"/>
  <c r="K192" i="1"/>
  <c r="L4" i="75"/>
  <c r="M33" i="75"/>
  <c r="M37" i="75"/>
  <c r="M41" i="75"/>
  <c r="M45" i="75"/>
  <c r="M48" i="75"/>
  <c r="M52" i="75"/>
  <c r="M56" i="75"/>
  <c r="M60" i="75"/>
  <c r="M64" i="75"/>
  <c r="M68" i="75"/>
  <c r="M72" i="75"/>
  <c r="L22" i="75"/>
  <c r="L26" i="75"/>
  <c r="L30" i="75"/>
  <c r="M54" i="76"/>
  <c r="M62" i="76"/>
  <c r="M70" i="76"/>
  <c r="K74" i="76"/>
  <c r="M73" i="81"/>
  <c r="L73" i="80"/>
  <c r="M73" i="86"/>
  <c r="M73" i="84"/>
  <c r="L4" i="76"/>
  <c r="L40" i="76"/>
  <c r="F98" i="1"/>
  <c r="G98" i="1"/>
  <c r="M190" i="1"/>
  <c r="M192" i="1" s="1"/>
  <c r="L190" i="1"/>
  <c r="L192" i="1" s="1"/>
  <c r="K74" i="75"/>
  <c r="M73" i="85"/>
  <c r="M73" i="79"/>
  <c r="L73" i="86"/>
  <c r="M4" i="76"/>
  <c r="L73" i="85"/>
  <c r="M73" i="83"/>
  <c r="L73" i="83"/>
  <c r="L73" i="82"/>
  <c r="L73" i="81"/>
  <c r="M73" i="80"/>
  <c r="L73" i="79"/>
  <c r="L179" i="1"/>
  <c r="M179" i="1"/>
  <c r="M113" i="1"/>
  <c r="L113" i="1"/>
  <c r="L5" i="75"/>
  <c r="M5" i="75"/>
  <c r="M7" i="75"/>
  <c r="L7" i="75"/>
  <c r="L9" i="75"/>
  <c r="M9" i="75"/>
  <c r="M11" i="75"/>
  <c r="L11" i="75"/>
  <c r="L13" i="75"/>
  <c r="M13" i="75"/>
  <c r="L15" i="75"/>
  <c r="M15" i="75"/>
  <c r="M18" i="75"/>
  <c r="L18" i="75"/>
  <c r="L51" i="76"/>
  <c r="M51" i="76"/>
  <c r="L59" i="76"/>
  <c r="M59" i="76"/>
  <c r="L67" i="76"/>
  <c r="M67" i="76"/>
  <c r="L73" i="78"/>
  <c r="L5" i="76"/>
  <c r="M5" i="76"/>
  <c r="M7" i="76"/>
  <c r="L7" i="76"/>
  <c r="L8" i="76"/>
  <c r="M8" i="76"/>
  <c r="L9" i="76"/>
  <c r="M9" i="76"/>
  <c r="L10" i="76"/>
  <c r="M10" i="76"/>
  <c r="M11" i="76"/>
  <c r="L11" i="76"/>
  <c r="M12" i="76"/>
  <c r="L12" i="76"/>
  <c r="M13" i="76"/>
  <c r="L13" i="76"/>
  <c r="L15" i="76"/>
  <c r="M15" i="76"/>
  <c r="M16" i="75"/>
  <c r="L16" i="75"/>
  <c r="L23" i="76"/>
  <c r="M23" i="76"/>
  <c r="M24" i="76"/>
  <c r="L24" i="76"/>
  <c r="L27" i="76"/>
  <c r="M27" i="76"/>
  <c r="M28" i="76"/>
  <c r="L28" i="76"/>
  <c r="L31" i="76"/>
  <c r="M31" i="76"/>
  <c r="L47" i="75"/>
  <c r="M47" i="75"/>
  <c r="L49" i="75"/>
  <c r="M49" i="75"/>
  <c r="L51" i="75"/>
  <c r="M51" i="75"/>
  <c r="L53" i="75"/>
  <c r="M53" i="75"/>
  <c r="L55" i="75"/>
  <c r="M55" i="75"/>
  <c r="L57" i="75"/>
  <c r="M57" i="75"/>
  <c r="L59" i="75"/>
  <c r="M59" i="75"/>
  <c r="L61" i="75"/>
  <c r="M61" i="75"/>
  <c r="L63" i="75"/>
  <c r="M63" i="75"/>
  <c r="L65" i="75"/>
  <c r="M65" i="75"/>
  <c r="L67" i="75"/>
  <c r="M67" i="75"/>
  <c r="L69" i="75"/>
  <c r="M69" i="75"/>
  <c r="L71" i="75"/>
  <c r="M71" i="75"/>
  <c r="L116" i="1"/>
  <c r="M116" i="1"/>
  <c r="M16" i="76"/>
  <c r="L16" i="76"/>
  <c r="M25" i="76"/>
  <c r="L25" i="76"/>
  <c r="M29" i="76"/>
  <c r="L29" i="76"/>
  <c r="M32" i="76"/>
  <c r="L32" i="76"/>
  <c r="L34" i="76"/>
  <c r="M34" i="76"/>
  <c r="M36" i="76"/>
  <c r="L36" i="76"/>
  <c r="M38" i="76"/>
  <c r="L38" i="76"/>
  <c r="M42" i="76"/>
  <c r="L42" i="76"/>
  <c r="L44" i="76"/>
  <c r="M44" i="76"/>
  <c r="M49" i="76"/>
  <c r="L49" i="76"/>
  <c r="M53" i="76"/>
  <c r="L53" i="76"/>
  <c r="M57" i="76"/>
  <c r="L57" i="76"/>
  <c r="M61" i="76"/>
  <c r="L61" i="76"/>
  <c r="M65" i="76"/>
  <c r="L65" i="76"/>
  <c r="M69" i="76"/>
  <c r="L69" i="76"/>
  <c r="M6" i="75"/>
  <c r="L6" i="75"/>
  <c r="L8" i="75"/>
  <c r="M8" i="75"/>
  <c r="M10" i="75"/>
  <c r="L10" i="75"/>
  <c r="L12" i="75"/>
  <c r="M12" i="75"/>
  <c r="M14" i="75"/>
  <c r="L14" i="75"/>
  <c r="M17" i="75"/>
  <c r="L17" i="75"/>
  <c r="L47" i="76"/>
  <c r="M47" i="76"/>
  <c r="L55" i="76"/>
  <c r="M55" i="76"/>
  <c r="L63" i="76"/>
  <c r="M63" i="76"/>
  <c r="L71" i="76"/>
  <c r="M71" i="76"/>
  <c r="L118" i="1"/>
  <c r="M118" i="1"/>
  <c r="M17" i="76"/>
  <c r="L17" i="76"/>
  <c r="L26" i="76"/>
  <c r="M26" i="76"/>
  <c r="M33" i="76"/>
  <c r="L33" i="76"/>
  <c r="L35" i="76"/>
  <c r="M35" i="76"/>
  <c r="M37" i="76"/>
  <c r="L37" i="76"/>
  <c r="M39" i="76"/>
  <c r="L39" i="76"/>
  <c r="L41" i="76"/>
  <c r="M41" i="76"/>
  <c r="M43" i="76"/>
  <c r="L43" i="76"/>
  <c r="L45" i="76"/>
  <c r="M45" i="76"/>
  <c r="M95" i="96" l="1"/>
  <c r="L113" i="96"/>
  <c r="L96" i="96"/>
  <c r="L73" i="112"/>
  <c r="L112" i="96"/>
  <c r="M116" i="96"/>
  <c r="L103" i="96"/>
  <c r="M107" i="96"/>
  <c r="M118" i="96"/>
  <c r="L97" i="96"/>
  <c r="M112" i="96"/>
  <c r="L115" i="96"/>
  <c r="L117" i="96"/>
  <c r="L107" i="96"/>
  <c r="L109" i="96"/>
  <c r="K101" i="96"/>
  <c r="K99" i="96"/>
  <c r="K110" i="96"/>
  <c r="L96" i="1"/>
  <c r="M96" i="1"/>
  <c r="M73" i="112"/>
  <c r="M74" i="100"/>
  <c r="K99" i="1"/>
  <c r="M99" i="1" s="1"/>
  <c r="M73" i="122"/>
  <c r="L73" i="123"/>
  <c r="L74" i="75"/>
  <c r="K101" i="1"/>
  <c r="L73" i="122"/>
  <c r="M73" i="123"/>
  <c r="L99" i="1"/>
  <c r="L74" i="76"/>
  <c r="M74" i="76"/>
  <c r="M74" i="75"/>
  <c r="L101" i="96" l="1"/>
  <c r="M99" i="96"/>
  <c r="K120" i="96"/>
  <c r="L101" i="1"/>
  <c r="M101" i="1"/>
  <c r="L110" i="96"/>
  <c r="M101" i="96"/>
  <c r="L99" i="96"/>
  <c r="M110" i="96"/>
  <c r="M120" i="96" l="1"/>
  <c r="L120" i="96"/>
  <c r="J72" i="65"/>
  <c r="E72" i="65"/>
  <c r="J71" i="65"/>
  <c r="E71" i="65"/>
  <c r="J70" i="65"/>
  <c r="E70" i="65"/>
  <c r="J69" i="65"/>
  <c r="E69" i="65"/>
  <c r="J68" i="65"/>
  <c r="E68" i="65"/>
  <c r="J67" i="65"/>
  <c r="E67" i="65"/>
  <c r="J66" i="65"/>
  <c r="E66" i="65"/>
  <c r="J65" i="65"/>
  <c r="E65" i="65"/>
  <c r="J64" i="65"/>
  <c r="E64" i="65"/>
  <c r="J63" i="65"/>
  <c r="E63" i="65"/>
  <c r="J62" i="65"/>
  <c r="E62" i="65"/>
  <c r="J61" i="65"/>
  <c r="E61" i="65"/>
  <c r="J60" i="65"/>
  <c r="E60" i="65"/>
  <c r="J59" i="65"/>
  <c r="E59" i="65"/>
  <c r="J58" i="65"/>
  <c r="E58" i="65"/>
  <c r="J57" i="65"/>
  <c r="E57" i="65"/>
  <c r="J56" i="65"/>
  <c r="E56" i="65"/>
  <c r="J55" i="65"/>
  <c r="E55" i="65"/>
  <c r="J54" i="65"/>
  <c r="E54" i="65"/>
  <c r="J53" i="65"/>
  <c r="E53" i="65"/>
  <c r="J52" i="65"/>
  <c r="E52" i="65"/>
  <c r="J51" i="65"/>
  <c r="E51" i="65"/>
  <c r="J50" i="65"/>
  <c r="E50" i="65"/>
  <c r="J49" i="65"/>
  <c r="E49" i="65"/>
  <c r="J48" i="65"/>
  <c r="E48" i="65"/>
  <c r="J47" i="65"/>
  <c r="E47" i="65"/>
  <c r="J46" i="65"/>
  <c r="E46" i="65"/>
  <c r="J45" i="65"/>
  <c r="E45" i="65"/>
  <c r="J44" i="65"/>
  <c r="E44" i="65"/>
  <c r="J43" i="65"/>
  <c r="E43" i="65"/>
  <c r="J42" i="65"/>
  <c r="E42" i="65"/>
  <c r="J41" i="65"/>
  <c r="E41" i="65"/>
  <c r="J40" i="65"/>
  <c r="E40" i="65"/>
  <c r="J39" i="65"/>
  <c r="E39" i="65"/>
  <c r="J38" i="65"/>
  <c r="E38" i="65"/>
  <c r="J37" i="65"/>
  <c r="E37" i="65"/>
  <c r="J36" i="65"/>
  <c r="E36" i="65"/>
  <c r="J35" i="65"/>
  <c r="E35" i="65"/>
  <c r="J34" i="65"/>
  <c r="E34" i="65"/>
  <c r="J33" i="65"/>
  <c r="E33" i="65"/>
  <c r="J32" i="65"/>
  <c r="E32" i="65"/>
  <c r="J31" i="65"/>
  <c r="E31" i="65"/>
  <c r="J30" i="65"/>
  <c r="E30" i="65"/>
  <c r="J29" i="65"/>
  <c r="E29" i="65"/>
  <c r="J28" i="65"/>
  <c r="E28" i="65"/>
  <c r="J27" i="65"/>
  <c r="E27" i="65"/>
  <c r="J26" i="65"/>
  <c r="E26" i="65"/>
  <c r="J25" i="65"/>
  <c r="E25" i="65"/>
  <c r="J24" i="65"/>
  <c r="E24" i="65"/>
  <c r="J23" i="65"/>
  <c r="E23" i="65"/>
  <c r="J22" i="65"/>
  <c r="E22" i="65"/>
  <c r="J21" i="65"/>
  <c r="E21" i="65"/>
  <c r="J20" i="65"/>
  <c r="E20" i="65"/>
  <c r="J19" i="65"/>
  <c r="E19" i="65"/>
  <c r="J18" i="65"/>
  <c r="E18" i="65"/>
  <c r="J17" i="65"/>
  <c r="E17" i="65"/>
  <c r="J16" i="65"/>
  <c r="E16" i="65"/>
  <c r="J15" i="65"/>
  <c r="E15" i="65"/>
  <c r="J14" i="65"/>
  <c r="E14" i="65"/>
  <c r="J13" i="65"/>
  <c r="E13" i="65"/>
  <c r="J12" i="65"/>
  <c r="E12" i="65"/>
  <c r="J11" i="65"/>
  <c r="E11" i="65"/>
  <c r="J10" i="65"/>
  <c r="E10" i="65"/>
  <c r="J9" i="65"/>
  <c r="E9" i="65"/>
  <c r="J8" i="65"/>
  <c r="E8" i="65"/>
  <c r="J7" i="65"/>
  <c r="E7" i="65"/>
  <c r="J6" i="65"/>
  <c r="E6" i="65"/>
  <c r="J5" i="65"/>
  <c r="E5" i="65"/>
  <c r="J4" i="65"/>
  <c r="J72" i="64"/>
  <c r="E72" i="64"/>
  <c r="J71" i="64"/>
  <c r="E71" i="64"/>
  <c r="J70" i="64"/>
  <c r="E70" i="64"/>
  <c r="J69" i="64"/>
  <c r="E69" i="64"/>
  <c r="J68" i="64"/>
  <c r="E68" i="64"/>
  <c r="J67" i="64"/>
  <c r="E67" i="64"/>
  <c r="J66" i="64"/>
  <c r="E66" i="64"/>
  <c r="J65" i="64"/>
  <c r="E65" i="64"/>
  <c r="J64" i="64"/>
  <c r="E64" i="64"/>
  <c r="J63" i="64"/>
  <c r="E63" i="64"/>
  <c r="J62" i="64"/>
  <c r="E62" i="64"/>
  <c r="J61" i="64"/>
  <c r="E61" i="64"/>
  <c r="J60" i="64"/>
  <c r="E60" i="64"/>
  <c r="J59" i="64"/>
  <c r="E59" i="64"/>
  <c r="J58" i="64"/>
  <c r="E58" i="64"/>
  <c r="J57" i="64"/>
  <c r="E57" i="64"/>
  <c r="J56" i="64"/>
  <c r="E56" i="64"/>
  <c r="J55" i="64"/>
  <c r="E55" i="64"/>
  <c r="J54" i="64"/>
  <c r="E54" i="64"/>
  <c r="J53" i="64"/>
  <c r="E53" i="64"/>
  <c r="J52" i="64"/>
  <c r="E52" i="64"/>
  <c r="J51" i="64"/>
  <c r="E51" i="64"/>
  <c r="J50" i="64"/>
  <c r="E50" i="64"/>
  <c r="J49" i="64"/>
  <c r="E49" i="64"/>
  <c r="J48" i="64"/>
  <c r="E48" i="64"/>
  <c r="J47" i="64"/>
  <c r="E47" i="64"/>
  <c r="J46" i="64"/>
  <c r="E46" i="64"/>
  <c r="J45" i="64"/>
  <c r="E45" i="64"/>
  <c r="J44" i="64"/>
  <c r="E44" i="64"/>
  <c r="J43" i="64"/>
  <c r="E43" i="64"/>
  <c r="J42" i="64"/>
  <c r="E42" i="64"/>
  <c r="J41" i="64"/>
  <c r="E41" i="64"/>
  <c r="J40" i="64"/>
  <c r="E40" i="64"/>
  <c r="J39" i="64"/>
  <c r="E39" i="64"/>
  <c r="J38" i="64"/>
  <c r="E38" i="64"/>
  <c r="J37" i="64"/>
  <c r="E37" i="64"/>
  <c r="J36" i="64"/>
  <c r="E36" i="64"/>
  <c r="J35" i="64"/>
  <c r="E35" i="64"/>
  <c r="J34" i="64"/>
  <c r="E34" i="64"/>
  <c r="J33" i="64"/>
  <c r="E33" i="64"/>
  <c r="J32" i="64"/>
  <c r="E32" i="64"/>
  <c r="J31" i="64"/>
  <c r="E31" i="64"/>
  <c r="J30" i="64"/>
  <c r="E30" i="64"/>
  <c r="J29" i="64"/>
  <c r="E29" i="64"/>
  <c r="J28" i="64"/>
  <c r="E28" i="64"/>
  <c r="J27" i="64"/>
  <c r="E27" i="64"/>
  <c r="J26" i="64"/>
  <c r="E26" i="64"/>
  <c r="J25" i="64"/>
  <c r="E25" i="64"/>
  <c r="J24" i="64"/>
  <c r="E24" i="64"/>
  <c r="J23" i="64"/>
  <c r="E23" i="64"/>
  <c r="J22" i="64"/>
  <c r="E22" i="64"/>
  <c r="J21" i="64"/>
  <c r="E21" i="64"/>
  <c r="J20" i="64"/>
  <c r="E20" i="64"/>
  <c r="J19" i="64"/>
  <c r="E19" i="64"/>
  <c r="J18" i="64"/>
  <c r="E18" i="64"/>
  <c r="J17" i="64"/>
  <c r="E17" i="64"/>
  <c r="J16" i="64"/>
  <c r="E16" i="64"/>
  <c r="J15" i="64"/>
  <c r="E15" i="64"/>
  <c r="J14" i="64"/>
  <c r="E14" i="64"/>
  <c r="J13" i="64"/>
  <c r="E13" i="64"/>
  <c r="J12" i="64"/>
  <c r="E12" i="64"/>
  <c r="J11" i="64"/>
  <c r="E11" i="64"/>
  <c r="J10" i="64"/>
  <c r="E10" i="64"/>
  <c r="J9" i="64"/>
  <c r="E9" i="64"/>
  <c r="J8" i="64"/>
  <c r="E8" i="64"/>
  <c r="J7" i="64"/>
  <c r="E7" i="64"/>
  <c r="J6" i="64"/>
  <c r="E6" i="64"/>
  <c r="J5" i="64"/>
  <c r="E5" i="64"/>
  <c r="J4" i="64"/>
  <c r="J72" i="63"/>
  <c r="E72" i="63"/>
  <c r="J71" i="63"/>
  <c r="E71" i="63"/>
  <c r="J70" i="63"/>
  <c r="E70" i="63"/>
  <c r="J69" i="63"/>
  <c r="E69" i="63"/>
  <c r="J68" i="63"/>
  <c r="E68" i="63"/>
  <c r="J67" i="63"/>
  <c r="E67" i="63"/>
  <c r="J66" i="63"/>
  <c r="E66" i="63"/>
  <c r="J65" i="63"/>
  <c r="E65" i="63"/>
  <c r="J64" i="63"/>
  <c r="E64" i="63"/>
  <c r="J63" i="63"/>
  <c r="E63" i="63"/>
  <c r="J62" i="63"/>
  <c r="E62" i="63"/>
  <c r="J61" i="63"/>
  <c r="E61" i="63"/>
  <c r="J60" i="63"/>
  <c r="E60" i="63"/>
  <c r="J59" i="63"/>
  <c r="E59" i="63"/>
  <c r="J58" i="63"/>
  <c r="E58" i="63"/>
  <c r="J57" i="63"/>
  <c r="E57" i="63"/>
  <c r="J56" i="63"/>
  <c r="E56" i="63"/>
  <c r="J55" i="63"/>
  <c r="E55" i="63"/>
  <c r="J54" i="63"/>
  <c r="E54" i="63"/>
  <c r="J53" i="63"/>
  <c r="E53" i="63"/>
  <c r="J52" i="63"/>
  <c r="E52" i="63"/>
  <c r="J51" i="63"/>
  <c r="E51" i="63"/>
  <c r="J50" i="63"/>
  <c r="E50" i="63"/>
  <c r="J49" i="63"/>
  <c r="E49" i="63"/>
  <c r="J48" i="63"/>
  <c r="E48" i="63"/>
  <c r="J47" i="63"/>
  <c r="E47" i="63"/>
  <c r="J46" i="63"/>
  <c r="E46" i="63"/>
  <c r="J45" i="63"/>
  <c r="E45" i="63"/>
  <c r="J44" i="63"/>
  <c r="E44" i="63"/>
  <c r="J43" i="63"/>
  <c r="E43" i="63"/>
  <c r="J42" i="63"/>
  <c r="E42" i="63"/>
  <c r="J41" i="63"/>
  <c r="E41" i="63"/>
  <c r="J40" i="63"/>
  <c r="E40" i="63"/>
  <c r="J39" i="63"/>
  <c r="E39" i="63"/>
  <c r="J38" i="63"/>
  <c r="E38" i="63"/>
  <c r="J37" i="63"/>
  <c r="E37" i="63"/>
  <c r="J36" i="63"/>
  <c r="E36" i="63"/>
  <c r="J35" i="63"/>
  <c r="E35" i="63"/>
  <c r="J34" i="63"/>
  <c r="E34" i="63"/>
  <c r="J33" i="63"/>
  <c r="E33" i="63"/>
  <c r="J32" i="63"/>
  <c r="E32" i="63"/>
  <c r="J31" i="63"/>
  <c r="E31" i="63"/>
  <c r="J30" i="63"/>
  <c r="E30" i="63"/>
  <c r="J29" i="63"/>
  <c r="E29" i="63"/>
  <c r="J28" i="63"/>
  <c r="E28" i="63"/>
  <c r="J27" i="63"/>
  <c r="E27" i="63"/>
  <c r="J26" i="63"/>
  <c r="E26" i="63"/>
  <c r="J25" i="63"/>
  <c r="E25" i="63"/>
  <c r="J24" i="63"/>
  <c r="E24" i="63"/>
  <c r="J23" i="63"/>
  <c r="E23" i="63"/>
  <c r="J22" i="63"/>
  <c r="E22" i="63"/>
  <c r="J21" i="63"/>
  <c r="E21" i="63"/>
  <c r="J20" i="63"/>
  <c r="E20" i="63"/>
  <c r="J19" i="63"/>
  <c r="E19" i="63"/>
  <c r="J18" i="63"/>
  <c r="E18" i="63"/>
  <c r="J17" i="63"/>
  <c r="E17" i="63"/>
  <c r="J16" i="63"/>
  <c r="E16" i="63"/>
  <c r="J15" i="63"/>
  <c r="E15" i="63"/>
  <c r="J14" i="63"/>
  <c r="E14" i="63"/>
  <c r="J13" i="63"/>
  <c r="E13" i="63"/>
  <c r="J12" i="63"/>
  <c r="E12" i="63"/>
  <c r="J11" i="63"/>
  <c r="E11" i="63"/>
  <c r="J10" i="63"/>
  <c r="E10" i="63"/>
  <c r="J9" i="63"/>
  <c r="E9" i="63"/>
  <c r="J8" i="63"/>
  <c r="E8" i="63"/>
  <c r="J7" i="63"/>
  <c r="E7" i="63"/>
  <c r="J6" i="63"/>
  <c r="E6" i="63"/>
  <c r="J5" i="63"/>
  <c r="E5" i="63"/>
  <c r="J4" i="63"/>
  <c r="E4" i="63"/>
  <c r="J72" i="62"/>
  <c r="E72" i="62"/>
  <c r="J71" i="62"/>
  <c r="E71" i="62"/>
  <c r="J70" i="62"/>
  <c r="E70" i="62"/>
  <c r="J69" i="62"/>
  <c r="E69" i="62"/>
  <c r="J68" i="62"/>
  <c r="E68" i="62"/>
  <c r="J67" i="62"/>
  <c r="E67" i="62"/>
  <c r="J66" i="62"/>
  <c r="E66" i="62"/>
  <c r="J65" i="62"/>
  <c r="E65" i="62"/>
  <c r="J64" i="62"/>
  <c r="E64" i="62"/>
  <c r="J63" i="62"/>
  <c r="E63" i="62"/>
  <c r="J62" i="62"/>
  <c r="E62" i="62"/>
  <c r="J61" i="62"/>
  <c r="E61" i="62"/>
  <c r="J60" i="62"/>
  <c r="E60" i="62"/>
  <c r="J59" i="62"/>
  <c r="E59" i="62"/>
  <c r="J58" i="62"/>
  <c r="E58" i="62"/>
  <c r="J57" i="62"/>
  <c r="E57" i="62"/>
  <c r="J56" i="62"/>
  <c r="E56" i="62"/>
  <c r="J55" i="62"/>
  <c r="E55" i="62"/>
  <c r="J54" i="62"/>
  <c r="E54" i="62"/>
  <c r="J53" i="62"/>
  <c r="E53" i="62"/>
  <c r="J52" i="62"/>
  <c r="E52" i="62"/>
  <c r="J51" i="62"/>
  <c r="E51" i="62"/>
  <c r="J50" i="62"/>
  <c r="E50" i="62"/>
  <c r="J49" i="62"/>
  <c r="E49" i="62"/>
  <c r="J48" i="62"/>
  <c r="E48" i="62"/>
  <c r="J47" i="62"/>
  <c r="E47" i="62"/>
  <c r="J46" i="62"/>
  <c r="E46" i="62"/>
  <c r="J45" i="62"/>
  <c r="E45" i="62"/>
  <c r="J44" i="62"/>
  <c r="E44" i="62"/>
  <c r="J43" i="62"/>
  <c r="E43" i="62"/>
  <c r="J42" i="62"/>
  <c r="E42" i="62"/>
  <c r="J41" i="62"/>
  <c r="E41" i="62"/>
  <c r="J40" i="62"/>
  <c r="E40" i="62"/>
  <c r="J39" i="62"/>
  <c r="E39" i="62"/>
  <c r="J38" i="62"/>
  <c r="E38" i="62"/>
  <c r="J37" i="62"/>
  <c r="E37" i="62"/>
  <c r="J36" i="62"/>
  <c r="E36" i="62"/>
  <c r="J35" i="62"/>
  <c r="E35" i="62"/>
  <c r="J34" i="62"/>
  <c r="E34" i="62"/>
  <c r="J33" i="62"/>
  <c r="E33" i="62"/>
  <c r="J32" i="62"/>
  <c r="E32" i="62"/>
  <c r="J31" i="62"/>
  <c r="E31" i="62"/>
  <c r="J30" i="62"/>
  <c r="E30" i="62"/>
  <c r="J29" i="62"/>
  <c r="E29" i="62"/>
  <c r="J28" i="62"/>
  <c r="E28" i="62"/>
  <c r="J27" i="62"/>
  <c r="E27" i="62"/>
  <c r="J26" i="62"/>
  <c r="E26" i="62"/>
  <c r="J25" i="62"/>
  <c r="E25" i="62"/>
  <c r="J24" i="62"/>
  <c r="E24" i="62"/>
  <c r="J23" i="62"/>
  <c r="E23" i="62"/>
  <c r="J22" i="62"/>
  <c r="E22" i="62"/>
  <c r="J21" i="62"/>
  <c r="E21" i="62"/>
  <c r="J20" i="62"/>
  <c r="E20" i="62"/>
  <c r="J19" i="62"/>
  <c r="E19" i="62"/>
  <c r="J18" i="62"/>
  <c r="E18" i="62"/>
  <c r="J17" i="62"/>
  <c r="E17" i="62"/>
  <c r="J16" i="62"/>
  <c r="E16" i="62"/>
  <c r="J15" i="62"/>
  <c r="E15" i="62"/>
  <c r="J14" i="62"/>
  <c r="E14" i="62"/>
  <c r="J13" i="62"/>
  <c r="E13" i="62"/>
  <c r="J12" i="62"/>
  <c r="E12" i="62"/>
  <c r="J11" i="62"/>
  <c r="E11" i="62"/>
  <c r="J10" i="62"/>
  <c r="E10" i="62"/>
  <c r="J9" i="62"/>
  <c r="E9" i="62"/>
  <c r="J8" i="62"/>
  <c r="E8" i="62"/>
  <c r="J7" i="62"/>
  <c r="E7" i="62"/>
  <c r="J6" i="62"/>
  <c r="E6" i="62"/>
  <c r="J5" i="62"/>
  <c r="E5" i="62"/>
  <c r="J4" i="62"/>
  <c r="E4" i="62"/>
  <c r="J72" i="61"/>
  <c r="E72" i="61"/>
  <c r="J71" i="61"/>
  <c r="E71" i="61"/>
  <c r="J70" i="61"/>
  <c r="E70" i="61"/>
  <c r="J69" i="61"/>
  <c r="E69" i="61"/>
  <c r="J68" i="61"/>
  <c r="E68" i="61"/>
  <c r="J67" i="61"/>
  <c r="E67" i="61"/>
  <c r="J66" i="61"/>
  <c r="E66" i="61"/>
  <c r="J65" i="61"/>
  <c r="E65" i="61"/>
  <c r="J64" i="61"/>
  <c r="E64" i="61"/>
  <c r="J63" i="61"/>
  <c r="E63" i="61"/>
  <c r="J62" i="61"/>
  <c r="E62" i="61"/>
  <c r="J61" i="61"/>
  <c r="E61" i="61"/>
  <c r="J60" i="61"/>
  <c r="E60" i="61"/>
  <c r="J59" i="61"/>
  <c r="E59" i="61"/>
  <c r="J58" i="61"/>
  <c r="E58" i="61"/>
  <c r="J57" i="61"/>
  <c r="E57" i="61"/>
  <c r="J56" i="61"/>
  <c r="E56" i="61"/>
  <c r="J55" i="61"/>
  <c r="E55" i="61"/>
  <c r="J54" i="61"/>
  <c r="E54" i="61"/>
  <c r="J53" i="61"/>
  <c r="E53" i="61"/>
  <c r="J52" i="61"/>
  <c r="E52" i="61"/>
  <c r="J51" i="61"/>
  <c r="E51" i="61"/>
  <c r="J50" i="61"/>
  <c r="E50" i="61"/>
  <c r="J49" i="61"/>
  <c r="E49" i="61"/>
  <c r="J48" i="61"/>
  <c r="E48" i="61"/>
  <c r="J47" i="61"/>
  <c r="E47" i="61"/>
  <c r="J46" i="61"/>
  <c r="E46" i="61"/>
  <c r="J45" i="61"/>
  <c r="E45" i="61"/>
  <c r="J44" i="61"/>
  <c r="E44" i="61"/>
  <c r="J43" i="61"/>
  <c r="E43" i="61"/>
  <c r="J42" i="61"/>
  <c r="E42" i="61"/>
  <c r="J41" i="61"/>
  <c r="E41" i="61"/>
  <c r="J40" i="61"/>
  <c r="E40" i="61"/>
  <c r="J39" i="61"/>
  <c r="E39" i="61"/>
  <c r="J38" i="61"/>
  <c r="E38" i="61"/>
  <c r="J37" i="61"/>
  <c r="E37" i="61"/>
  <c r="J36" i="61"/>
  <c r="E36" i="61"/>
  <c r="J35" i="61"/>
  <c r="E35" i="61"/>
  <c r="J34" i="61"/>
  <c r="E34" i="61"/>
  <c r="J33" i="61"/>
  <c r="E33" i="61"/>
  <c r="J32" i="61"/>
  <c r="E32" i="61"/>
  <c r="J31" i="61"/>
  <c r="E31" i="61"/>
  <c r="J30" i="61"/>
  <c r="E30" i="61"/>
  <c r="J29" i="61"/>
  <c r="E29" i="61"/>
  <c r="J28" i="61"/>
  <c r="E28" i="61"/>
  <c r="J27" i="61"/>
  <c r="E27" i="61"/>
  <c r="J26" i="61"/>
  <c r="E26" i="61"/>
  <c r="J25" i="61"/>
  <c r="E25" i="61"/>
  <c r="J24" i="61"/>
  <c r="E24" i="61"/>
  <c r="J23" i="61"/>
  <c r="E23" i="61"/>
  <c r="J22" i="61"/>
  <c r="E22" i="61"/>
  <c r="J21" i="61"/>
  <c r="E21" i="61"/>
  <c r="J20" i="61"/>
  <c r="E20" i="61"/>
  <c r="J19" i="61"/>
  <c r="E19" i="61"/>
  <c r="J18" i="61"/>
  <c r="E18" i="61"/>
  <c r="J17" i="61"/>
  <c r="E17" i="61"/>
  <c r="J16" i="61"/>
  <c r="E16" i="61"/>
  <c r="J15" i="61"/>
  <c r="E15" i="61"/>
  <c r="J14" i="61"/>
  <c r="E14" i="61"/>
  <c r="J13" i="61"/>
  <c r="E13" i="61"/>
  <c r="J12" i="61"/>
  <c r="E12" i="61"/>
  <c r="J11" i="61"/>
  <c r="E11" i="61"/>
  <c r="J10" i="61"/>
  <c r="E10" i="61"/>
  <c r="J9" i="61"/>
  <c r="E9" i="61"/>
  <c r="J8" i="61"/>
  <c r="E8" i="61"/>
  <c r="J7" i="61"/>
  <c r="E7" i="61"/>
  <c r="J6" i="61"/>
  <c r="E6" i="61"/>
  <c r="J5" i="61"/>
  <c r="E5" i="61"/>
  <c r="J4" i="61"/>
  <c r="E4" i="61"/>
  <c r="J72" i="60"/>
  <c r="E72" i="60"/>
  <c r="J71" i="60"/>
  <c r="E71" i="60"/>
  <c r="J70" i="60"/>
  <c r="E70" i="60"/>
  <c r="J69" i="60"/>
  <c r="E69" i="60"/>
  <c r="J68" i="60"/>
  <c r="E68" i="60"/>
  <c r="J67" i="60"/>
  <c r="E67" i="60"/>
  <c r="J66" i="60"/>
  <c r="E66" i="60"/>
  <c r="J65" i="60"/>
  <c r="E65" i="60"/>
  <c r="J64" i="60"/>
  <c r="E64" i="60"/>
  <c r="J63" i="60"/>
  <c r="E63" i="60"/>
  <c r="J62" i="60"/>
  <c r="E62" i="60"/>
  <c r="J61" i="60"/>
  <c r="E61" i="60"/>
  <c r="J60" i="60"/>
  <c r="E60" i="60"/>
  <c r="J59" i="60"/>
  <c r="E59" i="60"/>
  <c r="J58" i="60"/>
  <c r="E58" i="60"/>
  <c r="J57" i="60"/>
  <c r="E57" i="60"/>
  <c r="J56" i="60"/>
  <c r="E56" i="60"/>
  <c r="J55" i="60"/>
  <c r="E55" i="60"/>
  <c r="J54" i="60"/>
  <c r="E54" i="60"/>
  <c r="J53" i="60"/>
  <c r="E53" i="60"/>
  <c r="J52" i="60"/>
  <c r="E52" i="60"/>
  <c r="J51" i="60"/>
  <c r="E51" i="60"/>
  <c r="J50" i="60"/>
  <c r="E50" i="60"/>
  <c r="J49" i="60"/>
  <c r="E49" i="60"/>
  <c r="J48" i="60"/>
  <c r="E48" i="60"/>
  <c r="J47" i="60"/>
  <c r="E47" i="60"/>
  <c r="J46" i="60"/>
  <c r="E46" i="60"/>
  <c r="J45" i="60"/>
  <c r="E45" i="60"/>
  <c r="J44" i="60"/>
  <c r="E44" i="60"/>
  <c r="J43" i="60"/>
  <c r="E43" i="60"/>
  <c r="J42" i="60"/>
  <c r="E42" i="60"/>
  <c r="J41" i="60"/>
  <c r="E41" i="60"/>
  <c r="J40" i="60"/>
  <c r="E40" i="60"/>
  <c r="J39" i="60"/>
  <c r="E39" i="60"/>
  <c r="J38" i="60"/>
  <c r="E38" i="60"/>
  <c r="J37" i="60"/>
  <c r="E37" i="60"/>
  <c r="J36" i="60"/>
  <c r="E36" i="60"/>
  <c r="J35" i="60"/>
  <c r="E35" i="60"/>
  <c r="J34" i="60"/>
  <c r="E34" i="60"/>
  <c r="J33" i="60"/>
  <c r="E33" i="60"/>
  <c r="J32" i="60"/>
  <c r="E32" i="60"/>
  <c r="J31" i="60"/>
  <c r="E31" i="60"/>
  <c r="J30" i="60"/>
  <c r="E30" i="60"/>
  <c r="J29" i="60"/>
  <c r="E29" i="60"/>
  <c r="J28" i="60"/>
  <c r="E28" i="60"/>
  <c r="J27" i="60"/>
  <c r="E27" i="60"/>
  <c r="J26" i="60"/>
  <c r="E26" i="60"/>
  <c r="J25" i="60"/>
  <c r="E25" i="60"/>
  <c r="J24" i="60"/>
  <c r="E24" i="60"/>
  <c r="J23" i="60"/>
  <c r="E23" i="60"/>
  <c r="J22" i="60"/>
  <c r="E22" i="60"/>
  <c r="J21" i="60"/>
  <c r="E21" i="60"/>
  <c r="J20" i="60"/>
  <c r="E20" i="60"/>
  <c r="J19" i="60"/>
  <c r="E19" i="60"/>
  <c r="J18" i="60"/>
  <c r="E18" i="60"/>
  <c r="J17" i="60"/>
  <c r="E17" i="60"/>
  <c r="J16" i="60"/>
  <c r="E16" i="60"/>
  <c r="J15" i="60"/>
  <c r="E15" i="60"/>
  <c r="J14" i="60"/>
  <c r="E14" i="60"/>
  <c r="J13" i="60"/>
  <c r="E13" i="60"/>
  <c r="J12" i="60"/>
  <c r="E12" i="60"/>
  <c r="J11" i="60"/>
  <c r="E11" i="60"/>
  <c r="J10" i="60"/>
  <c r="E10" i="60"/>
  <c r="J9" i="60"/>
  <c r="E9" i="60"/>
  <c r="J8" i="60"/>
  <c r="E8" i="60"/>
  <c r="J7" i="60"/>
  <c r="E7" i="60"/>
  <c r="J6" i="60"/>
  <c r="E6" i="60"/>
  <c r="J5" i="60"/>
  <c r="E5" i="60"/>
  <c r="J4" i="60"/>
  <c r="E73" i="61" l="1"/>
  <c r="E73" i="62"/>
  <c r="E73" i="63"/>
  <c r="F25" i="63"/>
  <c r="F37" i="60"/>
  <c r="F39" i="60"/>
  <c r="F41" i="60"/>
  <c r="F42" i="60"/>
  <c r="F53" i="60"/>
  <c r="G6" i="61"/>
  <c r="G10" i="61"/>
  <c r="G14" i="61"/>
  <c r="G18" i="61"/>
  <c r="G22" i="61"/>
  <c r="G24" i="61"/>
  <c r="G28" i="61"/>
  <c r="G29" i="61"/>
  <c r="G33" i="61"/>
  <c r="G37" i="61"/>
  <c r="G41" i="61"/>
  <c r="G45" i="61"/>
  <c r="F50" i="61"/>
  <c r="K55" i="61"/>
  <c r="K63" i="61"/>
  <c r="K67" i="61"/>
  <c r="K14" i="62"/>
  <c r="G29" i="62"/>
  <c r="G31" i="62"/>
  <c r="G33" i="62"/>
  <c r="G35" i="62"/>
  <c r="G37" i="62"/>
  <c r="G39" i="62"/>
  <c r="G41" i="62"/>
  <c r="G43" i="62"/>
  <c r="G45" i="62"/>
  <c r="G47" i="62"/>
  <c r="G49" i="62"/>
  <c r="K55" i="62"/>
  <c r="G6" i="63"/>
  <c r="G8" i="63"/>
  <c r="G10" i="63"/>
  <c r="G12" i="63"/>
  <c r="G14" i="63"/>
  <c r="G16" i="63"/>
  <c r="G18" i="63"/>
  <c r="G20" i="63"/>
  <c r="G22" i="63"/>
  <c r="G24" i="63"/>
  <c r="G25" i="63"/>
  <c r="G5" i="64"/>
  <c r="G7" i="64"/>
  <c r="G9" i="64"/>
  <c r="G11" i="64"/>
  <c r="G13" i="64"/>
  <c r="G15" i="64"/>
  <c r="K22" i="64"/>
  <c r="K26" i="64"/>
  <c r="G29" i="64"/>
  <c r="G31" i="64"/>
  <c r="G33" i="64"/>
  <c r="G35" i="64"/>
  <c r="G37" i="64"/>
  <c r="G39" i="64"/>
  <c r="G41" i="64"/>
  <c r="G43" i="64"/>
  <c r="G45" i="64"/>
  <c r="G47" i="64"/>
  <c r="G49" i="64"/>
  <c r="F36" i="60"/>
  <c r="F38" i="60"/>
  <c r="F40" i="60"/>
  <c r="G8" i="61"/>
  <c r="G12" i="61"/>
  <c r="G16" i="61"/>
  <c r="G20" i="61"/>
  <c r="G26" i="61"/>
  <c r="G31" i="61"/>
  <c r="G35" i="61"/>
  <c r="G39" i="61"/>
  <c r="G43" i="61"/>
  <c r="G47" i="61"/>
  <c r="G49" i="61"/>
  <c r="G26" i="63"/>
  <c r="F27" i="63"/>
  <c r="G28" i="63"/>
  <c r="G30" i="63"/>
  <c r="G32" i="63"/>
  <c r="G34" i="63"/>
  <c r="G36" i="63"/>
  <c r="G38" i="63"/>
  <c r="G40" i="63"/>
  <c r="G42" i="63"/>
  <c r="G44" i="63"/>
  <c r="G46" i="63"/>
  <c r="G48" i="63"/>
  <c r="G50" i="63"/>
  <c r="G52" i="63"/>
  <c r="G54" i="63"/>
  <c r="K67" i="63"/>
  <c r="G5" i="65"/>
  <c r="G7" i="65"/>
  <c r="G9" i="65"/>
  <c r="G17" i="65"/>
  <c r="G19" i="65"/>
  <c r="G21" i="65"/>
  <c r="G23" i="65"/>
  <c r="G30" i="65"/>
  <c r="G32" i="65"/>
  <c r="G34" i="65"/>
  <c r="G36" i="65"/>
  <c r="G38" i="65"/>
  <c r="G56" i="65"/>
  <c r="G58" i="65"/>
  <c r="G60" i="65"/>
  <c r="K53" i="61"/>
  <c r="K8" i="62"/>
  <c r="K20" i="62"/>
  <c r="K24" i="62"/>
  <c r="K57" i="62"/>
  <c r="K61" i="62"/>
  <c r="K45" i="65"/>
  <c r="K25" i="65"/>
  <c r="K43" i="65"/>
  <c r="K47" i="65"/>
  <c r="K71" i="65"/>
  <c r="K63" i="64"/>
  <c r="K67" i="64"/>
  <c r="K71" i="64"/>
  <c r="K20" i="64"/>
  <c r="K24" i="64"/>
  <c r="K61" i="64"/>
  <c r="K65" i="64"/>
  <c r="K69" i="64"/>
  <c r="K71" i="63"/>
  <c r="K65" i="63"/>
  <c r="K69" i="63"/>
  <c r="K4" i="63"/>
  <c r="K25" i="63"/>
  <c r="K12" i="62"/>
  <c r="K16" i="62"/>
  <c r="K53" i="62"/>
  <c r="K65" i="62"/>
  <c r="K69" i="62"/>
  <c r="K6" i="62"/>
  <c r="K10" i="62"/>
  <c r="K18" i="62"/>
  <c r="K22" i="62"/>
  <c r="K26" i="62"/>
  <c r="K59" i="62"/>
  <c r="K63" i="62"/>
  <c r="K67" i="62"/>
  <c r="K71" i="62"/>
  <c r="K51" i="61"/>
  <c r="K59" i="61"/>
  <c r="K71" i="61"/>
  <c r="K57" i="61"/>
  <c r="K61" i="61"/>
  <c r="K65" i="61"/>
  <c r="K69" i="61"/>
  <c r="K4" i="61"/>
  <c r="K12" i="65"/>
  <c r="F12" i="65"/>
  <c r="G12" i="65"/>
  <c r="G13" i="65"/>
  <c r="K13" i="65"/>
  <c r="F13" i="65"/>
  <c r="K14" i="65"/>
  <c r="F14" i="65"/>
  <c r="G14" i="65"/>
  <c r="G15" i="65"/>
  <c r="K15" i="65"/>
  <c r="F15" i="65"/>
  <c r="K16" i="65"/>
  <c r="F16" i="65"/>
  <c r="G16" i="65"/>
  <c r="K18" i="65"/>
  <c r="F18" i="65"/>
  <c r="G18" i="65"/>
  <c r="K20" i="65"/>
  <c r="F20" i="65"/>
  <c r="G20" i="65"/>
  <c r="K22" i="65"/>
  <c r="F22" i="65"/>
  <c r="G22" i="65"/>
  <c r="K6" i="65"/>
  <c r="F6" i="65"/>
  <c r="G6" i="65"/>
  <c r="K8" i="65"/>
  <c r="F8" i="65"/>
  <c r="G8" i="65"/>
  <c r="K10" i="65"/>
  <c r="F10" i="65"/>
  <c r="G10" i="65"/>
  <c r="G11" i="65"/>
  <c r="K11" i="65"/>
  <c r="F11" i="65"/>
  <c r="E4" i="65"/>
  <c r="F5" i="65"/>
  <c r="K5" i="65"/>
  <c r="F7" i="65"/>
  <c r="K7" i="65"/>
  <c r="F9" i="65"/>
  <c r="K9" i="65"/>
  <c r="F17" i="65"/>
  <c r="K17" i="65"/>
  <c r="F19" i="65"/>
  <c r="K19" i="65"/>
  <c r="F21" i="65"/>
  <c r="K21" i="65"/>
  <c r="F23" i="65"/>
  <c r="K23" i="65"/>
  <c r="G24" i="65"/>
  <c r="K24" i="65"/>
  <c r="F24" i="65"/>
  <c r="G26" i="65"/>
  <c r="K26" i="65"/>
  <c r="F26" i="65"/>
  <c r="K27" i="65"/>
  <c r="F27" i="65"/>
  <c r="G27" i="65"/>
  <c r="G42" i="65"/>
  <c r="K42" i="65"/>
  <c r="F42" i="65"/>
  <c r="G44" i="65"/>
  <c r="K44" i="65"/>
  <c r="F44" i="65"/>
  <c r="G46" i="65"/>
  <c r="K46" i="65"/>
  <c r="F46" i="65"/>
  <c r="G48" i="65"/>
  <c r="K48" i="65"/>
  <c r="F48" i="65"/>
  <c r="G28" i="65"/>
  <c r="K28" i="65"/>
  <c r="F28" i="65"/>
  <c r="K29" i="65"/>
  <c r="F29" i="65"/>
  <c r="G29" i="65"/>
  <c r="K31" i="65"/>
  <c r="F31" i="65"/>
  <c r="G31" i="65"/>
  <c r="K33" i="65"/>
  <c r="F33" i="65"/>
  <c r="G33" i="65"/>
  <c r="K35" i="65"/>
  <c r="F35" i="65"/>
  <c r="G35" i="65"/>
  <c r="K37" i="65"/>
  <c r="F37" i="65"/>
  <c r="G37" i="65"/>
  <c r="K39" i="65"/>
  <c r="F39" i="65"/>
  <c r="G39" i="65"/>
  <c r="G40" i="65"/>
  <c r="K40" i="65"/>
  <c r="F40" i="65"/>
  <c r="K41" i="65"/>
  <c r="F41" i="65"/>
  <c r="G41" i="65"/>
  <c r="L47" i="65"/>
  <c r="G25" i="65"/>
  <c r="F30" i="65"/>
  <c r="K30" i="65"/>
  <c r="F32" i="65"/>
  <c r="K32" i="65"/>
  <c r="F34" i="65"/>
  <c r="K34" i="65"/>
  <c r="F36" i="65"/>
  <c r="K36" i="65"/>
  <c r="F38" i="65"/>
  <c r="K38" i="65"/>
  <c r="G43" i="65"/>
  <c r="G45" i="65"/>
  <c r="G47" i="65"/>
  <c r="K49" i="65"/>
  <c r="F49" i="65"/>
  <c r="G49" i="65"/>
  <c r="G50" i="65"/>
  <c r="K50" i="65"/>
  <c r="F50" i="65"/>
  <c r="G70" i="65"/>
  <c r="K70" i="65"/>
  <c r="F70" i="65"/>
  <c r="G72" i="65"/>
  <c r="K72" i="65"/>
  <c r="F72" i="65"/>
  <c r="F25" i="65"/>
  <c r="F43" i="65"/>
  <c r="F45" i="65"/>
  <c r="F47" i="65"/>
  <c r="K51" i="65"/>
  <c r="F51" i="65"/>
  <c r="G51" i="65"/>
  <c r="G52" i="65"/>
  <c r="K52" i="65"/>
  <c r="F52" i="65"/>
  <c r="K53" i="65"/>
  <c r="F53" i="65"/>
  <c r="G53" i="65"/>
  <c r="G54" i="65"/>
  <c r="K54" i="65"/>
  <c r="F54" i="65"/>
  <c r="K55" i="65"/>
  <c r="F55" i="65"/>
  <c r="G55" i="65"/>
  <c r="K57" i="65"/>
  <c r="F57" i="65"/>
  <c r="G57" i="65"/>
  <c r="K59" i="65"/>
  <c r="F59" i="65"/>
  <c r="G59" i="65"/>
  <c r="K61" i="65"/>
  <c r="F61" i="65"/>
  <c r="G61" i="65"/>
  <c r="G62" i="65"/>
  <c r="K62" i="65"/>
  <c r="F62" i="65"/>
  <c r="K63" i="65"/>
  <c r="F63" i="65"/>
  <c r="G63" i="65"/>
  <c r="G64" i="65"/>
  <c r="K64" i="65"/>
  <c r="F64" i="65"/>
  <c r="K65" i="65"/>
  <c r="F65" i="65"/>
  <c r="G65" i="65"/>
  <c r="G66" i="65"/>
  <c r="K66" i="65"/>
  <c r="F66" i="65"/>
  <c r="K67" i="65"/>
  <c r="F67" i="65"/>
  <c r="G67" i="65"/>
  <c r="G68" i="65"/>
  <c r="K68" i="65"/>
  <c r="F68" i="65"/>
  <c r="K69" i="65"/>
  <c r="F69" i="65"/>
  <c r="G69" i="65"/>
  <c r="F56" i="65"/>
  <c r="K56" i="65"/>
  <c r="F58" i="65"/>
  <c r="K58" i="65"/>
  <c r="F60" i="65"/>
  <c r="K60" i="65"/>
  <c r="G71" i="65"/>
  <c r="F71" i="65"/>
  <c r="M20" i="64"/>
  <c r="M22" i="64"/>
  <c r="K6" i="64"/>
  <c r="F6" i="64"/>
  <c r="G6" i="64"/>
  <c r="K8" i="64"/>
  <c r="F8" i="64"/>
  <c r="G8" i="64"/>
  <c r="K10" i="64"/>
  <c r="F10" i="64"/>
  <c r="G10" i="64"/>
  <c r="K12" i="64"/>
  <c r="F12" i="64"/>
  <c r="G12" i="64"/>
  <c r="K14" i="64"/>
  <c r="F14" i="64"/>
  <c r="G14" i="64"/>
  <c r="K16" i="64"/>
  <c r="F16" i="64"/>
  <c r="G16" i="64"/>
  <c r="G17" i="64"/>
  <c r="K17" i="64"/>
  <c r="F17" i="64"/>
  <c r="K18" i="64"/>
  <c r="F18" i="64"/>
  <c r="G18" i="64"/>
  <c r="G19" i="64"/>
  <c r="K19" i="64"/>
  <c r="F19" i="64"/>
  <c r="G21" i="64"/>
  <c r="K21" i="64"/>
  <c r="F21" i="64"/>
  <c r="G23" i="64"/>
  <c r="K23" i="64"/>
  <c r="F23" i="64"/>
  <c r="G25" i="64"/>
  <c r="K25" i="64"/>
  <c r="F25" i="64"/>
  <c r="E4" i="64"/>
  <c r="F5" i="64"/>
  <c r="K5" i="64"/>
  <c r="F7" i="64"/>
  <c r="K7" i="64"/>
  <c r="F9" i="64"/>
  <c r="K9" i="64"/>
  <c r="F11" i="64"/>
  <c r="K11" i="64"/>
  <c r="F13" i="64"/>
  <c r="K13" i="64"/>
  <c r="F15" i="64"/>
  <c r="K15" i="64"/>
  <c r="G20" i="64"/>
  <c r="G22" i="64"/>
  <c r="G24" i="64"/>
  <c r="G26" i="64"/>
  <c r="G27" i="64"/>
  <c r="K27" i="64"/>
  <c r="F27" i="64"/>
  <c r="F20" i="64"/>
  <c r="F22" i="64"/>
  <c r="F24" i="64"/>
  <c r="F26" i="64"/>
  <c r="K28" i="64"/>
  <c r="F28" i="64"/>
  <c r="G28" i="64"/>
  <c r="K30" i="64"/>
  <c r="F30" i="64"/>
  <c r="G30" i="64"/>
  <c r="K32" i="64"/>
  <c r="F32" i="64"/>
  <c r="G32" i="64"/>
  <c r="K34" i="64"/>
  <c r="F34" i="64"/>
  <c r="G34" i="64"/>
  <c r="K36" i="64"/>
  <c r="F36" i="64"/>
  <c r="G36" i="64"/>
  <c r="K38" i="64"/>
  <c r="F38" i="64"/>
  <c r="G38" i="64"/>
  <c r="K40" i="64"/>
  <c r="F40" i="64"/>
  <c r="G40" i="64"/>
  <c r="K42" i="64"/>
  <c r="F42" i="64"/>
  <c r="G42" i="64"/>
  <c r="K44" i="64"/>
  <c r="F44" i="64"/>
  <c r="G44" i="64"/>
  <c r="K46" i="64"/>
  <c r="F46" i="64"/>
  <c r="G46" i="64"/>
  <c r="K48" i="64"/>
  <c r="F48" i="64"/>
  <c r="G48" i="64"/>
  <c r="F29" i="64"/>
  <c r="K29" i="64"/>
  <c r="F31" i="64"/>
  <c r="K31" i="64"/>
  <c r="F33" i="64"/>
  <c r="K33" i="64"/>
  <c r="F35" i="64"/>
  <c r="K35" i="64"/>
  <c r="F37" i="64"/>
  <c r="K37" i="64"/>
  <c r="F39" i="64"/>
  <c r="K39" i="64"/>
  <c r="F41" i="64"/>
  <c r="K41" i="64"/>
  <c r="F43" i="64"/>
  <c r="K43" i="64"/>
  <c r="F45" i="64"/>
  <c r="K45" i="64"/>
  <c r="F47" i="64"/>
  <c r="K47" i="64"/>
  <c r="F49" i="64"/>
  <c r="K49" i="64"/>
  <c r="G56" i="64"/>
  <c r="K56" i="64"/>
  <c r="F56" i="64"/>
  <c r="K57" i="64"/>
  <c r="F57" i="64"/>
  <c r="G57" i="64"/>
  <c r="G58" i="64"/>
  <c r="K58" i="64"/>
  <c r="F58" i="64"/>
  <c r="K59" i="64"/>
  <c r="F59" i="64"/>
  <c r="G59" i="64"/>
  <c r="G60" i="64"/>
  <c r="K60" i="64"/>
  <c r="F60" i="64"/>
  <c r="G62" i="64"/>
  <c r="K62" i="64"/>
  <c r="F62" i="64"/>
  <c r="G64" i="64"/>
  <c r="K64" i="64"/>
  <c r="F64" i="64"/>
  <c r="G66" i="64"/>
  <c r="K66" i="64"/>
  <c r="F66" i="64"/>
  <c r="G68" i="64"/>
  <c r="K68" i="64"/>
  <c r="F68" i="64"/>
  <c r="G70" i="64"/>
  <c r="K70" i="64"/>
  <c r="F70" i="64"/>
  <c r="G72" i="64"/>
  <c r="K72" i="64"/>
  <c r="F72" i="64"/>
  <c r="G50" i="64"/>
  <c r="K50" i="64"/>
  <c r="F50" i="64"/>
  <c r="K51" i="64"/>
  <c r="F51" i="64"/>
  <c r="G51" i="64"/>
  <c r="G52" i="64"/>
  <c r="K52" i="64"/>
  <c r="F52" i="64"/>
  <c r="K53" i="64"/>
  <c r="F53" i="64"/>
  <c r="G53" i="64"/>
  <c r="G54" i="64"/>
  <c r="K54" i="64"/>
  <c r="F54" i="64"/>
  <c r="K55" i="64"/>
  <c r="F55" i="64"/>
  <c r="G55" i="64"/>
  <c r="G61" i="64"/>
  <c r="G63" i="64"/>
  <c r="G65" i="64"/>
  <c r="G67" i="64"/>
  <c r="G69" i="64"/>
  <c r="G71" i="64"/>
  <c r="F61" i="64"/>
  <c r="F63" i="64"/>
  <c r="F65" i="64"/>
  <c r="F67" i="64"/>
  <c r="F69" i="64"/>
  <c r="F71" i="64"/>
  <c r="K5" i="63"/>
  <c r="F5" i="63"/>
  <c r="G5" i="63"/>
  <c r="K7" i="63"/>
  <c r="F7" i="63"/>
  <c r="G7" i="63"/>
  <c r="K9" i="63"/>
  <c r="F9" i="63"/>
  <c r="G9" i="63"/>
  <c r="K11" i="63"/>
  <c r="F11" i="63"/>
  <c r="G11" i="63"/>
  <c r="K13" i="63"/>
  <c r="F13" i="63"/>
  <c r="G13" i="63"/>
  <c r="K15" i="63"/>
  <c r="F15" i="63"/>
  <c r="G15" i="63"/>
  <c r="K17" i="63"/>
  <c r="F17" i="63"/>
  <c r="G17" i="63"/>
  <c r="K19" i="63"/>
  <c r="F19" i="63"/>
  <c r="G19" i="63"/>
  <c r="K21" i="63"/>
  <c r="F21" i="63"/>
  <c r="G21" i="63"/>
  <c r="K23" i="63"/>
  <c r="F23" i="63"/>
  <c r="G23" i="63"/>
  <c r="F4" i="63"/>
  <c r="F6" i="63"/>
  <c r="K6" i="63"/>
  <c r="F8" i="63"/>
  <c r="K8" i="63"/>
  <c r="F10" i="63"/>
  <c r="K10" i="63"/>
  <c r="F12" i="63"/>
  <c r="K12" i="63"/>
  <c r="F14" i="63"/>
  <c r="K14" i="63"/>
  <c r="F16" i="63"/>
  <c r="K16" i="63"/>
  <c r="F18" i="63"/>
  <c r="K18" i="63"/>
  <c r="F20" i="63"/>
  <c r="K20" i="63"/>
  <c r="F22" i="63"/>
  <c r="K22" i="63"/>
  <c r="F24" i="63"/>
  <c r="K24" i="63"/>
  <c r="K26" i="63"/>
  <c r="F26" i="63"/>
  <c r="K29" i="63"/>
  <c r="F29" i="63"/>
  <c r="G29" i="63"/>
  <c r="K31" i="63"/>
  <c r="F31" i="63"/>
  <c r="G31" i="63"/>
  <c r="K33" i="63"/>
  <c r="F33" i="63"/>
  <c r="G33" i="63"/>
  <c r="K35" i="63"/>
  <c r="F35" i="63"/>
  <c r="G35" i="63"/>
  <c r="K37" i="63"/>
  <c r="F37" i="63"/>
  <c r="G37" i="63"/>
  <c r="K39" i="63"/>
  <c r="F39" i="63"/>
  <c r="G39" i="63"/>
  <c r="K41" i="63"/>
  <c r="F41" i="63"/>
  <c r="G41" i="63"/>
  <c r="K43" i="63"/>
  <c r="F43" i="63"/>
  <c r="G43" i="63"/>
  <c r="K45" i="63"/>
  <c r="F45" i="63"/>
  <c r="G45" i="63"/>
  <c r="G47" i="63"/>
  <c r="K47" i="63"/>
  <c r="F47" i="63"/>
  <c r="G4" i="63"/>
  <c r="K27" i="63"/>
  <c r="G27" i="63"/>
  <c r="F28" i="63"/>
  <c r="K28" i="63"/>
  <c r="F30" i="63"/>
  <c r="K30" i="63"/>
  <c r="F32" i="63"/>
  <c r="K32" i="63"/>
  <c r="F34" i="63"/>
  <c r="K34" i="63"/>
  <c r="F36" i="63"/>
  <c r="K36" i="63"/>
  <c r="F38" i="63"/>
  <c r="K38" i="63"/>
  <c r="F40" i="63"/>
  <c r="K40" i="63"/>
  <c r="F42" i="63"/>
  <c r="K42" i="63"/>
  <c r="F44" i="63"/>
  <c r="K44" i="63"/>
  <c r="F46" i="63"/>
  <c r="K46" i="63"/>
  <c r="K49" i="63"/>
  <c r="F49" i="63"/>
  <c r="G49" i="63"/>
  <c r="K51" i="63"/>
  <c r="F51" i="63"/>
  <c r="G51" i="63"/>
  <c r="K53" i="63"/>
  <c r="F53" i="63"/>
  <c r="G53" i="63"/>
  <c r="K55" i="63"/>
  <c r="F55" i="63"/>
  <c r="G55" i="63"/>
  <c r="G56" i="63"/>
  <c r="K56" i="63"/>
  <c r="F56" i="63"/>
  <c r="K57" i="63"/>
  <c r="F57" i="63"/>
  <c r="G57" i="63"/>
  <c r="G58" i="63"/>
  <c r="K58" i="63"/>
  <c r="F58" i="63"/>
  <c r="K59" i="63"/>
  <c r="F59" i="63"/>
  <c r="G59" i="63"/>
  <c r="G60" i="63"/>
  <c r="K60" i="63"/>
  <c r="F60" i="63"/>
  <c r="K61" i="63"/>
  <c r="F61" i="63"/>
  <c r="G61" i="63"/>
  <c r="G62" i="63"/>
  <c r="K62" i="63"/>
  <c r="F62" i="63"/>
  <c r="K63" i="63"/>
  <c r="F63" i="63"/>
  <c r="G63" i="63"/>
  <c r="G64" i="63"/>
  <c r="K64" i="63"/>
  <c r="F64" i="63"/>
  <c r="G66" i="63"/>
  <c r="K66" i="63"/>
  <c r="F66" i="63"/>
  <c r="G68" i="63"/>
  <c r="K68" i="63"/>
  <c r="F68" i="63"/>
  <c r="G70" i="63"/>
  <c r="K70" i="63"/>
  <c r="F70" i="63"/>
  <c r="G72" i="63"/>
  <c r="K72" i="63"/>
  <c r="F72" i="63"/>
  <c r="M65" i="63"/>
  <c r="L67" i="63"/>
  <c r="F48" i="63"/>
  <c r="K48" i="63"/>
  <c r="F50" i="63"/>
  <c r="K50" i="63"/>
  <c r="F52" i="63"/>
  <c r="K52" i="63"/>
  <c r="F54" i="63"/>
  <c r="K54" i="63"/>
  <c r="G65" i="63"/>
  <c r="G67" i="63"/>
  <c r="G69" i="63"/>
  <c r="G71" i="63"/>
  <c r="F65" i="63"/>
  <c r="F67" i="63"/>
  <c r="F69" i="63"/>
  <c r="F71" i="63"/>
  <c r="M14" i="62"/>
  <c r="G5" i="62"/>
  <c r="K5" i="62"/>
  <c r="F5" i="62"/>
  <c r="G7" i="62"/>
  <c r="K7" i="62"/>
  <c r="F7" i="62"/>
  <c r="G9" i="62"/>
  <c r="K9" i="62"/>
  <c r="F9" i="62"/>
  <c r="G11" i="62"/>
  <c r="K11" i="62"/>
  <c r="F11" i="62"/>
  <c r="G13" i="62"/>
  <c r="K13" i="62"/>
  <c r="F13" i="62"/>
  <c r="G15" i="62"/>
  <c r="K15" i="62"/>
  <c r="F15" i="62"/>
  <c r="G17" i="62"/>
  <c r="K17" i="62"/>
  <c r="F17" i="62"/>
  <c r="G19" i="62"/>
  <c r="K19" i="62"/>
  <c r="F19" i="62"/>
  <c r="G21" i="62"/>
  <c r="K21" i="62"/>
  <c r="F21" i="62"/>
  <c r="G23" i="62"/>
  <c r="K23" i="62"/>
  <c r="F23" i="62"/>
  <c r="G25" i="62"/>
  <c r="K25" i="62"/>
  <c r="F25" i="62"/>
  <c r="G4" i="62"/>
  <c r="G6" i="62"/>
  <c r="G8" i="62"/>
  <c r="G10" i="62"/>
  <c r="G12" i="62"/>
  <c r="G14" i="62"/>
  <c r="G16" i="62"/>
  <c r="G18" i="62"/>
  <c r="G20" i="62"/>
  <c r="G22" i="62"/>
  <c r="G24" i="62"/>
  <c r="G26" i="62"/>
  <c r="K27" i="62"/>
  <c r="F27" i="62"/>
  <c r="F4" i="62"/>
  <c r="K4" i="62"/>
  <c r="F6" i="62"/>
  <c r="F8" i="62"/>
  <c r="F10" i="62"/>
  <c r="F12" i="62"/>
  <c r="F14" i="62"/>
  <c r="F16" i="62"/>
  <c r="F18" i="62"/>
  <c r="F20" i="62"/>
  <c r="F22" i="62"/>
  <c r="F24" i="62"/>
  <c r="F26" i="62"/>
  <c r="G27" i="62"/>
  <c r="K28" i="62"/>
  <c r="F28" i="62"/>
  <c r="G28" i="62"/>
  <c r="K30" i="62"/>
  <c r="F30" i="62"/>
  <c r="G30" i="62"/>
  <c r="K32" i="62"/>
  <c r="F32" i="62"/>
  <c r="G32" i="62"/>
  <c r="K34" i="62"/>
  <c r="F34" i="62"/>
  <c r="G34" i="62"/>
  <c r="K36" i="62"/>
  <c r="F36" i="62"/>
  <c r="G36" i="62"/>
  <c r="K38" i="62"/>
  <c r="F38" i="62"/>
  <c r="G38" i="62"/>
  <c r="K40" i="62"/>
  <c r="F40" i="62"/>
  <c r="G40" i="62"/>
  <c r="K42" i="62"/>
  <c r="F42" i="62"/>
  <c r="G42" i="62"/>
  <c r="K44" i="62"/>
  <c r="F44" i="62"/>
  <c r="G44" i="62"/>
  <c r="K46" i="62"/>
  <c r="F46" i="62"/>
  <c r="G46" i="62"/>
  <c r="K48" i="62"/>
  <c r="F48" i="62"/>
  <c r="G48" i="62"/>
  <c r="F29" i="62"/>
  <c r="K29" i="62"/>
  <c r="F31" i="62"/>
  <c r="K31" i="62"/>
  <c r="F33" i="62"/>
  <c r="K33" i="62"/>
  <c r="F35" i="62"/>
  <c r="K35" i="62"/>
  <c r="F37" i="62"/>
  <c r="K37" i="62"/>
  <c r="F39" i="62"/>
  <c r="K39" i="62"/>
  <c r="F41" i="62"/>
  <c r="K41" i="62"/>
  <c r="F43" i="62"/>
  <c r="K43" i="62"/>
  <c r="F45" i="62"/>
  <c r="K45" i="62"/>
  <c r="F47" i="62"/>
  <c r="K47" i="62"/>
  <c r="F49" i="62"/>
  <c r="K49" i="62"/>
  <c r="G52" i="62"/>
  <c r="K52" i="62"/>
  <c r="F52" i="62"/>
  <c r="G54" i="62"/>
  <c r="K54" i="62"/>
  <c r="F54" i="62"/>
  <c r="G56" i="62"/>
  <c r="K56" i="62"/>
  <c r="F56" i="62"/>
  <c r="G58" i="62"/>
  <c r="K58" i="62"/>
  <c r="F58" i="62"/>
  <c r="G60" i="62"/>
  <c r="K60" i="62"/>
  <c r="F60" i="62"/>
  <c r="G62" i="62"/>
  <c r="K62" i="62"/>
  <c r="F62" i="62"/>
  <c r="G64" i="62"/>
  <c r="K64" i="62"/>
  <c r="F64" i="62"/>
  <c r="G66" i="62"/>
  <c r="K66" i="62"/>
  <c r="F66" i="62"/>
  <c r="G68" i="62"/>
  <c r="K68" i="62"/>
  <c r="F68" i="62"/>
  <c r="G70" i="62"/>
  <c r="K70" i="62"/>
  <c r="F70" i="62"/>
  <c r="G72" i="62"/>
  <c r="K72" i="62"/>
  <c r="F72" i="62"/>
  <c r="G50" i="62"/>
  <c r="K50" i="62"/>
  <c r="F50" i="62"/>
  <c r="K51" i="62"/>
  <c r="F51" i="62"/>
  <c r="G51" i="62"/>
  <c r="M55" i="62"/>
  <c r="L57" i="62"/>
  <c r="M65" i="62"/>
  <c r="M67" i="62"/>
  <c r="M69" i="62"/>
  <c r="G53" i="62"/>
  <c r="G55" i="62"/>
  <c r="G57" i="62"/>
  <c r="G59" i="62"/>
  <c r="G61" i="62"/>
  <c r="G63" i="62"/>
  <c r="G65" i="62"/>
  <c r="G67" i="62"/>
  <c r="G69" i="62"/>
  <c r="G71" i="62"/>
  <c r="F53" i="62"/>
  <c r="F55" i="62"/>
  <c r="F57" i="62"/>
  <c r="F59" i="62"/>
  <c r="F61" i="62"/>
  <c r="F63" i="62"/>
  <c r="F65" i="62"/>
  <c r="F67" i="62"/>
  <c r="F69" i="62"/>
  <c r="F71" i="62"/>
  <c r="K5" i="61"/>
  <c r="F5" i="61"/>
  <c r="G5" i="61"/>
  <c r="K7" i="61"/>
  <c r="F7" i="61"/>
  <c r="G7" i="61"/>
  <c r="K9" i="61"/>
  <c r="F9" i="61"/>
  <c r="G9" i="61"/>
  <c r="K11" i="61"/>
  <c r="F11" i="61"/>
  <c r="G11" i="61"/>
  <c r="K13" i="61"/>
  <c r="F13" i="61"/>
  <c r="G13" i="61"/>
  <c r="K15" i="61"/>
  <c r="F15" i="61"/>
  <c r="G15" i="61"/>
  <c r="K17" i="61"/>
  <c r="F17" i="61"/>
  <c r="G17" i="61"/>
  <c r="K19" i="61"/>
  <c r="F19" i="61"/>
  <c r="G19" i="61"/>
  <c r="K21" i="61"/>
  <c r="F21" i="61"/>
  <c r="G21" i="61"/>
  <c r="K23" i="61"/>
  <c r="F23" i="61"/>
  <c r="G23" i="61"/>
  <c r="K25" i="61"/>
  <c r="F25" i="61"/>
  <c r="G25" i="61"/>
  <c r="K27" i="61"/>
  <c r="F27" i="61"/>
  <c r="G27" i="61"/>
  <c r="F4" i="61"/>
  <c r="F6" i="61"/>
  <c r="K6" i="61"/>
  <c r="F8" i="61"/>
  <c r="K8" i="61"/>
  <c r="F10" i="61"/>
  <c r="K10" i="61"/>
  <c r="F12" i="61"/>
  <c r="K12" i="61"/>
  <c r="F14" i="61"/>
  <c r="K14" i="61"/>
  <c r="F16" i="61"/>
  <c r="K16" i="61"/>
  <c r="F18" i="61"/>
  <c r="K18" i="61"/>
  <c r="F20" i="61"/>
  <c r="K20" i="61"/>
  <c r="F22" i="61"/>
  <c r="K22" i="61"/>
  <c r="F24" i="61"/>
  <c r="K24" i="61"/>
  <c r="F26" i="61"/>
  <c r="K26" i="61"/>
  <c r="F28" i="61"/>
  <c r="K28" i="61"/>
  <c r="K30" i="61"/>
  <c r="F30" i="61"/>
  <c r="G30" i="61"/>
  <c r="K32" i="61"/>
  <c r="F32" i="61"/>
  <c r="G32" i="61"/>
  <c r="K34" i="61"/>
  <c r="F34" i="61"/>
  <c r="G34" i="61"/>
  <c r="K36" i="61"/>
  <c r="F36" i="61"/>
  <c r="G36" i="61"/>
  <c r="K38" i="61"/>
  <c r="F38" i="61"/>
  <c r="G38" i="61"/>
  <c r="K40" i="61"/>
  <c r="F40" i="61"/>
  <c r="G40" i="61"/>
  <c r="K42" i="61"/>
  <c r="F42" i="61"/>
  <c r="G42" i="61"/>
  <c r="K44" i="61"/>
  <c r="F44" i="61"/>
  <c r="G44" i="61"/>
  <c r="K46" i="61"/>
  <c r="F46" i="61"/>
  <c r="G46" i="61"/>
  <c r="K48" i="61"/>
  <c r="F48" i="61"/>
  <c r="G48" i="61"/>
  <c r="G4" i="61"/>
  <c r="F29" i="61"/>
  <c r="K29" i="61"/>
  <c r="F31" i="61"/>
  <c r="K31" i="61"/>
  <c r="F33" i="61"/>
  <c r="K33" i="61"/>
  <c r="F35" i="61"/>
  <c r="K35" i="61"/>
  <c r="F37" i="61"/>
  <c r="K37" i="61"/>
  <c r="F39" i="61"/>
  <c r="K39" i="61"/>
  <c r="F41" i="61"/>
  <c r="K41" i="61"/>
  <c r="F43" i="61"/>
  <c r="K43" i="61"/>
  <c r="F45" i="61"/>
  <c r="K45" i="61"/>
  <c r="F47" i="61"/>
  <c r="K47" i="61"/>
  <c r="F49" i="61"/>
  <c r="K49" i="61"/>
  <c r="G52" i="61"/>
  <c r="K52" i="61"/>
  <c r="F52" i="61"/>
  <c r="G54" i="61"/>
  <c r="K54" i="61"/>
  <c r="F54" i="61"/>
  <c r="G56" i="61"/>
  <c r="K56" i="61"/>
  <c r="F56" i="61"/>
  <c r="G58" i="61"/>
  <c r="K58" i="61"/>
  <c r="F58" i="61"/>
  <c r="G60" i="61"/>
  <c r="K60" i="61"/>
  <c r="F60" i="61"/>
  <c r="G62" i="61"/>
  <c r="K62" i="61"/>
  <c r="F62" i="61"/>
  <c r="G64" i="61"/>
  <c r="K64" i="61"/>
  <c r="F64" i="61"/>
  <c r="G66" i="61"/>
  <c r="K66" i="61"/>
  <c r="F66" i="61"/>
  <c r="G68" i="61"/>
  <c r="K68" i="61"/>
  <c r="F68" i="61"/>
  <c r="G70" i="61"/>
  <c r="K70" i="61"/>
  <c r="F70" i="61"/>
  <c r="G72" i="61"/>
  <c r="K72" i="61"/>
  <c r="F72" i="61"/>
  <c r="G50" i="61"/>
  <c r="K50" i="61"/>
  <c r="M51" i="61"/>
  <c r="M53" i="61"/>
  <c r="M61" i="61"/>
  <c r="L63" i="61"/>
  <c r="M67" i="61"/>
  <c r="M69" i="61"/>
  <c r="M71" i="61"/>
  <c r="G51" i="61"/>
  <c r="G53" i="61"/>
  <c r="G55" i="61"/>
  <c r="G57" i="61"/>
  <c r="G59" i="61"/>
  <c r="G61" i="61"/>
  <c r="G63" i="61"/>
  <c r="G65" i="61"/>
  <c r="G67" i="61"/>
  <c r="G69" i="61"/>
  <c r="G71" i="61"/>
  <c r="F51" i="61"/>
  <c r="F53" i="61"/>
  <c r="F55" i="61"/>
  <c r="F57" i="61"/>
  <c r="F59" i="61"/>
  <c r="F61" i="61"/>
  <c r="F63" i="61"/>
  <c r="F65" i="61"/>
  <c r="F67" i="61"/>
  <c r="F69" i="61"/>
  <c r="F71" i="61"/>
  <c r="F6" i="60"/>
  <c r="K6" i="60"/>
  <c r="G6" i="60"/>
  <c r="F8" i="60"/>
  <c r="K8" i="60"/>
  <c r="G8" i="60"/>
  <c r="F10" i="60"/>
  <c r="K10" i="60"/>
  <c r="G10" i="60"/>
  <c r="F12" i="60"/>
  <c r="K12" i="60"/>
  <c r="G12" i="60"/>
  <c r="F14" i="60"/>
  <c r="K14" i="60"/>
  <c r="G14" i="60"/>
  <c r="F16" i="60"/>
  <c r="K16" i="60"/>
  <c r="G16" i="60"/>
  <c r="F18" i="60"/>
  <c r="K18" i="60"/>
  <c r="G18" i="60"/>
  <c r="F20" i="60"/>
  <c r="K20" i="60"/>
  <c r="G20" i="60"/>
  <c r="F22" i="60"/>
  <c r="K22" i="60"/>
  <c r="G22" i="60"/>
  <c r="F24" i="60"/>
  <c r="K24" i="60"/>
  <c r="G24" i="60"/>
  <c r="F5" i="60"/>
  <c r="K5" i="60"/>
  <c r="G5" i="60"/>
  <c r="F7" i="60"/>
  <c r="K7" i="60"/>
  <c r="G7" i="60"/>
  <c r="F9" i="60"/>
  <c r="K9" i="60"/>
  <c r="G9" i="60"/>
  <c r="F11" i="60"/>
  <c r="K11" i="60"/>
  <c r="G11" i="60"/>
  <c r="F13" i="60"/>
  <c r="K13" i="60"/>
  <c r="G13" i="60"/>
  <c r="F15" i="60"/>
  <c r="K15" i="60"/>
  <c r="G15" i="60"/>
  <c r="F17" i="60"/>
  <c r="K17" i="60"/>
  <c r="G17" i="60"/>
  <c r="F19" i="60"/>
  <c r="K19" i="60"/>
  <c r="G19" i="60"/>
  <c r="F21" i="60"/>
  <c r="K21" i="60"/>
  <c r="G21" i="60"/>
  <c r="F23" i="60"/>
  <c r="K23" i="60"/>
  <c r="G23" i="60"/>
  <c r="K25" i="60"/>
  <c r="F25" i="60"/>
  <c r="G25" i="60"/>
  <c r="E4" i="60"/>
  <c r="F26" i="60"/>
  <c r="K26" i="60"/>
  <c r="G26" i="60"/>
  <c r="F28" i="60"/>
  <c r="K28" i="60"/>
  <c r="G28" i="60"/>
  <c r="F30" i="60"/>
  <c r="K30" i="60"/>
  <c r="G30" i="60"/>
  <c r="F32" i="60"/>
  <c r="K32" i="60"/>
  <c r="G32" i="60"/>
  <c r="F34" i="60"/>
  <c r="K34" i="60"/>
  <c r="G34" i="60"/>
  <c r="F43" i="60"/>
  <c r="K43" i="60"/>
  <c r="G43" i="60"/>
  <c r="F45" i="60"/>
  <c r="K45" i="60"/>
  <c r="G45" i="60"/>
  <c r="F47" i="60"/>
  <c r="K47" i="60"/>
  <c r="G47" i="60"/>
  <c r="F49" i="60"/>
  <c r="K49" i="60"/>
  <c r="G49" i="60"/>
  <c r="F51" i="60"/>
  <c r="K51" i="60"/>
  <c r="G51" i="60"/>
  <c r="F27" i="60"/>
  <c r="K27" i="60"/>
  <c r="G27" i="60"/>
  <c r="F29" i="60"/>
  <c r="K29" i="60"/>
  <c r="G29" i="60"/>
  <c r="F31" i="60"/>
  <c r="K31" i="60"/>
  <c r="G31" i="60"/>
  <c r="F33" i="60"/>
  <c r="K33" i="60"/>
  <c r="G33" i="60"/>
  <c r="F35" i="60"/>
  <c r="K35" i="60"/>
  <c r="G35" i="60"/>
  <c r="F44" i="60"/>
  <c r="K44" i="60"/>
  <c r="G44" i="60"/>
  <c r="F46" i="60"/>
  <c r="K46" i="60"/>
  <c r="G46" i="60"/>
  <c r="F48" i="60"/>
  <c r="K48" i="60"/>
  <c r="G48" i="60"/>
  <c r="F50" i="60"/>
  <c r="K50" i="60"/>
  <c r="G50" i="60"/>
  <c r="K52" i="60"/>
  <c r="F52" i="60"/>
  <c r="G52" i="60"/>
  <c r="G36" i="60"/>
  <c r="K36" i="60"/>
  <c r="G37" i="60"/>
  <c r="K37" i="60"/>
  <c r="G38" i="60"/>
  <c r="K38" i="60"/>
  <c r="G39" i="60"/>
  <c r="K39" i="60"/>
  <c r="G40" i="60"/>
  <c r="K40" i="60"/>
  <c r="G41" i="60"/>
  <c r="K41" i="60"/>
  <c r="G42" i="60"/>
  <c r="K42" i="60"/>
  <c r="F55" i="60"/>
  <c r="K55" i="60"/>
  <c r="G55" i="60"/>
  <c r="F57" i="60"/>
  <c r="K57" i="60"/>
  <c r="G57" i="60"/>
  <c r="F59" i="60"/>
  <c r="K59" i="60"/>
  <c r="G59" i="60"/>
  <c r="F61" i="60"/>
  <c r="K61" i="60"/>
  <c r="G61" i="60"/>
  <c r="F63" i="60"/>
  <c r="K63" i="60"/>
  <c r="G63" i="60"/>
  <c r="F65" i="60"/>
  <c r="K65" i="60"/>
  <c r="G65" i="60"/>
  <c r="F67" i="60"/>
  <c r="K67" i="60"/>
  <c r="G67" i="60"/>
  <c r="F69" i="60"/>
  <c r="K69" i="60"/>
  <c r="G69" i="60"/>
  <c r="F71" i="60"/>
  <c r="K71" i="60"/>
  <c r="G71" i="60"/>
  <c r="K53" i="60"/>
  <c r="G53" i="60"/>
  <c r="F54" i="60"/>
  <c r="K54" i="60"/>
  <c r="G54" i="60"/>
  <c r="F56" i="60"/>
  <c r="K56" i="60"/>
  <c r="G56" i="60"/>
  <c r="F58" i="60"/>
  <c r="K58" i="60"/>
  <c r="G58" i="60"/>
  <c r="F60" i="60"/>
  <c r="K60" i="60"/>
  <c r="G60" i="60"/>
  <c r="F62" i="60"/>
  <c r="K62" i="60"/>
  <c r="G62" i="60"/>
  <c r="F64" i="60"/>
  <c r="K64" i="60"/>
  <c r="G64" i="60"/>
  <c r="F66" i="60"/>
  <c r="K66" i="60"/>
  <c r="G66" i="60"/>
  <c r="F68" i="60"/>
  <c r="K68" i="60"/>
  <c r="G68" i="60"/>
  <c r="F70" i="60"/>
  <c r="K70" i="60"/>
  <c r="G70" i="60"/>
  <c r="F72" i="60"/>
  <c r="K72" i="60"/>
  <c r="G72" i="60"/>
  <c r="L4" i="61" l="1"/>
  <c r="L57" i="61"/>
  <c r="M69" i="63"/>
  <c r="L65" i="64"/>
  <c r="M61" i="62"/>
  <c r="L55" i="62"/>
  <c r="M63" i="61"/>
  <c r="E73" i="64"/>
  <c r="M65" i="61"/>
  <c r="L59" i="61"/>
  <c r="L14" i="62"/>
  <c r="E73" i="60"/>
  <c r="L24" i="62"/>
  <c r="L6" i="62"/>
  <c r="L22" i="64"/>
  <c r="E73" i="65"/>
  <c r="L59" i="62"/>
  <c r="M22" i="62"/>
  <c r="M10" i="62"/>
  <c r="L53" i="62"/>
  <c r="M12" i="62"/>
  <c r="L69" i="64"/>
  <c r="L61" i="64"/>
  <c r="L67" i="64"/>
  <c r="M20" i="62"/>
  <c r="M67" i="63"/>
  <c r="L26" i="64"/>
  <c r="L55" i="61"/>
  <c r="G73" i="63"/>
  <c r="F73" i="63"/>
  <c r="G73" i="62"/>
  <c r="F73" i="62"/>
  <c r="F73" i="61"/>
  <c r="G73" i="61"/>
  <c r="K73" i="62"/>
  <c r="K73" i="61"/>
  <c r="L4" i="63"/>
  <c r="K73" i="63"/>
  <c r="L16" i="62"/>
  <c r="M71" i="63"/>
  <c r="M71" i="65"/>
  <c r="M45" i="65"/>
  <c r="M43" i="65"/>
  <c r="M47" i="65"/>
  <c r="L25" i="65"/>
  <c r="L67" i="61"/>
  <c r="L65" i="61"/>
  <c r="M59" i="61"/>
  <c r="M57" i="61"/>
  <c r="M55" i="61"/>
  <c r="M4" i="61"/>
  <c r="M71" i="62"/>
  <c r="M63" i="62"/>
  <c r="M26" i="62"/>
  <c r="L18" i="62"/>
  <c r="L8" i="62"/>
  <c r="L71" i="63"/>
  <c r="L69" i="63"/>
  <c r="M25" i="63"/>
  <c r="L71" i="64"/>
  <c r="L63" i="64"/>
  <c r="M26" i="64"/>
  <c r="L24" i="64"/>
  <c r="L71" i="62"/>
  <c r="L63" i="62"/>
  <c r="L26" i="62"/>
  <c r="M18" i="62"/>
  <c r="M6" i="62"/>
  <c r="L65" i="62"/>
  <c r="M16" i="62"/>
  <c r="L25" i="63"/>
  <c r="M65" i="64"/>
  <c r="M24" i="64"/>
  <c r="M71" i="64"/>
  <c r="M63" i="64"/>
  <c r="M25" i="65"/>
  <c r="L61" i="62"/>
  <c r="M24" i="62"/>
  <c r="M8" i="62"/>
  <c r="L69" i="61"/>
  <c r="L61" i="61"/>
  <c r="L71" i="61"/>
  <c r="L51" i="61"/>
  <c r="L67" i="62"/>
  <c r="M59" i="62"/>
  <c r="L22" i="62"/>
  <c r="L10" i="62"/>
  <c r="L69" i="62"/>
  <c r="M53" i="62"/>
  <c r="L12" i="62"/>
  <c r="M4" i="63"/>
  <c r="L65" i="63"/>
  <c r="M69" i="64"/>
  <c r="M61" i="64"/>
  <c r="L20" i="64"/>
  <c r="M67" i="64"/>
  <c r="L71" i="65"/>
  <c r="L43" i="65"/>
  <c r="L45" i="65"/>
  <c r="M57" i="62"/>
  <c r="L20" i="62"/>
  <c r="L53" i="61"/>
  <c r="M59" i="65"/>
  <c r="L59" i="65"/>
  <c r="M55" i="65"/>
  <c r="L55" i="65"/>
  <c r="L54" i="65"/>
  <c r="M54" i="65"/>
  <c r="M53" i="65"/>
  <c r="L53" i="65"/>
  <c r="L52" i="65"/>
  <c r="M52" i="65"/>
  <c r="M51" i="65"/>
  <c r="L51" i="65"/>
  <c r="L72" i="65"/>
  <c r="M72" i="65"/>
  <c r="L50" i="65"/>
  <c r="M50" i="65"/>
  <c r="M49" i="65"/>
  <c r="L49" i="65"/>
  <c r="L38" i="65"/>
  <c r="M38" i="65"/>
  <c r="L36" i="65"/>
  <c r="M36" i="65"/>
  <c r="L34" i="65"/>
  <c r="M34" i="65"/>
  <c r="L32" i="65"/>
  <c r="M32" i="65"/>
  <c r="L30" i="65"/>
  <c r="M30" i="65"/>
  <c r="M37" i="65"/>
  <c r="L37" i="65"/>
  <c r="M33" i="65"/>
  <c r="L33" i="65"/>
  <c r="M29" i="65"/>
  <c r="L29" i="65"/>
  <c r="L28" i="65"/>
  <c r="M28" i="65"/>
  <c r="L46" i="65"/>
  <c r="M46" i="65"/>
  <c r="L42" i="65"/>
  <c r="M42" i="65"/>
  <c r="M27" i="65"/>
  <c r="L27" i="65"/>
  <c r="L26" i="65"/>
  <c r="M26" i="65"/>
  <c r="M8" i="65"/>
  <c r="L8" i="65"/>
  <c r="M22" i="65"/>
  <c r="L22" i="65"/>
  <c r="M18" i="65"/>
  <c r="L18" i="65"/>
  <c r="L60" i="65"/>
  <c r="M60" i="65"/>
  <c r="L58" i="65"/>
  <c r="M58" i="65"/>
  <c r="L56" i="65"/>
  <c r="M56" i="65"/>
  <c r="M69" i="65"/>
  <c r="L69" i="65"/>
  <c r="L68" i="65"/>
  <c r="M68" i="65"/>
  <c r="M67" i="65"/>
  <c r="L67" i="65"/>
  <c r="L66" i="65"/>
  <c r="M66" i="65"/>
  <c r="M65" i="65"/>
  <c r="L65" i="65"/>
  <c r="L64" i="65"/>
  <c r="M64" i="65"/>
  <c r="M63" i="65"/>
  <c r="L63" i="65"/>
  <c r="L62" i="65"/>
  <c r="M62" i="65"/>
  <c r="M61" i="65"/>
  <c r="L61" i="65"/>
  <c r="M57" i="65"/>
  <c r="L57" i="65"/>
  <c r="L70" i="65"/>
  <c r="M70" i="65"/>
  <c r="M41" i="65"/>
  <c r="L41" i="65"/>
  <c r="L40" i="65"/>
  <c r="M40" i="65"/>
  <c r="M39" i="65"/>
  <c r="L39" i="65"/>
  <c r="M35" i="65"/>
  <c r="L35" i="65"/>
  <c r="M31" i="65"/>
  <c r="L31" i="65"/>
  <c r="M48" i="65"/>
  <c r="L48" i="65"/>
  <c r="L44" i="65"/>
  <c r="M44" i="65"/>
  <c r="L24" i="65"/>
  <c r="M24" i="65"/>
  <c r="M23" i="65"/>
  <c r="L23" i="65"/>
  <c r="L21" i="65"/>
  <c r="M21" i="65"/>
  <c r="L19" i="65"/>
  <c r="M19" i="65"/>
  <c r="L17" i="65"/>
  <c r="M17" i="65"/>
  <c r="L9" i="65"/>
  <c r="M9" i="65"/>
  <c r="L7" i="65"/>
  <c r="M7" i="65"/>
  <c r="L5" i="65"/>
  <c r="M5" i="65"/>
  <c r="K4" i="65"/>
  <c r="K73" i="65" s="1"/>
  <c r="F4" i="65"/>
  <c r="F73" i="65" s="1"/>
  <c r="G4" i="65"/>
  <c r="G73" i="65" s="1"/>
  <c r="L11" i="65"/>
  <c r="M11" i="65"/>
  <c r="M10" i="65"/>
  <c r="L10" i="65"/>
  <c r="M6" i="65"/>
  <c r="L6" i="65"/>
  <c r="M20" i="65"/>
  <c r="L20" i="65"/>
  <c r="M16" i="65"/>
  <c r="L16" i="65"/>
  <c r="L15" i="65"/>
  <c r="M15" i="65"/>
  <c r="M14" i="65"/>
  <c r="L14" i="65"/>
  <c r="L13" i="65"/>
  <c r="M13" i="65"/>
  <c r="M12" i="65"/>
  <c r="L12" i="65"/>
  <c r="M55" i="64"/>
  <c r="L55" i="64"/>
  <c r="L54" i="64"/>
  <c r="M54" i="64"/>
  <c r="M53" i="64"/>
  <c r="L53" i="64"/>
  <c r="L52" i="64"/>
  <c r="M52" i="64"/>
  <c r="M51" i="64"/>
  <c r="L51" i="64"/>
  <c r="L50" i="64"/>
  <c r="M50" i="64"/>
  <c r="L70" i="64"/>
  <c r="M70" i="64"/>
  <c r="L66" i="64"/>
  <c r="M66" i="64"/>
  <c r="L62" i="64"/>
  <c r="M62" i="64"/>
  <c r="M46" i="64"/>
  <c r="L46" i="64"/>
  <c r="M42" i="64"/>
  <c r="L42" i="64"/>
  <c r="M38" i="64"/>
  <c r="L38" i="64"/>
  <c r="M34" i="64"/>
  <c r="L34" i="64"/>
  <c r="M30" i="64"/>
  <c r="L30" i="64"/>
  <c r="L23" i="64"/>
  <c r="M23" i="64"/>
  <c r="L19" i="64"/>
  <c r="M19" i="64"/>
  <c r="M18" i="64"/>
  <c r="L18" i="64"/>
  <c r="L17" i="64"/>
  <c r="M17" i="64"/>
  <c r="M16" i="64"/>
  <c r="L16" i="64"/>
  <c r="M12" i="64"/>
  <c r="L12" i="64"/>
  <c r="M8" i="64"/>
  <c r="L8" i="64"/>
  <c r="L72" i="64"/>
  <c r="M72" i="64"/>
  <c r="L68" i="64"/>
  <c r="M68" i="64"/>
  <c r="L64" i="64"/>
  <c r="M64" i="64"/>
  <c r="L60" i="64"/>
  <c r="M60" i="64"/>
  <c r="M59" i="64"/>
  <c r="L59" i="64"/>
  <c r="L58" i="64"/>
  <c r="M58" i="64"/>
  <c r="M57" i="64"/>
  <c r="L57" i="64"/>
  <c r="L56" i="64"/>
  <c r="M56" i="64"/>
  <c r="L49" i="64"/>
  <c r="M49" i="64"/>
  <c r="L47" i="64"/>
  <c r="M47" i="64"/>
  <c r="L45" i="64"/>
  <c r="M45" i="64"/>
  <c r="L43" i="64"/>
  <c r="M43" i="64"/>
  <c r="L41" i="64"/>
  <c r="M41" i="64"/>
  <c r="L39" i="64"/>
  <c r="M39" i="64"/>
  <c r="L37" i="64"/>
  <c r="M37" i="64"/>
  <c r="L35" i="64"/>
  <c r="M35" i="64"/>
  <c r="L33" i="64"/>
  <c r="M33" i="64"/>
  <c r="L31" i="64"/>
  <c r="M31" i="64"/>
  <c r="L29" i="64"/>
  <c r="M29" i="64"/>
  <c r="M48" i="64"/>
  <c r="L48" i="64"/>
  <c r="M44" i="64"/>
  <c r="L44" i="64"/>
  <c r="M40" i="64"/>
  <c r="L40" i="64"/>
  <c r="M36" i="64"/>
  <c r="L36" i="64"/>
  <c r="M32" i="64"/>
  <c r="L32" i="64"/>
  <c r="M28" i="64"/>
  <c r="L28" i="64"/>
  <c r="L27" i="64"/>
  <c r="M27" i="64"/>
  <c r="L15" i="64"/>
  <c r="M15" i="64"/>
  <c r="L13" i="64"/>
  <c r="M13" i="64"/>
  <c r="L11" i="64"/>
  <c r="M11" i="64"/>
  <c r="L9" i="64"/>
  <c r="M9" i="64"/>
  <c r="L7" i="64"/>
  <c r="M7" i="64"/>
  <c r="L5" i="64"/>
  <c r="M5" i="64"/>
  <c r="K4" i="64"/>
  <c r="F4" i="64"/>
  <c r="F73" i="64" s="1"/>
  <c r="G4" i="64"/>
  <c r="G73" i="64" s="1"/>
  <c r="L25" i="64"/>
  <c r="M25" i="64"/>
  <c r="L21" i="64"/>
  <c r="M21" i="64"/>
  <c r="M14" i="64"/>
  <c r="L14" i="64"/>
  <c r="M10" i="64"/>
  <c r="L10" i="64"/>
  <c r="M6" i="64"/>
  <c r="L6" i="64"/>
  <c r="L72" i="63"/>
  <c r="M72" i="63"/>
  <c r="L68" i="63"/>
  <c r="M68" i="63"/>
  <c r="L64" i="63"/>
  <c r="M64" i="63"/>
  <c r="M63" i="63"/>
  <c r="L63" i="63"/>
  <c r="L62" i="63"/>
  <c r="M62" i="63"/>
  <c r="M61" i="63"/>
  <c r="L61" i="63"/>
  <c r="L60" i="63"/>
  <c r="M60" i="63"/>
  <c r="M59" i="63"/>
  <c r="L59" i="63"/>
  <c r="L58" i="63"/>
  <c r="M58" i="63"/>
  <c r="M57" i="63"/>
  <c r="L57" i="63"/>
  <c r="L56" i="63"/>
  <c r="M56" i="63"/>
  <c r="M55" i="63"/>
  <c r="L55" i="63"/>
  <c r="M51" i="63"/>
  <c r="L51" i="63"/>
  <c r="L46" i="63"/>
  <c r="M46" i="63"/>
  <c r="L44" i="63"/>
  <c r="M44" i="63"/>
  <c r="L42" i="63"/>
  <c r="M42" i="63"/>
  <c r="L40" i="63"/>
  <c r="M40" i="63"/>
  <c r="L38" i="63"/>
  <c r="M38" i="63"/>
  <c r="L36" i="63"/>
  <c r="M36" i="63"/>
  <c r="L34" i="63"/>
  <c r="M34" i="63"/>
  <c r="L32" i="63"/>
  <c r="M32" i="63"/>
  <c r="L30" i="63"/>
  <c r="M30" i="63"/>
  <c r="L28" i="63"/>
  <c r="M28" i="63"/>
  <c r="M43" i="63"/>
  <c r="L43" i="63"/>
  <c r="M39" i="63"/>
  <c r="L39" i="63"/>
  <c r="M35" i="63"/>
  <c r="L35" i="63"/>
  <c r="M31" i="63"/>
  <c r="L31" i="63"/>
  <c r="M21" i="63"/>
  <c r="L21" i="63"/>
  <c r="M17" i="63"/>
  <c r="L17" i="63"/>
  <c r="M13" i="63"/>
  <c r="L13" i="63"/>
  <c r="M9" i="63"/>
  <c r="L9" i="63"/>
  <c r="M5" i="63"/>
  <c r="L5" i="63"/>
  <c r="L54" i="63"/>
  <c r="M54" i="63"/>
  <c r="L52" i="63"/>
  <c r="M52" i="63"/>
  <c r="L50" i="63"/>
  <c r="M50" i="63"/>
  <c r="L48" i="63"/>
  <c r="M48" i="63"/>
  <c r="L70" i="63"/>
  <c r="M70" i="63"/>
  <c r="L66" i="63"/>
  <c r="M66" i="63"/>
  <c r="M53" i="63"/>
  <c r="L53" i="63"/>
  <c r="M49" i="63"/>
  <c r="L49" i="63"/>
  <c r="M27" i="63"/>
  <c r="L27" i="63"/>
  <c r="M47" i="63"/>
  <c r="L47" i="63"/>
  <c r="M45" i="63"/>
  <c r="L45" i="63"/>
  <c r="M41" i="63"/>
  <c r="L41" i="63"/>
  <c r="M37" i="63"/>
  <c r="L37" i="63"/>
  <c r="M33" i="63"/>
  <c r="L33" i="63"/>
  <c r="M29" i="63"/>
  <c r="L29" i="63"/>
  <c r="M26" i="63"/>
  <c r="L26" i="63"/>
  <c r="M24" i="63"/>
  <c r="L24" i="63"/>
  <c r="L22" i="63"/>
  <c r="M22" i="63"/>
  <c r="L20" i="63"/>
  <c r="M20" i="63"/>
  <c r="L18" i="63"/>
  <c r="M18" i="63"/>
  <c r="L16" i="63"/>
  <c r="M16" i="63"/>
  <c r="L14" i="63"/>
  <c r="M14" i="63"/>
  <c r="L12" i="63"/>
  <c r="M12" i="63"/>
  <c r="L10" i="63"/>
  <c r="M10" i="63"/>
  <c r="L8" i="63"/>
  <c r="M8" i="63"/>
  <c r="L6" i="63"/>
  <c r="M6" i="63"/>
  <c r="M23" i="63"/>
  <c r="L23" i="63"/>
  <c r="M19" i="63"/>
  <c r="L19" i="63"/>
  <c r="M15" i="63"/>
  <c r="L15" i="63"/>
  <c r="M11" i="63"/>
  <c r="L11" i="63"/>
  <c r="M7" i="63"/>
  <c r="L7" i="63"/>
  <c r="L72" i="62"/>
  <c r="M72" i="62"/>
  <c r="L68" i="62"/>
  <c r="M68" i="62"/>
  <c r="L64" i="62"/>
  <c r="M64" i="62"/>
  <c r="L60" i="62"/>
  <c r="M60" i="62"/>
  <c r="L56" i="62"/>
  <c r="M56" i="62"/>
  <c r="L52" i="62"/>
  <c r="M52" i="62"/>
  <c r="L49" i="62"/>
  <c r="M49" i="62"/>
  <c r="L47" i="62"/>
  <c r="M47" i="62"/>
  <c r="L45" i="62"/>
  <c r="M45" i="62"/>
  <c r="L43" i="62"/>
  <c r="M43" i="62"/>
  <c r="L41" i="62"/>
  <c r="M41" i="62"/>
  <c r="L39" i="62"/>
  <c r="M39" i="62"/>
  <c r="L37" i="62"/>
  <c r="M37" i="62"/>
  <c r="L35" i="62"/>
  <c r="M35" i="62"/>
  <c r="L33" i="62"/>
  <c r="M33" i="62"/>
  <c r="L31" i="62"/>
  <c r="M31" i="62"/>
  <c r="L29" i="62"/>
  <c r="M29" i="62"/>
  <c r="M48" i="62"/>
  <c r="L48" i="62"/>
  <c r="M44" i="62"/>
  <c r="L44" i="62"/>
  <c r="M40" i="62"/>
  <c r="L40" i="62"/>
  <c r="M36" i="62"/>
  <c r="L36" i="62"/>
  <c r="M32" i="62"/>
  <c r="L32" i="62"/>
  <c r="M28" i="62"/>
  <c r="L28" i="62"/>
  <c r="L25" i="62"/>
  <c r="M25" i="62"/>
  <c r="L21" i="62"/>
  <c r="M21" i="62"/>
  <c r="L17" i="62"/>
  <c r="M17" i="62"/>
  <c r="L13" i="62"/>
  <c r="M13" i="62"/>
  <c r="L9" i="62"/>
  <c r="M9" i="62"/>
  <c r="L5" i="62"/>
  <c r="M5" i="62"/>
  <c r="M51" i="62"/>
  <c r="L51" i="62"/>
  <c r="L50" i="62"/>
  <c r="M50" i="62"/>
  <c r="L70" i="62"/>
  <c r="M70" i="62"/>
  <c r="L66" i="62"/>
  <c r="M66" i="62"/>
  <c r="L62" i="62"/>
  <c r="M62" i="62"/>
  <c r="L58" i="62"/>
  <c r="M58" i="62"/>
  <c r="L54" i="62"/>
  <c r="M54" i="62"/>
  <c r="M46" i="62"/>
  <c r="L46" i="62"/>
  <c r="M42" i="62"/>
  <c r="L42" i="62"/>
  <c r="M38" i="62"/>
  <c r="L38" i="62"/>
  <c r="M34" i="62"/>
  <c r="L34" i="62"/>
  <c r="M30" i="62"/>
  <c r="L30" i="62"/>
  <c r="M4" i="62"/>
  <c r="L4" i="62"/>
  <c r="M27" i="62"/>
  <c r="L27" i="62"/>
  <c r="L23" i="62"/>
  <c r="M23" i="62"/>
  <c r="L19" i="62"/>
  <c r="M19" i="62"/>
  <c r="L15" i="62"/>
  <c r="M15" i="62"/>
  <c r="L11" i="62"/>
  <c r="M11" i="62"/>
  <c r="L7" i="62"/>
  <c r="M7" i="62"/>
  <c r="L50" i="61"/>
  <c r="M50" i="61"/>
  <c r="L70" i="61"/>
  <c r="M70" i="61"/>
  <c r="L66" i="61"/>
  <c r="M66" i="61"/>
  <c r="L62" i="61"/>
  <c r="M62" i="61"/>
  <c r="L58" i="61"/>
  <c r="M58" i="61"/>
  <c r="L54" i="61"/>
  <c r="M54" i="61"/>
  <c r="M46" i="61"/>
  <c r="L46" i="61"/>
  <c r="M42" i="61"/>
  <c r="L42" i="61"/>
  <c r="M38" i="61"/>
  <c r="L38" i="61"/>
  <c r="M34" i="61"/>
  <c r="L34" i="61"/>
  <c r="M30" i="61"/>
  <c r="L30" i="61"/>
  <c r="M25" i="61"/>
  <c r="L25" i="61"/>
  <c r="M21" i="61"/>
  <c r="L21" i="61"/>
  <c r="M17" i="61"/>
  <c r="L17" i="61"/>
  <c r="M13" i="61"/>
  <c r="L13" i="61"/>
  <c r="M9" i="61"/>
  <c r="L9" i="61"/>
  <c r="M5" i="61"/>
  <c r="L5" i="61"/>
  <c r="L72" i="61"/>
  <c r="M72" i="61"/>
  <c r="L68" i="61"/>
  <c r="M68" i="61"/>
  <c r="L64" i="61"/>
  <c r="M64" i="61"/>
  <c r="L60" i="61"/>
  <c r="M60" i="61"/>
  <c r="L56" i="61"/>
  <c r="M56" i="61"/>
  <c r="L52" i="61"/>
  <c r="M52" i="61"/>
  <c r="L49" i="61"/>
  <c r="M49" i="61"/>
  <c r="L47" i="61"/>
  <c r="M47" i="61"/>
  <c r="L45" i="61"/>
  <c r="M45" i="61"/>
  <c r="L43" i="61"/>
  <c r="M43" i="61"/>
  <c r="L41" i="61"/>
  <c r="M41" i="61"/>
  <c r="L39" i="61"/>
  <c r="M39" i="61"/>
  <c r="L37" i="61"/>
  <c r="M37" i="61"/>
  <c r="L35" i="61"/>
  <c r="M35" i="61"/>
  <c r="L33" i="61"/>
  <c r="M33" i="61"/>
  <c r="L31" i="61"/>
  <c r="M31" i="61"/>
  <c r="L29" i="61"/>
  <c r="M29" i="61"/>
  <c r="M48" i="61"/>
  <c r="L48" i="61"/>
  <c r="M44" i="61"/>
  <c r="L44" i="61"/>
  <c r="M40" i="61"/>
  <c r="L40" i="61"/>
  <c r="M36" i="61"/>
  <c r="L36" i="61"/>
  <c r="M32" i="61"/>
  <c r="L32" i="61"/>
  <c r="L28" i="61"/>
  <c r="M28" i="61"/>
  <c r="L26" i="61"/>
  <c r="M26" i="61"/>
  <c r="L24" i="61"/>
  <c r="M24" i="61"/>
  <c r="L22" i="61"/>
  <c r="M22" i="61"/>
  <c r="L20" i="61"/>
  <c r="M20" i="61"/>
  <c r="L18" i="61"/>
  <c r="M18" i="61"/>
  <c r="L16" i="61"/>
  <c r="M16" i="61"/>
  <c r="L14" i="61"/>
  <c r="M14" i="61"/>
  <c r="L12" i="61"/>
  <c r="M12" i="61"/>
  <c r="L10" i="61"/>
  <c r="M10" i="61"/>
  <c r="L8" i="61"/>
  <c r="M8" i="61"/>
  <c r="L6" i="61"/>
  <c r="M6" i="61"/>
  <c r="M27" i="61"/>
  <c r="L27" i="61"/>
  <c r="M23" i="61"/>
  <c r="L23" i="61"/>
  <c r="M19" i="61"/>
  <c r="L19" i="61"/>
  <c r="M15" i="61"/>
  <c r="L15" i="61"/>
  <c r="M11" i="61"/>
  <c r="L11" i="61"/>
  <c r="M7" i="61"/>
  <c r="L7" i="61"/>
  <c r="L72" i="60"/>
  <c r="M72" i="60"/>
  <c r="L68" i="60"/>
  <c r="M68" i="60"/>
  <c r="L64" i="60"/>
  <c r="M64" i="60"/>
  <c r="L60" i="60"/>
  <c r="M60" i="60"/>
  <c r="L56" i="60"/>
  <c r="M56" i="60"/>
  <c r="L53" i="60"/>
  <c r="M53" i="60"/>
  <c r="L71" i="60"/>
  <c r="M71" i="60"/>
  <c r="L67" i="60"/>
  <c r="M67" i="60"/>
  <c r="L63" i="60"/>
  <c r="M63" i="60"/>
  <c r="L59" i="60"/>
  <c r="M59" i="60"/>
  <c r="L55" i="60"/>
  <c r="M55" i="60"/>
  <c r="L42" i="60"/>
  <c r="M42" i="60"/>
  <c r="L41" i="60"/>
  <c r="M41" i="60"/>
  <c r="L40" i="60"/>
  <c r="M40" i="60"/>
  <c r="L39" i="60"/>
  <c r="M39" i="60"/>
  <c r="L38" i="60"/>
  <c r="M38" i="60"/>
  <c r="L37" i="60"/>
  <c r="M37" i="60"/>
  <c r="L36" i="60"/>
  <c r="M36" i="60"/>
  <c r="M52" i="60"/>
  <c r="L52" i="60"/>
  <c r="L50" i="60"/>
  <c r="M50" i="60"/>
  <c r="L46" i="60"/>
  <c r="M46" i="60"/>
  <c r="L35" i="60"/>
  <c r="M35" i="60"/>
  <c r="L31" i="60"/>
  <c r="M31" i="60"/>
  <c r="L27" i="60"/>
  <c r="M27" i="60"/>
  <c r="L49" i="60"/>
  <c r="M49" i="60"/>
  <c r="L45" i="60"/>
  <c r="M45" i="60"/>
  <c r="L34" i="60"/>
  <c r="M34" i="60"/>
  <c r="L30" i="60"/>
  <c r="M30" i="60"/>
  <c r="L26" i="60"/>
  <c r="M26" i="60"/>
  <c r="K4" i="60"/>
  <c r="G4" i="60"/>
  <c r="G73" i="60" s="1"/>
  <c r="F4" i="60"/>
  <c r="F73" i="60" s="1"/>
  <c r="L21" i="60"/>
  <c r="M21" i="60"/>
  <c r="L17" i="60"/>
  <c r="M17" i="60"/>
  <c r="L13" i="60"/>
  <c r="M13" i="60"/>
  <c r="L9" i="60"/>
  <c r="M9" i="60"/>
  <c r="L5" i="60"/>
  <c r="M5" i="60"/>
  <c r="L22" i="60"/>
  <c r="M22" i="60"/>
  <c r="L18" i="60"/>
  <c r="M18" i="60"/>
  <c r="L14" i="60"/>
  <c r="M14" i="60"/>
  <c r="L10" i="60"/>
  <c r="M10" i="60"/>
  <c r="L6" i="60"/>
  <c r="M6" i="60"/>
  <c r="L70" i="60"/>
  <c r="M70" i="60"/>
  <c r="L66" i="60"/>
  <c r="M66" i="60"/>
  <c r="L62" i="60"/>
  <c r="M62" i="60"/>
  <c r="L58" i="60"/>
  <c r="M58" i="60"/>
  <c r="L54" i="60"/>
  <c r="M54" i="60"/>
  <c r="L69" i="60"/>
  <c r="M69" i="60"/>
  <c r="L65" i="60"/>
  <c r="M65" i="60"/>
  <c r="L61" i="60"/>
  <c r="M61" i="60"/>
  <c r="L57" i="60"/>
  <c r="M57" i="60"/>
  <c r="L48" i="60"/>
  <c r="M48" i="60"/>
  <c r="L44" i="60"/>
  <c r="M44" i="60"/>
  <c r="L33" i="60"/>
  <c r="M33" i="60"/>
  <c r="L29" i="60"/>
  <c r="M29" i="60"/>
  <c r="L51" i="60"/>
  <c r="M51" i="60"/>
  <c r="L47" i="60"/>
  <c r="M47" i="60"/>
  <c r="L43" i="60"/>
  <c r="M43" i="60"/>
  <c r="L32" i="60"/>
  <c r="M32" i="60"/>
  <c r="L28" i="60"/>
  <c r="M28" i="60"/>
  <c r="L25" i="60"/>
  <c r="M25" i="60"/>
  <c r="L23" i="60"/>
  <c r="M23" i="60"/>
  <c r="L19" i="60"/>
  <c r="M19" i="60"/>
  <c r="L15" i="60"/>
  <c r="M15" i="60"/>
  <c r="L11" i="60"/>
  <c r="M11" i="60"/>
  <c r="L7" i="60"/>
  <c r="M7" i="60"/>
  <c r="L24" i="60"/>
  <c r="M24" i="60"/>
  <c r="L20" i="60"/>
  <c r="M20" i="60"/>
  <c r="L16" i="60"/>
  <c r="M16" i="60"/>
  <c r="L12" i="60"/>
  <c r="M12" i="60"/>
  <c r="L8" i="60"/>
  <c r="M8" i="60"/>
  <c r="K73" i="64" l="1"/>
  <c r="K73" i="60"/>
  <c r="K111" i="1"/>
  <c r="K106" i="1"/>
  <c r="K112" i="1"/>
  <c r="K107" i="1"/>
  <c r="L73" i="61"/>
  <c r="M73" i="62"/>
  <c r="M73" i="63"/>
  <c r="M73" i="61"/>
  <c r="L73" i="63"/>
  <c r="L73" i="62"/>
  <c r="M4" i="65"/>
  <c r="M73" i="65" s="1"/>
  <c r="L4" i="65"/>
  <c r="L73" i="65" s="1"/>
  <c r="M4" i="64"/>
  <c r="M73" i="64" s="1"/>
  <c r="L4" i="64"/>
  <c r="L73" i="64" s="1"/>
  <c r="L4" i="60"/>
  <c r="L73" i="60" s="1"/>
  <c r="M4" i="60"/>
  <c r="M73" i="60" s="1"/>
  <c r="L111" i="1" l="1"/>
  <c r="M112" i="1"/>
  <c r="K110" i="1"/>
  <c r="K108" i="1"/>
  <c r="M106" i="1"/>
  <c r="M108" i="1"/>
  <c r="L107" i="1"/>
  <c r="L112" i="1"/>
  <c r="L106" i="1"/>
  <c r="M111" i="1"/>
  <c r="M107" i="1"/>
  <c r="M110" i="1" l="1"/>
  <c r="L110" i="1"/>
  <c r="L108" i="1"/>
  <c r="E4" i="9" l="1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4" i="7"/>
  <c r="E5" i="7"/>
  <c r="E10" i="7"/>
  <c r="E12" i="7"/>
  <c r="E18" i="7"/>
  <c r="E20" i="7"/>
  <c r="E26" i="7"/>
  <c r="E34" i="7"/>
  <c r="E36" i="7"/>
  <c r="E42" i="7"/>
  <c r="E52" i="7"/>
  <c r="E58" i="7"/>
  <c r="E59" i="7"/>
  <c r="E5" i="6"/>
  <c r="E6" i="6"/>
  <c r="E10" i="6"/>
  <c r="E18" i="6"/>
  <c r="E26" i="6"/>
  <c r="E28" i="6"/>
  <c r="E34" i="6"/>
  <c r="E38" i="6"/>
  <c r="E42" i="6"/>
  <c r="E50" i="6"/>
  <c r="E54" i="6"/>
  <c r="E58" i="6"/>
  <c r="E62" i="6"/>
  <c r="E70" i="6"/>
  <c r="E11" i="5"/>
  <c r="E19" i="5"/>
  <c r="E20" i="5"/>
  <c r="E22" i="5"/>
  <c r="E26" i="5"/>
  <c r="E27" i="5"/>
  <c r="E31" i="5"/>
  <c r="E33" i="5"/>
  <c r="E35" i="5"/>
  <c r="E43" i="5"/>
  <c r="E47" i="5"/>
  <c r="E51" i="5"/>
  <c r="E55" i="5"/>
  <c r="E63" i="5"/>
  <c r="E67" i="5"/>
  <c r="E4" i="4"/>
  <c r="E6" i="4"/>
  <c r="E14" i="4"/>
  <c r="E18" i="4"/>
  <c r="E22" i="4"/>
  <c r="E23" i="4"/>
  <c r="E30" i="4"/>
  <c r="E34" i="4"/>
  <c r="E38" i="4"/>
  <c r="E50" i="4"/>
  <c r="E51" i="4"/>
  <c r="E54" i="4"/>
  <c r="E61" i="4"/>
  <c r="E62" i="4"/>
  <c r="E63" i="4"/>
  <c r="E70" i="4"/>
  <c r="E71" i="4"/>
  <c r="E10" i="3"/>
  <c r="E18" i="3"/>
  <c r="E26" i="3"/>
  <c r="E30" i="3"/>
  <c r="E32" i="3"/>
  <c r="E34" i="3"/>
  <c r="E38" i="3"/>
  <c r="E40" i="3"/>
  <c r="E42" i="3"/>
  <c r="E46" i="3"/>
  <c r="E48" i="3"/>
  <c r="E50" i="3"/>
  <c r="E62" i="3"/>
  <c r="E66" i="3"/>
  <c r="E4" i="2"/>
  <c r="E6" i="2"/>
  <c r="E10" i="2"/>
  <c r="E12" i="2"/>
  <c r="E16" i="2"/>
  <c r="E20" i="2"/>
  <c r="E24" i="2"/>
  <c r="E26" i="2"/>
  <c r="E28" i="2"/>
  <c r="E32" i="2"/>
  <c r="E34" i="2"/>
  <c r="E36" i="2"/>
  <c r="E38" i="2"/>
  <c r="E40" i="2"/>
  <c r="E42" i="2"/>
  <c r="E44" i="2"/>
  <c r="E48" i="2"/>
  <c r="E52" i="2"/>
  <c r="E56" i="2"/>
  <c r="E62" i="2"/>
  <c r="E64" i="2"/>
  <c r="E68" i="2"/>
  <c r="E70" i="2"/>
  <c r="E72" i="2"/>
  <c r="D2" i="1"/>
  <c r="E2" i="1" s="1"/>
  <c r="F2" i="1" s="1"/>
  <c r="G2" i="1" s="1"/>
  <c r="H2" i="1" s="1"/>
  <c r="I2" i="1" s="1"/>
  <c r="J2" i="1" s="1"/>
  <c r="K2" i="1" s="1"/>
  <c r="L2" i="1" s="1"/>
  <c r="M2" i="1" s="1"/>
  <c r="E5" i="1"/>
  <c r="F5" i="1" s="1"/>
  <c r="E6" i="1"/>
  <c r="E7" i="1"/>
  <c r="E8" i="1"/>
  <c r="E9" i="1"/>
  <c r="F9" i="1" s="1"/>
  <c r="E10" i="1"/>
  <c r="E11" i="1"/>
  <c r="E12" i="1"/>
  <c r="E13" i="1"/>
  <c r="F13" i="1" s="1"/>
  <c r="E15" i="1"/>
  <c r="E16" i="1"/>
  <c r="E17" i="1"/>
  <c r="F17" i="1" s="1"/>
  <c r="E18" i="1"/>
  <c r="E21" i="1"/>
  <c r="F21" i="1" s="1"/>
  <c r="E22" i="1"/>
  <c r="E23" i="1"/>
  <c r="E24" i="1"/>
  <c r="E25" i="1"/>
  <c r="F25" i="1" s="1"/>
  <c r="E26" i="1"/>
  <c r="E27" i="1"/>
  <c r="E28" i="1"/>
  <c r="E29" i="1"/>
  <c r="F29" i="1" s="1"/>
  <c r="E31" i="1"/>
  <c r="E32" i="1"/>
  <c r="E33" i="1"/>
  <c r="F33" i="1" s="1"/>
  <c r="E34" i="1"/>
  <c r="E37" i="1"/>
  <c r="F37" i="1" s="1"/>
  <c r="E38" i="1"/>
  <c r="E39" i="1"/>
  <c r="E40" i="1"/>
  <c r="E41" i="1"/>
  <c r="F41" i="1" s="1"/>
  <c r="E42" i="1"/>
  <c r="E43" i="1"/>
  <c r="E44" i="1"/>
  <c r="E45" i="1"/>
  <c r="F45" i="1" s="1"/>
  <c r="E47" i="1"/>
  <c r="E48" i="1"/>
  <c r="E49" i="1"/>
  <c r="F49" i="1" s="1"/>
  <c r="E50" i="1"/>
  <c r="E53" i="1"/>
  <c r="F53" i="1" s="1"/>
  <c r="E54" i="1"/>
  <c r="E55" i="1"/>
  <c r="E56" i="1"/>
  <c r="E57" i="1"/>
  <c r="F57" i="1" s="1"/>
  <c r="E58" i="1"/>
  <c r="E59" i="1"/>
  <c r="E60" i="1"/>
  <c r="E61" i="1"/>
  <c r="F61" i="1" s="1"/>
  <c r="E63" i="1"/>
  <c r="E64" i="1"/>
  <c r="E65" i="1"/>
  <c r="F65" i="1" s="1"/>
  <c r="E66" i="1"/>
  <c r="E69" i="1"/>
  <c r="E70" i="1"/>
  <c r="E71" i="1"/>
  <c r="F71" i="1" s="1"/>
  <c r="E72" i="1"/>
  <c r="E73" i="9" l="1"/>
  <c r="E73" i="8"/>
  <c r="F55" i="8"/>
  <c r="F64" i="2"/>
  <c r="F56" i="2"/>
  <c r="F48" i="2"/>
  <c r="F28" i="2"/>
  <c r="F24" i="2"/>
  <c r="F16" i="2"/>
  <c r="F4" i="2"/>
  <c r="F66" i="3"/>
  <c r="F50" i="3"/>
  <c r="F46" i="3"/>
  <c r="F34" i="3"/>
  <c r="F30" i="3"/>
  <c r="F18" i="3"/>
  <c r="F70" i="4"/>
  <c r="F62" i="4"/>
  <c r="F54" i="4"/>
  <c r="F50" i="4"/>
  <c r="F34" i="4"/>
  <c r="F18" i="4"/>
  <c r="F6" i="4"/>
  <c r="F63" i="5"/>
  <c r="F51" i="5"/>
  <c r="F43" i="5"/>
  <c r="F27" i="5"/>
  <c r="F19" i="5"/>
  <c r="F62" i="6"/>
  <c r="F54" i="6"/>
  <c r="F42" i="6"/>
  <c r="F34" i="6"/>
  <c r="F26" i="6"/>
  <c r="F10" i="6"/>
  <c r="F5" i="6"/>
  <c r="F58" i="7"/>
  <c r="F42" i="7"/>
  <c r="F34" i="7"/>
  <c r="F20" i="7"/>
  <c r="F12" i="7"/>
  <c r="F5" i="7"/>
  <c r="F72" i="8"/>
  <c r="F70" i="8"/>
  <c r="F68" i="8"/>
  <c r="F66" i="8"/>
  <c r="F64" i="8"/>
  <c r="F62" i="8"/>
  <c r="F60" i="8"/>
  <c r="F58" i="8"/>
  <c r="F56" i="8"/>
  <c r="F53" i="8"/>
  <c r="F51" i="8"/>
  <c r="F49" i="8"/>
  <c r="F72" i="2"/>
  <c r="F68" i="2"/>
  <c r="F52" i="2"/>
  <c r="F44" i="2"/>
  <c r="F40" i="2"/>
  <c r="F36" i="2"/>
  <c r="F32" i="2"/>
  <c r="F20" i="2"/>
  <c r="F12" i="2"/>
  <c r="F62" i="3"/>
  <c r="F42" i="3"/>
  <c r="F38" i="3"/>
  <c r="F26" i="3"/>
  <c r="F10" i="3"/>
  <c r="F38" i="4"/>
  <c r="F30" i="4"/>
  <c r="F22" i="4"/>
  <c r="F14" i="4"/>
  <c r="F67" i="5"/>
  <c r="F55" i="5"/>
  <c r="F47" i="5"/>
  <c r="F35" i="5"/>
  <c r="F31" i="5"/>
  <c r="F11" i="5"/>
  <c r="F70" i="6"/>
  <c r="F58" i="6"/>
  <c r="F50" i="6"/>
  <c r="F38" i="6"/>
  <c r="F18" i="6"/>
  <c r="F6" i="6"/>
  <c r="F59" i="7"/>
  <c r="F52" i="7"/>
  <c r="F36" i="7"/>
  <c r="F26" i="7"/>
  <c r="F18" i="7"/>
  <c r="F10" i="7"/>
  <c r="G4" i="7"/>
  <c r="F71" i="8"/>
  <c r="F69" i="8"/>
  <c r="F67" i="8"/>
  <c r="F65" i="8"/>
  <c r="F63" i="8"/>
  <c r="F61" i="8"/>
  <c r="F59" i="8"/>
  <c r="F57" i="8"/>
  <c r="F54" i="8"/>
  <c r="F52" i="8"/>
  <c r="F50" i="8"/>
  <c r="F48" i="8"/>
  <c r="E69" i="2"/>
  <c r="E63" i="2"/>
  <c r="E43" i="2"/>
  <c r="E39" i="2"/>
  <c r="E35" i="2"/>
  <c r="E19" i="2"/>
  <c r="E17" i="2"/>
  <c r="E11" i="2"/>
  <c r="E5" i="2"/>
  <c r="E25" i="3"/>
  <c r="E28" i="4"/>
  <c r="E71" i="5"/>
  <c r="E69" i="5"/>
  <c r="E58" i="5"/>
  <c r="E54" i="5"/>
  <c r="E52" i="5"/>
  <c r="E50" i="5"/>
  <c r="E48" i="5"/>
  <c r="E65" i="6"/>
  <c r="E61" i="6"/>
  <c r="E59" i="6"/>
  <c r="E57" i="6"/>
  <c r="E72" i="7"/>
  <c r="E68" i="7"/>
  <c r="E66" i="7"/>
  <c r="E64" i="7"/>
  <c r="E62" i="7"/>
  <c r="E47" i="7"/>
  <c r="E43" i="7"/>
  <c r="E37" i="7"/>
  <c r="E47" i="3"/>
  <c r="E31" i="3"/>
  <c r="E24" i="3"/>
  <c r="E72" i="4"/>
  <c r="E60" i="4"/>
  <c r="E26" i="4"/>
  <c r="E15" i="4"/>
  <c r="E5" i="4"/>
  <c r="E68" i="5"/>
  <c r="E57" i="5"/>
  <c r="E32" i="5"/>
  <c r="E64" i="6"/>
  <c r="E27" i="6"/>
  <c r="E63" i="7"/>
  <c r="E44" i="7"/>
  <c r="E71" i="2"/>
  <c r="E65" i="2"/>
  <c r="E37" i="2"/>
  <c r="E33" i="2"/>
  <c r="E27" i="2"/>
  <c r="E18" i="2"/>
  <c r="E7" i="2"/>
  <c r="E49" i="3"/>
  <c r="E41" i="3"/>
  <c r="E33" i="3"/>
  <c r="E27" i="3"/>
  <c r="E66" i="4"/>
  <c r="E29" i="4"/>
  <c r="E70" i="5"/>
  <c r="E59" i="5"/>
  <c r="E53" i="5"/>
  <c r="E49" i="5"/>
  <c r="E44" i="5"/>
  <c r="E34" i="5"/>
  <c r="E25" i="5"/>
  <c r="E21" i="5"/>
  <c r="E66" i="6"/>
  <c r="E60" i="6"/>
  <c r="E56" i="6"/>
  <c r="E55" i="6"/>
  <c r="E51" i="6"/>
  <c r="E29" i="6"/>
  <c r="E65" i="7"/>
  <c r="E50" i="7"/>
  <c r="E46" i="7"/>
  <c r="E72" i="3"/>
  <c r="E70" i="3"/>
  <c r="E69" i="3"/>
  <c r="E68" i="3"/>
  <c r="E67" i="3"/>
  <c r="E17" i="3"/>
  <c r="E16" i="3"/>
  <c r="E14" i="3"/>
  <c r="E11" i="3"/>
  <c r="E9" i="3"/>
  <c r="E8" i="3"/>
  <c r="E37" i="4"/>
  <c r="E36" i="4"/>
  <c r="E35" i="4"/>
  <c r="E42" i="5"/>
  <c r="E41" i="5"/>
  <c r="E39" i="5"/>
  <c r="E7" i="5"/>
  <c r="E6" i="5"/>
  <c r="E5" i="5"/>
  <c r="E4" i="5"/>
  <c r="E49" i="6"/>
  <c r="E48" i="6"/>
  <c r="E46" i="6"/>
  <c r="E22" i="6"/>
  <c r="E19" i="6"/>
  <c r="E17" i="6"/>
  <c r="E16" i="6"/>
  <c r="E14" i="6"/>
  <c r="E13" i="6"/>
  <c r="E12" i="6"/>
  <c r="E11" i="6"/>
  <c r="E55" i="7"/>
  <c r="E54" i="7"/>
  <c r="E53" i="7"/>
  <c r="E27" i="7"/>
  <c r="E25" i="7"/>
  <c r="E24" i="7"/>
  <c r="E23" i="7"/>
  <c r="E22" i="7"/>
  <c r="E21" i="7"/>
  <c r="E55" i="2"/>
  <c r="E54" i="2"/>
  <c r="E53" i="2"/>
  <c r="E35" i="3"/>
  <c r="E9" i="4"/>
  <c r="E8" i="4"/>
  <c r="E7" i="4"/>
  <c r="E15" i="5"/>
  <c r="E12" i="5"/>
  <c r="E10" i="5"/>
  <c r="E9" i="5"/>
  <c r="E33" i="6"/>
  <c r="E32" i="6"/>
  <c r="E7" i="6"/>
  <c r="E28" i="7"/>
  <c r="E11" i="7"/>
  <c r="E9" i="7"/>
  <c r="E8" i="7"/>
  <c r="C73" i="1"/>
  <c r="C194" i="1" s="1"/>
  <c r="E47" i="2"/>
  <c r="E46" i="2"/>
  <c r="E29" i="2"/>
  <c r="E63" i="3"/>
  <c r="E21" i="3"/>
  <c r="E20" i="3"/>
  <c r="E19" i="3"/>
  <c r="E69" i="4"/>
  <c r="E68" i="4"/>
  <c r="E46" i="4"/>
  <c r="E45" i="4"/>
  <c r="E44" i="4"/>
  <c r="E42" i="4"/>
  <c r="E41" i="4"/>
  <c r="E40" i="4"/>
  <c r="E39" i="4"/>
  <c r="E31" i="4"/>
  <c r="E41" i="6"/>
  <c r="E40" i="6"/>
  <c r="E39" i="6"/>
  <c r="E19" i="7"/>
  <c r="E60" i="2"/>
  <c r="E59" i="2"/>
  <c r="E58" i="2"/>
  <c r="E57" i="2"/>
  <c r="E49" i="2"/>
  <c r="E21" i="2"/>
  <c r="E13" i="2"/>
  <c r="E58" i="3"/>
  <c r="E57" i="3"/>
  <c r="E56" i="3"/>
  <c r="E54" i="3"/>
  <c r="E53" i="3"/>
  <c r="E52" i="3"/>
  <c r="E51" i="3"/>
  <c r="E43" i="3"/>
  <c r="E6" i="3"/>
  <c r="E5" i="3"/>
  <c r="E4" i="3"/>
  <c r="E58" i="4"/>
  <c r="E57" i="4"/>
  <c r="E56" i="4"/>
  <c r="E55" i="4"/>
  <c r="E21" i="4"/>
  <c r="E20" i="4"/>
  <c r="E19" i="4"/>
  <c r="E13" i="4"/>
  <c r="E12" i="4"/>
  <c r="E64" i="5"/>
  <c r="E36" i="5"/>
  <c r="E28" i="5"/>
  <c r="E18" i="5"/>
  <c r="E17" i="5"/>
  <c r="E71" i="6"/>
  <c r="E43" i="6"/>
  <c r="E35" i="6"/>
  <c r="E25" i="6"/>
  <c r="E24" i="6"/>
  <c r="E41" i="7"/>
  <c r="E40" i="7"/>
  <c r="E31" i="7"/>
  <c r="E30" i="7"/>
  <c r="E13" i="7"/>
  <c r="E68" i="1"/>
  <c r="F68" i="1" s="1"/>
  <c r="E67" i="1"/>
  <c r="F67" i="1" s="1"/>
  <c r="E62" i="1"/>
  <c r="G62" i="1" s="1"/>
  <c r="E52" i="1"/>
  <c r="F52" i="1" s="1"/>
  <c r="E51" i="1"/>
  <c r="E46" i="1"/>
  <c r="G46" i="1" s="1"/>
  <c r="E36" i="1"/>
  <c r="F36" i="1" s="1"/>
  <c r="E35" i="1"/>
  <c r="G35" i="1" s="1"/>
  <c r="E30" i="1"/>
  <c r="F30" i="1" s="1"/>
  <c r="E20" i="1"/>
  <c r="F20" i="1" s="1"/>
  <c r="E19" i="1"/>
  <c r="F19" i="1" s="1"/>
  <c r="E14" i="1"/>
  <c r="F14" i="1" s="1"/>
  <c r="E4" i="1"/>
  <c r="F4" i="1" s="1"/>
  <c r="E67" i="2"/>
  <c r="E66" i="2"/>
  <c r="E61" i="2"/>
  <c r="E51" i="2"/>
  <c r="E50" i="2"/>
  <c r="E45" i="2"/>
  <c r="E23" i="2"/>
  <c r="E22" i="2"/>
  <c r="E8" i="2"/>
  <c r="E65" i="3"/>
  <c r="E64" i="3"/>
  <c r="E59" i="3"/>
  <c r="E37" i="3"/>
  <c r="E36" i="3"/>
  <c r="E22" i="3"/>
  <c r="E15" i="3"/>
  <c r="E67" i="4"/>
  <c r="E53" i="4"/>
  <c r="E52" i="4"/>
  <c r="E47" i="4"/>
  <c r="E25" i="4"/>
  <c r="E24" i="4"/>
  <c r="E10" i="4"/>
  <c r="E66" i="5"/>
  <c r="E65" i="5"/>
  <c r="E60" i="5"/>
  <c r="E38" i="5"/>
  <c r="E37" i="5"/>
  <c r="E23" i="5"/>
  <c r="E16" i="5"/>
  <c r="E72" i="6"/>
  <c r="E67" i="6"/>
  <c r="E45" i="6"/>
  <c r="E44" i="6"/>
  <c r="E30" i="6"/>
  <c r="E23" i="6"/>
  <c r="E9" i="6"/>
  <c r="E8" i="6"/>
  <c r="E4" i="6"/>
  <c r="E69" i="7"/>
  <c r="E60" i="7"/>
  <c r="E57" i="7"/>
  <c r="E56" i="7"/>
  <c r="E51" i="7"/>
  <c r="E45" i="7"/>
  <c r="E33" i="7"/>
  <c r="E32" i="7"/>
  <c r="E15" i="7"/>
  <c r="E14" i="7"/>
  <c r="E41" i="2"/>
  <c r="E31" i="2"/>
  <c r="E30" i="2"/>
  <c r="E25" i="2"/>
  <c r="E15" i="2"/>
  <c r="E14" i="2"/>
  <c r="E9" i="2"/>
  <c r="E71" i="3"/>
  <c r="E61" i="3"/>
  <c r="E60" i="3"/>
  <c r="E55" i="3"/>
  <c r="E45" i="3"/>
  <c r="E44" i="3"/>
  <c r="E39" i="3"/>
  <c r="E29" i="3"/>
  <c r="E28" i="3"/>
  <c r="E23" i="3"/>
  <c r="E13" i="3"/>
  <c r="E12" i="3"/>
  <c r="E7" i="3"/>
  <c r="E65" i="4"/>
  <c r="E64" i="4"/>
  <c r="E59" i="4"/>
  <c r="E49" i="4"/>
  <c r="E48" i="4"/>
  <c r="E43" i="4"/>
  <c r="E33" i="4"/>
  <c r="E32" i="4"/>
  <c r="E27" i="4"/>
  <c r="E17" i="4"/>
  <c r="E16" i="4"/>
  <c r="E11" i="4"/>
  <c r="E72" i="5"/>
  <c r="E62" i="5"/>
  <c r="E61" i="5"/>
  <c r="E56" i="5"/>
  <c r="E46" i="5"/>
  <c r="E45" i="5"/>
  <c r="E40" i="5"/>
  <c r="E30" i="5"/>
  <c r="E29" i="5"/>
  <c r="E24" i="5"/>
  <c r="E14" i="5"/>
  <c r="E13" i="5"/>
  <c r="E8" i="5"/>
  <c r="E69" i="6"/>
  <c r="E68" i="6"/>
  <c r="E63" i="6"/>
  <c r="E53" i="6"/>
  <c r="E52" i="6"/>
  <c r="E47" i="6"/>
  <c r="E37" i="6"/>
  <c r="E36" i="6"/>
  <c r="E31" i="6"/>
  <c r="E21" i="6"/>
  <c r="E20" i="6"/>
  <c r="E15" i="6"/>
  <c r="E71" i="7"/>
  <c r="E70" i="7"/>
  <c r="E67" i="7"/>
  <c r="E61" i="7"/>
  <c r="E49" i="7"/>
  <c r="E48" i="7"/>
  <c r="E39" i="7"/>
  <c r="E38" i="7"/>
  <c r="E35" i="7"/>
  <c r="E29" i="7"/>
  <c r="E17" i="7"/>
  <c r="E16" i="7"/>
  <c r="E7" i="7"/>
  <c r="E6" i="7"/>
  <c r="F69" i="1"/>
  <c r="G69" i="1"/>
  <c r="F59" i="1"/>
  <c r="G59" i="1"/>
  <c r="F43" i="1"/>
  <c r="G43" i="1"/>
  <c r="F27" i="1"/>
  <c r="G27" i="1"/>
  <c r="F11" i="1"/>
  <c r="G11" i="1"/>
  <c r="G66" i="2"/>
  <c r="F42" i="2"/>
  <c r="G42" i="2"/>
  <c r="F34" i="2"/>
  <c r="G34" i="2"/>
  <c r="F26" i="2"/>
  <c r="G26" i="2"/>
  <c r="F10" i="2"/>
  <c r="G10" i="2"/>
  <c r="F48" i="3"/>
  <c r="G48" i="3"/>
  <c r="F40" i="3"/>
  <c r="G40" i="3"/>
  <c r="F32" i="3"/>
  <c r="G32" i="3"/>
  <c r="G24" i="3"/>
  <c r="G16" i="3"/>
  <c r="G60" i="4"/>
  <c r="G44" i="4"/>
  <c r="F36" i="4"/>
  <c r="G28" i="4"/>
  <c r="F4" i="4"/>
  <c r="G4" i="4"/>
  <c r="F65" i="5"/>
  <c r="F57" i="5"/>
  <c r="G57" i="5"/>
  <c r="F41" i="5"/>
  <c r="F33" i="5"/>
  <c r="G33" i="5"/>
  <c r="F25" i="5"/>
  <c r="G25" i="5"/>
  <c r="F17" i="5"/>
  <c r="G17" i="5"/>
  <c r="F64" i="6"/>
  <c r="F56" i="6"/>
  <c r="G56" i="6"/>
  <c r="F48" i="6"/>
  <c r="G48" i="6"/>
  <c r="G16" i="6"/>
  <c r="F62" i="7"/>
  <c r="F46" i="7"/>
  <c r="G24" i="7"/>
  <c r="G71" i="1"/>
  <c r="F63" i="1"/>
  <c r="G63" i="1"/>
  <c r="F55" i="1"/>
  <c r="G55" i="1"/>
  <c r="F47" i="1"/>
  <c r="G47" i="1"/>
  <c r="F39" i="1"/>
  <c r="G39" i="1"/>
  <c r="F31" i="1"/>
  <c r="G31" i="1"/>
  <c r="F23" i="1"/>
  <c r="G23" i="1"/>
  <c r="F15" i="1"/>
  <c r="G15" i="1"/>
  <c r="F7" i="1"/>
  <c r="G7" i="1"/>
  <c r="F70" i="2"/>
  <c r="G70" i="2"/>
  <c r="F62" i="2"/>
  <c r="G62" i="2"/>
  <c r="F38" i="2"/>
  <c r="G38" i="2"/>
  <c r="F22" i="2"/>
  <c r="F14" i="2"/>
  <c r="F6" i="2"/>
  <c r="G6" i="2"/>
  <c r="F68" i="3"/>
  <c r="F52" i="3"/>
  <c r="F44" i="3"/>
  <c r="F28" i="3"/>
  <c r="F4" i="3"/>
  <c r="F48" i="4"/>
  <c r="G32" i="4"/>
  <c r="G69" i="5"/>
  <c r="F53" i="5"/>
  <c r="G53" i="5"/>
  <c r="F45" i="5"/>
  <c r="F37" i="5"/>
  <c r="G21" i="5"/>
  <c r="G13" i="5"/>
  <c r="G36" i="6"/>
  <c r="F28" i="6"/>
  <c r="G28" i="6"/>
  <c r="G20" i="6"/>
  <c r="F12" i="6"/>
  <c r="G12" i="6"/>
  <c r="F64" i="7"/>
  <c r="G64" i="7"/>
  <c r="G48" i="7"/>
  <c r="G65" i="1"/>
  <c r="G61" i="1"/>
  <c r="G57" i="1"/>
  <c r="G53" i="1"/>
  <c r="G49" i="1"/>
  <c r="G45" i="1"/>
  <c r="G41" i="1"/>
  <c r="G37" i="1"/>
  <c r="G33" i="1"/>
  <c r="G29" i="1"/>
  <c r="G25" i="1"/>
  <c r="G21" i="1"/>
  <c r="G17" i="1"/>
  <c r="G13" i="1"/>
  <c r="G9" i="1"/>
  <c r="G5" i="1"/>
  <c r="G72" i="2"/>
  <c r="G68" i="2"/>
  <c r="G64" i="2"/>
  <c r="G56" i="2"/>
  <c r="G52" i="2"/>
  <c r="G48" i="2"/>
  <c r="G44" i="2"/>
  <c r="G40" i="2"/>
  <c r="G36" i="2"/>
  <c r="G32" i="2"/>
  <c r="G28" i="2"/>
  <c r="G24" i="2"/>
  <c r="G20" i="2"/>
  <c r="G16" i="2"/>
  <c r="G12" i="2"/>
  <c r="G4" i="2"/>
  <c r="G66" i="3"/>
  <c r="G62" i="3"/>
  <c r="G50" i="3"/>
  <c r="G46" i="3"/>
  <c r="G42" i="3"/>
  <c r="G38" i="3"/>
  <c r="G34" i="3"/>
  <c r="G30" i="3"/>
  <c r="G26" i="3"/>
  <c r="G22" i="3"/>
  <c r="G18" i="3"/>
  <c r="G10" i="3"/>
  <c r="G70" i="4"/>
  <c r="G66" i="4"/>
  <c r="G62" i="4"/>
  <c r="G54" i="4"/>
  <c r="G50" i="4"/>
  <c r="G38" i="4"/>
  <c r="G34" i="4"/>
  <c r="G30" i="4"/>
  <c r="G26" i="4"/>
  <c r="G22" i="4"/>
  <c r="G18" i="4"/>
  <c r="G14" i="4"/>
  <c r="G6" i="4"/>
  <c r="G71" i="5"/>
  <c r="G67" i="5"/>
  <c r="G63" i="5"/>
  <c r="G59" i="5"/>
  <c r="G55" i="5"/>
  <c r="G51" i="5"/>
  <c r="G47" i="5"/>
  <c r="G43" i="5"/>
  <c r="G35" i="5"/>
  <c r="G31" i="5"/>
  <c r="G27" i="5"/>
  <c r="G19" i="5"/>
  <c r="G11" i="5"/>
  <c r="G70" i="6"/>
  <c r="G62" i="6"/>
  <c r="G58" i="6"/>
  <c r="G54" i="6"/>
  <c r="G50" i="6"/>
  <c r="G42" i="6"/>
  <c r="G38" i="6"/>
  <c r="G34" i="6"/>
  <c r="G26" i="6"/>
  <c r="G22" i="6"/>
  <c r="G18" i="6"/>
  <c r="G10" i="6"/>
  <c r="G6" i="6"/>
  <c r="G60" i="7"/>
  <c r="G52" i="7"/>
  <c r="G36" i="7"/>
  <c r="G20" i="7"/>
  <c r="G12" i="7"/>
  <c r="F72" i="1"/>
  <c r="G72" i="1"/>
  <c r="F64" i="1"/>
  <c r="G64" i="1"/>
  <c r="F60" i="1"/>
  <c r="G60" i="1"/>
  <c r="F56" i="1"/>
  <c r="G56" i="1"/>
  <c r="F48" i="1"/>
  <c r="G48" i="1"/>
  <c r="F44" i="1"/>
  <c r="G44" i="1"/>
  <c r="F40" i="1"/>
  <c r="G40" i="1"/>
  <c r="F32" i="1"/>
  <c r="G32" i="1"/>
  <c r="F28" i="1"/>
  <c r="G28" i="1"/>
  <c r="F24" i="1"/>
  <c r="G24" i="1"/>
  <c r="F16" i="1"/>
  <c r="G16" i="1"/>
  <c r="F12" i="1"/>
  <c r="G12" i="1"/>
  <c r="F8" i="1"/>
  <c r="G8" i="1"/>
  <c r="F67" i="2"/>
  <c r="F63" i="2"/>
  <c r="G63" i="2"/>
  <c r="F59" i="2"/>
  <c r="G59" i="2"/>
  <c r="F55" i="2"/>
  <c r="G55" i="2"/>
  <c r="F47" i="2"/>
  <c r="G39" i="2"/>
  <c r="G35" i="2"/>
  <c r="G27" i="2"/>
  <c r="F19" i="2"/>
  <c r="G19" i="2"/>
  <c r="F57" i="3"/>
  <c r="F53" i="3"/>
  <c r="F49" i="3"/>
  <c r="G49" i="3"/>
  <c r="F45" i="3"/>
  <c r="F41" i="3"/>
  <c r="F37" i="3"/>
  <c r="G33" i="3"/>
  <c r="F25" i="3"/>
  <c r="G25" i="3"/>
  <c r="F21" i="3"/>
  <c r="F17" i="3"/>
  <c r="F13" i="3"/>
  <c r="G9" i="3"/>
  <c r="F69" i="4"/>
  <c r="G65" i="4"/>
  <c r="F61" i="4"/>
  <c r="G61" i="4"/>
  <c r="F57" i="4"/>
  <c r="G57" i="4"/>
  <c r="F49" i="4"/>
  <c r="F29" i="4"/>
  <c r="F25" i="4"/>
  <c r="F13" i="4"/>
  <c r="F9" i="4"/>
  <c r="G9" i="4"/>
  <c r="F5" i="4"/>
  <c r="F58" i="5"/>
  <c r="G58" i="5"/>
  <c r="F50" i="5"/>
  <c r="F42" i="5"/>
  <c r="F30" i="5"/>
  <c r="F26" i="5"/>
  <c r="G26" i="5"/>
  <c r="F22" i="5"/>
  <c r="G22" i="5"/>
  <c r="G18" i="5"/>
  <c r="F6" i="5"/>
  <c r="G6" i="5"/>
  <c r="G69" i="6"/>
  <c r="F57" i="6"/>
  <c r="G57" i="6"/>
  <c r="G45" i="6"/>
  <c r="F37" i="6"/>
  <c r="G33" i="6"/>
  <c r="F25" i="6"/>
  <c r="F17" i="6"/>
  <c r="G17" i="6"/>
  <c r="F13" i="6"/>
  <c r="F70" i="1"/>
  <c r="G70" i="1"/>
  <c r="F66" i="1"/>
  <c r="G66" i="1"/>
  <c r="F58" i="1"/>
  <c r="G58" i="1"/>
  <c r="F54" i="1"/>
  <c r="G54" i="1"/>
  <c r="F50" i="1"/>
  <c r="G50" i="1"/>
  <c r="F42" i="1"/>
  <c r="G42" i="1"/>
  <c r="F38" i="1"/>
  <c r="G38" i="1"/>
  <c r="F34" i="1"/>
  <c r="G34" i="1"/>
  <c r="F26" i="1"/>
  <c r="G26" i="1"/>
  <c r="F22" i="1"/>
  <c r="G22" i="1"/>
  <c r="F18" i="1"/>
  <c r="G18" i="1"/>
  <c r="F10" i="1"/>
  <c r="G10" i="1"/>
  <c r="F6" i="1"/>
  <c r="G6" i="1"/>
  <c r="G69" i="2"/>
  <c r="G65" i="2"/>
  <c r="F49" i="2"/>
  <c r="F45" i="2"/>
  <c r="F33" i="2"/>
  <c r="G33" i="2"/>
  <c r="F29" i="2"/>
  <c r="G25" i="2"/>
  <c r="F17" i="2"/>
  <c r="F5" i="2"/>
  <c r="G71" i="3"/>
  <c r="F59" i="3"/>
  <c r="F39" i="3"/>
  <c r="F31" i="3"/>
  <c r="G31" i="3"/>
  <c r="F19" i="3"/>
  <c r="G19" i="3"/>
  <c r="F71" i="4"/>
  <c r="G71" i="4"/>
  <c r="G67" i="4"/>
  <c r="F63" i="4"/>
  <c r="G63" i="4"/>
  <c r="G55" i="4"/>
  <c r="F51" i="4"/>
  <c r="G51" i="4"/>
  <c r="G47" i="4"/>
  <c r="G39" i="4"/>
  <c r="F23" i="4"/>
  <c r="G23" i="4"/>
  <c r="G19" i="4"/>
  <c r="G11" i="4"/>
  <c r="G7" i="4"/>
  <c r="G68" i="5"/>
  <c r="G52" i="5"/>
  <c r="F48" i="5"/>
  <c r="G48" i="5"/>
  <c r="G44" i="5"/>
  <c r="G32" i="5"/>
  <c r="F28" i="5"/>
  <c r="F20" i="5"/>
  <c r="G20" i="5"/>
  <c r="F12" i="5"/>
  <c r="G67" i="6"/>
  <c r="G59" i="6"/>
  <c r="F47" i="6"/>
  <c r="G39" i="6"/>
  <c r="G31" i="6"/>
  <c r="G27" i="6"/>
  <c r="G19" i="6"/>
  <c r="G63" i="7"/>
  <c r="G59" i="7"/>
  <c r="G47" i="7"/>
  <c r="G23" i="7"/>
  <c r="G19" i="7"/>
  <c r="F4" i="7"/>
  <c r="F47" i="8"/>
  <c r="G47" i="8"/>
  <c r="F46" i="8"/>
  <c r="G46" i="8"/>
  <c r="F45" i="8"/>
  <c r="G45" i="8"/>
  <c r="F44" i="8"/>
  <c r="G44" i="8"/>
  <c r="F43" i="8"/>
  <c r="G43" i="8"/>
  <c r="F42" i="8"/>
  <c r="G42" i="8"/>
  <c r="F41" i="8"/>
  <c r="G41" i="8"/>
  <c r="F40" i="8"/>
  <c r="G40" i="8"/>
  <c r="F39" i="8"/>
  <c r="G39" i="8"/>
  <c r="F38" i="8"/>
  <c r="G38" i="8"/>
  <c r="F37" i="8"/>
  <c r="G37" i="8"/>
  <c r="F36" i="8"/>
  <c r="G36" i="8"/>
  <c r="F35" i="8"/>
  <c r="G35" i="8"/>
  <c r="F34" i="8"/>
  <c r="G34" i="8"/>
  <c r="F33" i="8"/>
  <c r="G33" i="8"/>
  <c r="F32" i="8"/>
  <c r="G32" i="8"/>
  <c r="F31" i="8"/>
  <c r="G31" i="8"/>
  <c r="F30" i="8"/>
  <c r="G30" i="8"/>
  <c r="F29" i="8"/>
  <c r="G29" i="8"/>
  <c r="F28" i="8"/>
  <c r="G28" i="8"/>
  <c r="F27" i="8"/>
  <c r="G27" i="8"/>
  <c r="F26" i="8"/>
  <c r="G26" i="8"/>
  <c r="F25" i="8"/>
  <c r="G25" i="8"/>
  <c r="F24" i="8"/>
  <c r="G24" i="8"/>
  <c r="F23" i="8"/>
  <c r="G23" i="8"/>
  <c r="F22" i="8"/>
  <c r="G22" i="8"/>
  <c r="F21" i="8"/>
  <c r="G21" i="8"/>
  <c r="F20" i="8"/>
  <c r="G20" i="8"/>
  <c r="F19" i="8"/>
  <c r="G19" i="8"/>
  <c r="F18" i="8"/>
  <c r="G18" i="8"/>
  <c r="F17" i="8"/>
  <c r="G17" i="8"/>
  <c r="F16" i="8"/>
  <c r="G16" i="8"/>
  <c r="F15" i="8"/>
  <c r="G15" i="8"/>
  <c r="F14" i="8"/>
  <c r="G14" i="8"/>
  <c r="F13" i="8"/>
  <c r="G13" i="8"/>
  <c r="F12" i="8"/>
  <c r="G12" i="8"/>
  <c r="F11" i="8"/>
  <c r="G11" i="8"/>
  <c r="F10" i="8"/>
  <c r="G10" i="8"/>
  <c r="F9" i="8"/>
  <c r="G9" i="8"/>
  <c r="F8" i="8"/>
  <c r="G8" i="8"/>
  <c r="F7" i="8"/>
  <c r="G7" i="8"/>
  <c r="F6" i="8"/>
  <c r="G6" i="8"/>
  <c r="F5" i="8"/>
  <c r="G5" i="8"/>
  <c r="F4" i="8"/>
  <c r="G4" i="8"/>
  <c r="F72" i="9"/>
  <c r="G72" i="9"/>
  <c r="F71" i="9"/>
  <c r="G71" i="9"/>
  <c r="F70" i="9"/>
  <c r="G70" i="9"/>
  <c r="F69" i="9"/>
  <c r="G69" i="9"/>
  <c r="F68" i="9"/>
  <c r="G68" i="9"/>
  <c r="F67" i="9"/>
  <c r="G67" i="9"/>
  <c r="F66" i="9"/>
  <c r="G66" i="9"/>
  <c r="F65" i="9"/>
  <c r="G65" i="9"/>
  <c r="F64" i="9"/>
  <c r="G64" i="9"/>
  <c r="F63" i="9"/>
  <c r="G63" i="9"/>
  <c r="F62" i="9"/>
  <c r="G62" i="9"/>
  <c r="F61" i="9"/>
  <c r="G61" i="9"/>
  <c r="F60" i="9"/>
  <c r="G60" i="9"/>
  <c r="F59" i="9"/>
  <c r="G59" i="9"/>
  <c r="F58" i="9"/>
  <c r="G58" i="9"/>
  <c r="F57" i="9"/>
  <c r="G57" i="9"/>
  <c r="F56" i="9"/>
  <c r="G56" i="9"/>
  <c r="F55" i="9"/>
  <c r="G55" i="9"/>
  <c r="F54" i="9"/>
  <c r="G54" i="9"/>
  <c r="F53" i="9"/>
  <c r="G53" i="9"/>
  <c r="F52" i="9"/>
  <c r="G52" i="9"/>
  <c r="F51" i="9"/>
  <c r="G51" i="9"/>
  <c r="F50" i="9"/>
  <c r="G50" i="9"/>
  <c r="F49" i="9"/>
  <c r="G49" i="9"/>
  <c r="F48" i="9"/>
  <c r="G48" i="9"/>
  <c r="F47" i="9"/>
  <c r="G47" i="9"/>
  <c r="F46" i="9"/>
  <c r="G46" i="9"/>
  <c r="F45" i="9"/>
  <c r="G45" i="9"/>
  <c r="F44" i="9"/>
  <c r="G44" i="9"/>
  <c r="F43" i="9"/>
  <c r="G43" i="9"/>
  <c r="F42" i="9"/>
  <c r="G42" i="9"/>
  <c r="F41" i="9"/>
  <c r="G41" i="9"/>
  <c r="F40" i="9"/>
  <c r="G40" i="9"/>
  <c r="F39" i="9"/>
  <c r="G39" i="9"/>
  <c r="F38" i="9"/>
  <c r="G38" i="9"/>
  <c r="F37" i="9"/>
  <c r="G37" i="9"/>
  <c r="F36" i="9"/>
  <c r="G36" i="9"/>
  <c r="F35" i="9"/>
  <c r="G35" i="9"/>
  <c r="F34" i="9"/>
  <c r="G34" i="9"/>
  <c r="F33" i="9"/>
  <c r="G33" i="9"/>
  <c r="F32" i="9"/>
  <c r="G32" i="9"/>
  <c r="F31" i="9"/>
  <c r="G31" i="9"/>
  <c r="F30" i="9"/>
  <c r="G30" i="9"/>
  <c r="F29" i="9"/>
  <c r="G29" i="9"/>
  <c r="F28" i="9"/>
  <c r="G28" i="9"/>
  <c r="F27" i="9"/>
  <c r="G27" i="9"/>
  <c r="F26" i="9"/>
  <c r="G26" i="9"/>
  <c r="F25" i="9"/>
  <c r="G25" i="9"/>
  <c r="F24" i="9"/>
  <c r="G24" i="9"/>
  <c r="F23" i="9"/>
  <c r="G23" i="9"/>
  <c r="F22" i="9"/>
  <c r="G22" i="9"/>
  <c r="F21" i="9"/>
  <c r="G21" i="9"/>
  <c r="F20" i="9"/>
  <c r="G20" i="9"/>
  <c r="F19" i="9"/>
  <c r="G19" i="9"/>
  <c r="F18" i="9"/>
  <c r="G18" i="9"/>
  <c r="F17" i="9"/>
  <c r="G17" i="9"/>
  <c r="F16" i="9"/>
  <c r="G16" i="9"/>
  <c r="F15" i="9"/>
  <c r="G15" i="9"/>
  <c r="F14" i="9"/>
  <c r="G14" i="9"/>
  <c r="F13" i="9"/>
  <c r="G13" i="9"/>
  <c r="F12" i="9"/>
  <c r="G12" i="9"/>
  <c r="F11" i="9"/>
  <c r="G11" i="9"/>
  <c r="F10" i="9"/>
  <c r="G10" i="9"/>
  <c r="F9" i="9"/>
  <c r="G9" i="9"/>
  <c r="F8" i="9"/>
  <c r="G8" i="9"/>
  <c r="F7" i="9"/>
  <c r="G7" i="9"/>
  <c r="F6" i="9"/>
  <c r="G6" i="9"/>
  <c r="F5" i="9"/>
  <c r="G5" i="9"/>
  <c r="F4" i="9"/>
  <c r="G4" i="9"/>
  <c r="G73" i="9" s="1"/>
  <c r="D73" i="1"/>
  <c r="D74" i="3"/>
  <c r="G5" i="6"/>
  <c r="G66" i="7"/>
  <c r="G58" i="7"/>
  <c r="G50" i="7"/>
  <c r="G46" i="7"/>
  <c r="G42" i="7"/>
  <c r="G34" i="7"/>
  <c r="G26" i="7"/>
  <c r="G18" i="7"/>
  <c r="G10" i="7"/>
  <c r="G65" i="7"/>
  <c r="G49" i="7"/>
  <c r="G45" i="7"/>
  <c r="G37" i="7"/>
  <c r="G25" i="7"/>
  <c r="G9" i="7"/>
  <c r="G5" i="7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F73" i="9" l="1"/>
  <c r="G71" i="7"/>
  <c r="F20" i="6"/>
  <c r="F52" i="6"/>
  <c r="F13" i="5"/>
  <c r="G28" i="3"/>
  <c r="G38" i="7"/>
  <c r="G61" i="7"/>
  <c r="F29" i="5"/>
  <c r="G48" i="4"/>
  <c r="G55" i="3"/>
  <c r="F9" i="2"/>
  <c r="F15" i="2"/>
  <c r="G41" i="2"/>
  <c r="G33" i="7"/>
  <c r="G51" i="7"/>
  <c r="G69" i="7"/>
  <c r="G8" i="6"/>
  <c r="G23" i="6"/>
  <c r="F66" i="5"/>
  <c r="G53" i="4"/>
  <c r="G15" i="3"/>
  <c r="G30" i="7"/>
  <c r="G24" i="6"/>
  <c r="F35" i="6"/>
  <c r="G71" i="6"/>
  <c r="G36" i="5"/>
  <c r="G5" i="3"/>
  <c r="G52" i="3"/>
  <c r="G57" i="3"/>
  <c r="G49" i="2"/>
  <c r="F39" i="6"/>
  <c r="G41" i="6"/>
  <c r="F39" i="4"/>
  <c r="F44" i="4"/>
  <c r="G69" i="4"/>
  <c r="G63" i="3"/>
  <c r="F7" i="6"/>
  <c r="F33" i="6"/>
  <c r="G10" i="5"/>
  <c r="G15" i="5"/>
  <c r="F54" i="7"/>
  <c r="G7" i="5"/>
  <c r="G41" i="5"/>
  <c r="F35" i="4"/>
  <c r="F37" i="4"/>
  <c r="F9" i="3"/>
  <c r="G17" i="3"/>
  <c r="G68" i="3"/>
  <c r="G70" i="3"/>
  <c r="F55" i="6"/>
  <c r="G29" i="4"/>
  <c r="F27" i="2"/>
  <c r="G71" i="2"/>
  <c r="G44" i="7"/>
  <c r="F27" i="6"/>
  <c r="F68" i="5"/>
  <c r="F24" i="3"/>
  <c r="G43" i="7"/>
  <c r="G62" i="7"/>
  <c r="F59" i="6"/>
  <c r="F65" i="6"/>
  <c r="G50" i="5"/>
  <c r="F69" i="5"/>
  <c r="G5" i="2"/>
  <c r="F35" i="2"/>
  <c r="F69" i="2"/>
  <c r="G54" i="7"/>
  <c r="F73" i="8"/>
  <c r="F48" i="7"/>
  <c r="G21" i="6"/>
  <c r="F68" i="6"/>
  <c r="F14" i="5"/>
  <c r="F40" i="5"/>
  <c r="F33" i="4"/>
  <c r="F59" i="4"/>
  <c r="F29" i="3"/>
  <c r="G9" i="2"/>
  <c r="F30" i="2"/>
  <c r="G57" i="7"/>
  <c r="G24" i="4"/>
  <c r="G65" i="3"/>
  <c r="F51" i="2"/>
  <c r="F40" i="7"/>
  <c r="G35" i="6"/>
  <c r="F21" i="4"/>
  <c r="F43" i="3"/>
  <c r="G13" i="2"/>
  <c r="F41" i="6"/>
  <c r="F41" i="4"/>
  <c r="G46" i="4"/>
  <c r="F20" i="3"/>
  <c r="G46" i="2"/>
  <c r="G7" i="6"/>
  <c r="F10" i="5"/>
  <c r="F54" i="2"/>
  <c r="G46" i="6"/>
  <c r="F5" i="5"/>
  <c r="G14" i="3"/>
  <c r="G55" i="6"/>
  <c r="F21" i="5"/>
  <c r="F49" i="5"/>
  <c r="G41" i="3"/>
  <c r="F71" i="2"/>
  <c r="F60" i="4"/>
  <c r="F47" i="3"/>
  <c r="F72" i="7"/>
  <c r="G65" i="6"/>
  <c r="F54" i="5"/>
  <c r="F28" i="4"/>
  <c r="G17" i="2"/>
  <c r="F43" i="2"/>
  <c r="G7" i="7"/>
  <c r="G35" i="7"/>
  <c r="F31" i="6"/>
  <c r="F69" i="6"/>
  <c r="F24" i="5"/>
  <c r="F62" i="5"/>
  <c r="F64" i="4"/>
  <c r="G13" i="3"/>
  <c r="G39" i="3"/>
  <c r="F60" i="3"/>
  <c r="G30" i="6"/>
  <c r="G72" i="6"/>
  <c r="F38" i="5"/>
  <c r="G10" i="4"/>
  <c r="G52" i="4"/>
  <c r="G23" i="2"/>
  <c r="F61" i="2"/>
  <c r="G13" i="7"/>
  <c r="G41" i="7"/>
  <c r="G43" i="6"/>
  <c r="G13" i="4"/>
  <c r="G4" i="3"/>
  <c r="G31" i="4"/>
  <c r="G42" i="4"/>
  <c r="G21" i="3"/>
  <c r="F7" i="4"/>
  <c r="F53" i="2"/>
  <c r="G21" i="7"/>
  <c r="G55" i="7"/>
  <c r="G14" i="6"/>
  <c r="G36" i="4"/>
  <c r="F11" i="3"/>
  <c r="F67" i="3"/>
  <c r="F72" i="3"/>
  <c r="F51" i="6"/>
  <c r="G66" i="6"/>
  <c r="F44" i="5"/>
  <c r="G70" i="5"/>
  <c r="F33" i="3"/>
  <c r="F18" i="2"/>
  <c r="F65" i="2"/>
  <c r="G64" i="6"/>
  <c r="G5" i="4"/>
  <c r="G68" i="7"/>
  <c r="G61" i="6"/>
  <c r="F52" i="5"/>
  <c r="F11" i="2"/>
  <c r="F39" i="2"/>
  <c r="C97" i="96"/>
  <c r="D97" i="1"/>
  <c r="E73" i="7"/>
  <c r="E73" i="2"/>
  <c r="G73" i="8"/>
  <c r="G4" i="6"/>
  <c r="E73" i="6"/>
  <c r="F4" i="5"/>
  <c r="E73" i="5"/>
  <c r="E73" i="4"/>
  <c r="G51" i="6"/>
  <c r="G4" i="5"/>
  <c r="G53" i="2"/>
  <c r="G21" i="4"/>
  <c r="G41" i="4"/>
  <c r="G24" i="5"/>
  <c r="G59" i="4"/>
  <c r="G47" i="3"/>
  <c r="F13" i="2"/>
  <c r="F61" i="6"/>
  <c r="G54" i="5"/>
  <c r="G62" i="5"/>
  <c r="F70" i="5"/>
  <c r="G33" i="4"/>
  <c r="G11" i="2"/>
  <c r="G43" i="2"/>
  <c r="F46" i="2"/>
  <c r="G40" i="7"/>
  <c r="G72" i="7"/>
  <c r="G49" i="5"/>
  <c r="G18" i="2"/>
  <c r="F6" i="7"/>
  <c r="F29" i="7"/>
  <c r="F38" i="7"/>
  <c r="F61" i="7"/>
  <c r="F15" i="6"/>
  <c r="F21" i="6"/>
  <c r="F36" i="6"/>
  <c r="G47" i="6"/>
  <c r="F53" i="6"/>
  <c r="G68" i="6"/>
  <c r="F8" i="5"/>
  <c r="G14" i="5"/>
  <c r="G29" i="5"/>
  <c r="G40" i="5"/>
  <c r="F46" i="5"/>
  <c r="G61" i="5"/>
  <c r="F72" i="5"/>
  <c r="F16" i="4"/>
  <c r="F27" i="4"/>
  <c r="F65" i="4"/>
  <c r="F12" i="3"/>
  <c r="F23" i="3"/>
  <c r="G29" i="3"/>
  <c r="G44" i="3"/>
  <c r="F61" i="3"/>
  <c r="G15" i="2"/>
  <c r="G30" i="2"/>
  <c r="F41" i="2"/>
  <c r="G14" i="7"/>
  <c r="G32" i="7"/>
  <c r="F45" i="7"/>
  <c r="F56" i="7"/>
  <c r="F60" i="7"/>
  <c r="F4" i="6"/>
  <c r="G9" i="6"/>
  <c r="F30" i="6"/>
  <c r="F45" i="6"/>
  <c r="F72" i="6"/>
  <c r="F23" i="5"/>
  <c r="G38" i="5"/>
  <c r="G65" i="5"/>
  <c r="F10" i="4"/>
  <c r="G25" i="4"/>
  <c r="F22" i="3"/>
  <c r="G37" i="3"/>
  <c r="F8" i="2"/>
  <c r="F23" i="2"/>
  <c r="G45" i="2"/>
  <c r="G51" i="2"/>
  <c r="F66" i="2"/>
  <c r="F30" i="7"/>
  <c r="F24" i="6"/>
  <c r="F18" i="5"/>
  <c r="F36" i="5"/>
  <c r="F12" i="4"/>
  <c r="F56" i="4"/>
  <c r="F58" i="4"/>
  <c r="G43" i="3"/>
  <c r="F54" i="3"/>
  <c r="G58" i="2"/>
  <c r="F60" i="2"/>
  <c r="F46" i="4"/>
  <c r="G20" i="3"/>
  <c r="F63" i="3"/>
  <c r="F9" i="7"/>
  <c r="F28" i="7"/>
  <c r="F32" i="6"/>
  <c r="F9" i="5"/>
  <c r="G12" i="5"/>
  <c r="F21" i="7"/>
  <c r="F23" i="7"/>
  <c r="F25" i="7"/>
  <c r="F53" i="7"/>
  <c r="F55" i="7"/>
  <c r="F14" i="6"/>
  <c r="F22" i="6"/>
  <c r="F39" i="5"/>
  <c r="G42" i="5"/>
  <c r="F8" i="3"/>
  <c r="G11" i="3"/>
  <c r="F16" i="3"/>
  <c r="G67" i="3"/>
  <c r="G69" i="3"/>
  <c r="G72" i="3"/>
  <c r="F65" i="7"/>
  <c r="F66" i="6"/>
  <c r="F66" i="4"/>
  <c r="F63" i="7"/>
  <c r="F26" i="4"/>
  <c r="F37" i="7"/>
  <c r="F47" i="7"/>
  <c r="F68" i="7"/>
  <c r="F71" i="5"/>
  <c r="F7" i="7"/>
  <c r="F17" i="7"/>
  <c r="F35" i="7"/>
  <c r="F39" i="7"/>
  <c r="F49" i="7"/>
  <c r="F67" i="7"/>
  <c r="F71" i="7"/>
  <c r="G37" i="6"/>
  <c r="G52" i="6"/>
  <c r="F63" i="6"/>
  <c r="G30" i="5"/>
  <c r="G45" i="5"/>
  <c r="F56" i="5"/>
  <c r="F11" i="4"/>
  <c r="F17" i="4"/>
  <c r="F43" i="4"/>
  <c r="G49" i="4"/>
  <c r="F7" i="3"/>
  <c r="G45" i="3"/>
  <c r="G60" i="3"/>
  <c r="F71" i="3"/>
  <c r="F25" i="2"/>
  <c r="F31" i="2"/>
  <c r="F15" i="7"/>
  <c r="F33" i="7"/>
  <c r="F51" i="7"/>
  <c r="F57" i="7"/>
  <c r="F69" i="7"/>
  <c r="F8" i="6"/>
  <c r="F23" i="6"/>
  <c r="F44" i="6"/>
  <c r="F16" i="5"/>
  <c r="G37" i="5"/>
  <c r="F60" i="5"/>
  <c r="F47" i="4"/>
  <c r="F53" i="4"/>
  <c r="G36" i="3"/>
  <c r="G59" i="3"/>
  <c r="F65" i="3"/>
  <c r="G22" i="2"/>
  <c r="F50" i="2"/>
  <c r="G61" i="2"/>
  <c r="F13" i="7"/>
  <c r="F31" i="7"/>
  <c r="F41" i="7"/>
  <c r="G25" i="6"/>
  <c r="G28" i="5"/>
  <c r="F64" i="5"/>
  <c r="F20" i="4"/>
  <c r="F55" i="4"/>
  <c r="F6" i="3"/>
  <c r="F51" i="3"/>
  <c r="G53" i="3"/>
  <c r="F56" i="3"/>
  <c r="F58" i="3"/>
  <c r="F21" i="2"/>
  <c r="F57" i="2"/>
  <c r="F19" i="7"/>
  <c r="G40" i="6"/>
  <c r="F31" i="4"/>
  <c r="F40" i="4"/>
  <c r="F42" i="4"/>
  <c r="G45" i="4"/>
  <c r="G29" i="2"/>
  <c r="G47" i="2"/>
  <c r="F8" i="7"/>
  <c r="F11" i="7"/>
  <c r="F15" i="5"/>
  <c r="G8" i="4"/>
  <c r="G54" i="2"/>
  <c r="F22" i="7"/>
  <c r="F24" i="7"/>
  <c r="F27" i="7"/>
  <c r="F11" i="6"/>
  <c r="G13" i="6"/>
  <c r="F16" i="6"/>
  <c r="F19" i="6"/>
  <c r="F46" i="6"/>
  <c r="G49" i="6"/>
  <c r="G5" i="5"/>
  <c r="F7" i="5"/>
  <c r="G35" i="4"/>
  <c r="G37" i="4"/>
  <c r="F14" i="3"/>
  <c r="F70" i="3"/>
  <c r="F50" i="7"/>
  <c r="F29" i="6"/>
  <c r="F60" i="6"/>
  <c r="F34" i="5"/>
  <c r="F59" i="5"/>
  <c r="F27" i="3"/>
  <c r="F7" i="2"/>
  <c r="F37" i="2"/>
  <c r="F44" i="7"/>
  <c r="F32" i="5"/>
  <c r="F15" i="4"/>
  <c r="F72" i="4"/>
  <c r="F43" i="7"/>
  <c r="F66" i="7"/>
  <c r="G31" i="7"/>
  <c r="G39" i="7"/>
  <c r="G11" i="6"/>
  <c r="F43" i="6"/>
  <c r="G63" i="6"/>
  <c r="G56" i="5"/>
  <c r="G15" i="4"/>
  <c r="F19" i="4"/>
  <c r="G27" i="4"/>
  <c r="G7" i="3"/>
  <c r="G27" i="3"/>
  <c r="G6" i="3"/>
  <c r="G16" i="7"/>
  <c r="G60" i="6"/>
  <c r="F8" i="4"/>
  <c r="G72" i="4"/>
  <c r="G64" i="3"/>
  <c r="G53" i="7"/>
  <c r="G37" i="2"/>
  <c r="G57" i="2"/>
  <c r="G29" i="6"/>
  <c r="F16" i="7"/>
  <c r="G16" i="4"/>
  <c r="F40" i="6"/>
  <c r="G9" i="5"/>
  <c r="G22" i="7"/>
  <c r="G21" i="2"/>
  <c r="G34" i="5"/>
  <c r="F45" i="4"/>
  <c r="F69" i="3"/>
  <c r="G7" i="2"/>
  <c r="G29" i="7"/>
  <c r="G67" i="7"/>
  <c r="F49" i="6"/>
  <c r="G54" i="3"/>
  <c r="G8" i="3"/>
  <c r="G67" i="1"/>
  <c r="F62" i="1"/>
  <c r="G36" i="1"/>
  <c r="G19" i="1"/>
  <c r="G51" i="1"/>
  <c r="G6" i="7"/>
  <c r="G15" i="7"/>
  <c r="F67" i="6"/>
  <c r="F71" i="6"/>
  <c r="F15" i="3"/>
  <c r="G35" i="3"/>
  <c r="F55" i="3"/>
  <c r="F5" i="3"/>
  <c r="G58" i="4"/>
  <c r="G58" i="3"/>
  <c r="G64" i="4"/>
  <c r="G14" i="2"/>
  <c r="G20" i="4"/>
  <c r="F51" i="1"/>
  <c r="G70" i="7"/>
  <c r="G11" i="7"/>
  <c r="G27" i="7"/>
  <c r="G28" i="7"/>
  <c r="G39" i="5"/>
  <c r="G60" i="2"/>
  <c r="F70" i="7"/>
  <c r="F61" i="5"/>
  <c r="G68" i="4"/>
  <c r="G17" i="7"/>
  <c r="G8" i="5"/>
  <c r="G43" i="4"/>
  <c r="F67" i="4"/>
  <c r="F35" i="3"/>
  <c r="G51" i="3"/>
  <c r="G46" i="5"/>
  <c r="G61" i="3"/>
  <c r="G8" i="2"/>
  <c r="G44" i="6"/>
  <c r="F32" i="4"/>
  <c r="G56" i="7"/>
  <c r="G32" i="6"/>
  <c r="F52" i="4"/>
  <c r="F68" i="4"/>
  <c r="F64" i="3"/>
  <c r="F58" i="2"/>
  <c r="G72" i="5"/>
  <c r="G23" i="3"/>
  <c r="G14" i="1"/>
  <c r="G53" i="6"/>
  <c r="G17" i="4"/>
  <c r="G31" i="2"/>
  <c r="G52" i="1"/>
  <c r="G40" i="4"/>
  <c r="G56" i="4"/>
  <c r="G12" i="3"/>
  <c r="G8" i="7"/>
  <c r="G12" i="4"/>
  <c r="G56" i="3"/>
  <c r="G50" i="2"/>
  <c r="G15" i="6"/>
  <c r="G16" i="5"/>
  <c r="G60" i="5"/>
  <c r="G64" i="5"/>
  <c r="G30" i="1"/>
  <c r="G68" i="1"/>
  <c r="G4" i="1"/>
  <c r="F46" i="1"/>
  <c r="F9" i="6"/>
  <c r="G66" i="5"/>
  <c r="G67" i="2"/>
  <c r="G23" i="5"/>
  <c r="F32" i="7"/>
  <c r="F36" i="3"/>
  <c r="E74" i="3"/>
  <c r="E73" i="1"/>
  <c r="G20" i="1"/>
  <c r="F24" i="4"/>
  <c r="F14" i="7"/>
  <c r="F35" i="1"/>
  <c r="E97" i="96" l="1"/>
  <c r="C120" i="96"/>
  <c r="C194" i="96" s="1"/>
  <c r="D120" i="1"/>
  <c r="E97" i="1"/>
  <c r="G73" i="7"/>
  <c r="G73" i="2"/>
  <c r="G73" i="4"/>
  <c r="F73" i="4"/>
  <c r="F73" i="2"/>
  <c r="F73" i="7"/>
  <c r="F73" i="6"/>
  <c r="G73" i="6"/>
  <c r="G73" i="5"/>
  <c r="F73" i="5"/>
  <c r="G74" i="3"/>
  <c r="F73" i="1"/>
  <c r="F74" i="3"/>
  <c r="G73" i="1"/>
  <c r="F97" i="96" l="1"/>
  <c r="F120" i="96" s="1"/>
  <c r="F194" i="96" s="1"/>
  <c r="G97" i="96"/>
  <c r="G120" i="96" s="1"/>
  <c r="G194" i="96" s="1"/>
  <c r="E120" i="96"/>
  <c r="E194" i="96" s="1"/>
  <c r="D194" i="1"/>
  <c r="E120" i="1"/>
  <c r="E194" i="1" s="1"/>
  <c r="G97" i="1"/>
  <c r="G120" i="1" s="1"/>
  <c r="G194" i="1" s="1"/>
  <c r="F97" i="1"/>
  <c r="F120" i="1" s="1"/>
  <c r="F194" i="1" s="1"/>
  <c r="J37" i="1" l="1"/>
  <c r="K37" i="1" s="1"/>
  <c r="J37" i="9"/>
  <c r="K37" i="9" s="1"/>
  <c r="J37" i="7"/>
  <c r="K37" i="7" s="1"/>
  <c r="J37" i="5"/>
  <c r="K37" i="5" s="1"/>
  <c r="J37" i="3"/>
  <c r="K37" i="3" s="1"/>
  <c r="J14" i="2"/>
  <c r="K14" i="2" s="1"/>
  <c r="J14" i="8"/>
  <c r="K14" i="8" s="1"/>
  <c r="J14" i="6"/>
  <c r="K14" i="6" s="1"/>
  <c r="J14" i="4"/>
  <c r="K14" i="4" s="1"/>
  <c r="J36" i="1"/>
  <c r="K36" i="1" s="1"/>
  <c r="J36" i="9"/>
  <c r="K36" i="9" s="1"/>
  <c r="J36" i="7"/>
  <c r="K36" i="7" s="1"/>
  <c r="J36" i="5"/>
  <c r="K36" i="5" s="1"/>
  <c r="J36" i="3"/>
  <c r="K36" i="3" s="1"/>
  <c r="J43" i="2"/>
  <c r="K43" i="2" s="1"/>
  <c r="J43" i="8"/>
  <c r="K43" i="8" s="1"/>
  <c r="J43" i="6"/>
  <c r="K43" i="6" s="1"/>
  <c r="J43" i="4"/>
  <c r="K43" i="4" s="1"/>
  <c r="J51" i="1"/>
  <c r="K51" i="1" s="1"/>
  <c r="J51" i="9"/>
  <c r="K51" i="9" s="1"/>
  <c r="J51" i="7"/>
  <c r="K51" i="7" s="1"/>
  <c r="J51" i="5"/>
  <c r="K51" i="5" s="1"/>
  <c r="J51" i="3"/>
  <c r="K51" i="3" s="1"/>
  <c r="J49" i="2"/>
  <c r="K49" i="2" s="1"/>
  <c r="J49" i="8"/>
  <c r="K49" i="8" s="1"/>
  <c r="J49" i="6"/>
  <c r="K49" i="6" s="1"/>
  <c r="J49" i="4"/>
  <c r="K49" i="4" s="1"/>
  <c r="J38" i="1"/>
  <c r="K38" i="1" s="1"/>
  <c r="J38" i="9"/>
  <c r="K38" i="9" s="1"/>
  <c r="J38" i="7"/>
  <c r="K38" i="7" s="1"/>
  <c r="J38" i="5"/>
  <c r="K38" i="5" s="1"/>
  <c r="J38" i="3"/>
  <c r="K38" i="3" s="1"/>
  <c r="J35" i="2"/>
  <c r="K35" i="2" s="1"/>
  <c r="J35" i="8"/>
  <c r="K35" i="8" s="1"/>
  <c r="J35" i="6"/>
  <c r="K35" i="6" s="1"/>
  <c r="J35" i="4"/>
  <c r="K35" i="4" s="1"/>
  <c r="J21" i="1"/>
  <c r="K21" i="1" s="1"/>
  <c r="J21" i="9"/>
  <c r="K21" i="9" s="1"/>
  <c r="J21" i="7"/>
  <c r="K21" i="7" s="1"/>
  <c r="J21" i="5"/>
  <c r="K21" i="5" s="1"/>
  <c r="J21" i="3"/>
  <c r="K21" i="3" s="1"/>
  <c r="J18" i="2"/>
  <c r="K18" i="2" s="1"/>
  <c r="J18" i="8"/>
  <c r="K18" i="8" s="1"/>
  <c r="J18" i="6"/>
  <c r="K18" i="6" s="1"/>
  <c r="J18" i="4"/>
  <c r="K18" i="4" s="1"/>
  <c r="J62" i="1"/>
  <c r="K62" i="1" s="1"/>
  <c r="J62" i="9"/>
  <c r="K62" i="9" s="1"/>
  <c r="J62" i="7"/>
  <c r="K62" i="7" s="1"/>
  <c r="J62" i="5"/>
  <c r="K62" i="5" s="1"/>
  <c r="J62" i="3"/>
  <c r="K62" i="3" s="1"/>
  <c r="J70" i="2"/>
  <c r="K70" i="2" s="1"/>
  <c r="J70" i="8"/>
  <c r="K70" i="8" s="1"/>
  <c r="J70" i="6"/>
  <c r="K70" i="6" s="1"/>
  <c r="J70" i="4"/>
  <c r="K70" i="4" s="1"/>
  <c r="J15" i="1"/>
  <c r="K15" i="1" s="1"/>
  <c r="J15" i="9"/>
  <c r="K15" i="9" s="1"/>
  <c r="J15" i="7"/>
  <c r="K15" i="7" s="1"/>
  <c r="J15" i="5"/>
  <c r="K15" i="5" s="1"/>
  <c r="J15" i="3"/>
  <c r="K15" i="3" s="1"/>
  <c r="J44" i="2"/>
  <c r="K44" i="2" s="1"/>
  <c r="J44" i="8"/>
  <c r="K44" i="8" s="1"/>
  <c r="J44" i="6"/>
  <c r="K44" i="6" s="1"/>
  <c r="J44" i="4"/>
  <c r="K44" i="4" s="1"/>
  <c r="J22" i="1"/>
  <c r="K22" i="1" s="1"/>
  <c r="J22" i="9"/>
  <c r="K22" i="9" s="1"/>
  <c r="J22" i="7"/>
  <c r="K22" i="7" s="1"/>
  <c r="J22" i="5"/>
  <c r="K22" i="5" s="1"/>
  <c r="J22" i="3"/>
  <c r="K22" i="3" s="1"/>
  <c r="J52" i="2"/>
  <c r="K52" i="2" s="1"/>
  <c r="J52" i="8"/>
  <c r="K52" i="8" s="1"/>
  <c r="J52" i="6"/>
  <c r="K52" i="6" s="1"/>
  <c r="J52" i="4"/>
  <c r="K52" i="4" s="1"/>
  <c r="J56" i="1"/>
  <c r="K56" i="1" s="1"/>
  <c r="J56" i="9"/>
  <c r="K56" i="9" s="1"/>
  <c r="J56" i="7"/>
  <c r="K56" i="7" s="1"/>
  <c r="J56" i="5"/>
  <c r="K56" i="5" s="1"/>
  <c r="J56" i="3"/>
  <c r="K56" i="3" s="1"/>
  <c r="J71" i="2"/>
  <c r="K71" i="2" s="1"/>
  <c r="J71" i="8"/>
  <c r="K71" i="8" s="1"/>
  <c r="J71" i="6"/>
  <c r="K71" i="6" s="1"/>
  <c r="J71" i="4"/>
  <c r="K71" i="4" s="1"/>
  <c r="J30" i="1"/>
  <c r="K30" i="1" s="1"/>
  <c r="J30" i="9"/>
  <c r="K30" i="9" s="1"/>
  <c r="J30" i="7"/>
  <c r="K30" i="7" s="1"/>
  <c r="J30" i="5"/>
  <c r="K30" i="5" s="1"/>
  <c r="J30" i="3"/>
  <c r="K30" i="3" s="1"/>
  <c r="J47" i="2"/>
  <c r="K47" i="2" s="1"/>
  <c r="J47" i="8"/>
  <c r="K47" i="8" s="1"/>
  <c r="J47" i="6"/>
  <c r="K47" i="6" s="1"/>
  <c r="J47" i="4"/>
  <c r="K47" i="4" s="1"/>
  <c r="J46" i="1"/>
  <c r="K46" i="1" s="1"/>
  <c r="J46" i="9"/>
  <c r="K46" i="9" s="1"/>
  <c r="J46" i="7"/>
  <c r="K46" i="7" s="1"/>
  <c r="J46" i="5"/>
  <c r="K46" i="5" s="1"/>
  <c r="J46" i="3"/>
  <c r="K46" i="3" s="1"/>
  <c r="J34" i="2"/>
  <c r="K34" i="2" s="1"/>
  <c r="J34" i="8"/>
  <c r="K34" i="8" s="1"/>
  <c r="J34" i="6"/>
  <c r="K34" i="6" s="1"/>
  <c r="J34" i="4"/>
  <c r="K34" i="4" s="1"/>
  <c r="J11" i="1"/>
  <c r="K11" i="1" s="1"/>
  <c r="J11" i="9"/>
  <c r="K11" i="9" s="1"/>
  <c r="J11" i="7"/>
  <c r="K11" i="7" s="1"/>
  <c r="J11" i="5"/>
  <c r="K11" i="5" s="1"/>
  <c r="J11" i="3"/>
  <c r="K11" i="3" s="1"/>
  <c r="J69" i="2"/>
  <c r="K69" i="2" s="1"/>
  <c r="J69" i="8"/>
  <c r="K69" i="8" s="1"/>
  <c r="J69" i="6"/>
  <c r="K69" i="6" s="1"/>
  <c r="J69" i="4"/>
  <c r="K69" i="4" s="1"/>
  <c r="J60" i="1"/>
  <c r="K60" i="1" s="1"/>
  <c r="J60" i="9"/>
  <c r="K60" i="9" s="1"/>
  <c r="J60" i="7"/>
  <c r="K60" i="7" s="1"/>
  <c r="J60" i="5"/>
  <c r="K60" i="5" s="1"/>
  <c r="J60" i="3"/>
  <c r="K60" i="3" s="1"/>
  <c r="J32" i="2"/>
  <c r="K32" i="2" s="1"/>
  <c r="J32" i="8"/>
  <c r="K32" i="8" s="1"/>
  <c r="J32" i="6"/>
  <c r="K32" i="6" s="1"/>
  <c r="J32" i="4"/>
  <c r="K32" i="4" s="1"/>
  <c r="J72" i="1"/>
  <c r="K72" i="1" s="1"/>
  <c r="J72" i="9"/>
  <c r="K72" i="9" s="1"/>
  <c r="J72" i="7"/>
  <c r="K72" i="7" s="1"/>
  <c r="J72" i="5"/>
  <c r="K72" i="5" s="1"/>
  <c r="J72" i="3"/>
  <c r="K72" i="3" s="1"/>
  <c r="J65" i="2"/>
  <c r="K65" i="2" s="1"/>
  <c r="J65" i="8"/>
  <c r="K65" i="8" s="1"/>
  <c r="J65" i="6"/>
  <c r="K65" i="6" s="1"/>
  <c r="J65" i="4"/>
  <c r="K65" i="4" s="1"/>
  <c r="J33" i="1"/>
  <c r="K33" i="1" s="1"/>
  <c r="J33" i="9"/>
  <c r="K33" i="9" s="1"/>
  <c r="J33" i="7"/>
  <c r="K33" i="7" s="1"/>
  <c r="J33" i="5"/>
  <c r="K33" i="5" s="1"/>
  <c r="J33" i="3"/>
  <c r="K33" i="3" s="1"/>
  <c r="J10" i="2"/>
  <c r="K10" i="2" s="1"/>
  <c r="J10" i="8"/>
  <c r="K10" i="8" s="1"/>
  <c r="J10" i="6"/>
  <c r="K10" i="6" s="1"/>
  <c r="J10" i="4"/>
  <c r="K10" i="4" s="1"/>
  <c r="J59" i="1"/>
  <c r="K59" i="1" s="1"/>
  <c r="J59" i="9"/>
  <c r="K59" i="9" s="1"/>
  <c r="J59" i="7"/>
  <c r="K59" i="7" s="1"/>
  <c r="J59" i="5"/>
  <c r="K59" i="5" s="1"/>
  <c r="J59" i="3"/>
  <c r="K59" i="3" s="1"/>
  <c r="J8" i="2"/>
  <c r="K8" i="2" s="1"/>
  <c r="J8" i="8"/>
  <c r="K8" i="8" s="1"/>
  <c r="J8" i="6"/>
  <c r="K8" i="6" s="1"/>
  <c r="J8" i="4"/>
  <c r="K8" i="4" s="1"/>
  <c r="J63" i="1"/>
  <c r="K63" i="1" s="1"/>
  <c r="J63" i="9"/>
  <c r="K63" i="9" s="1"/>
  <c r="J63" i="7"/>
  <c r="K63" i="7" s="1"/>
  <c r="J63" i="5"/>
  <c r="K63" i="5" s="1"/>
  <c r="J63" i="3"/>
  <c r="K63" i="3" s="1"/>
  <c r="J42" i="2"/>
  <c r="K42" i="2" s="1"/>
  <c r="J42" i="8"/>
  <c r="K42" i="8" s="1"/>
  <c r="J42" i="6"/>
  <c r="K42" i="6" s="1"/>
  <c r="J42" i="4"/>
  <c r="K42" i="4" s="1"/>
  <c r="J37" i="2"/>
  <c r="K37" i="2" s="1"/>
  <c r="J37" i="8"/>
  <c r="K37" i="8" s="1"/>
  <c r="J37" i="6"/>
  <c r="K37" i="6" s="1"/>
  <c r="J37" i="4"/>
  <c r="K37" i="4" s="1"/>
  <c r="J14" i="1"/>
  <c r="K14" i="1" s="1"/>
  <c r="J14" i="9"/>
  <c r="K14" i="9" s="1"/>
  <c r="J14" i="7"/>
  <c r="K14" i="7" s="1"/>
  <c r="J14" i="5"/>
  <c r="K14" i="5" s="1"/>
  <c r="J14" i="3"/>
  <c r="K14" i="3" s="1"/>
  <c r="J36" i="2"/>
  <c r="K36" i="2" s="1"/>
  <c r="J36" i="8"/>
  <c r="K36" i="8" s="1"/>
  <c r="J36" i="6"/>
  <c r="K36" i="6" s="1"/>
  <c r="J36" i="4"/>
  <c r="K36" i="4" s="1"/>
  <c r="J43" i="1"/>
  <c r="K43" i="1" s="1"/>
  <c r="J43" i="9"/>
  <c r="K43" i="9" s="1"/>
  <c r="J43" i="7"/>
  <c r="K43" i="7" s="1"/>
  <c r="J43" i="5"/>
  <c r="K43" i="5" s="1"/>
  <c r="J43" i="3"/>
  <c r="K43" i="3" s="1"/>
  <c r="J51" i="2"/>
  <c r="K51" i="2" s="1"/>
  <c r="J51" i="8"/>
  <c r="K51" i="8" s="1"/>
  <c r="J51" i="6"/>
  <c r="K51" i="6" s="1"/>
  <c r="J51" i="4"/>
  <c r="K51" i="4" s="1"/>
  <c r="J49" i="1"/>
  <c r="K49" i="1" s="1"/>
  <c r="J49" i="9"/>
  <c r="K49" i="9" s="1"/>
  <c r="J49" i="7"/>
  <c r="K49" i="7" s="1"/>
  <c r="J49" i="5"/>
  <c r="K49" i="5" s="1"/>
  <c r="J49" i="3"/>
  <c r="K49" i="3" s="1"/>
  <c r="J38" i="2"/>
  <c r="K38" i="2" s="1"/>
  <c r="J38" i="8"/>
  <c r="K38" i="8" s="1"/>
  <c r="J38" i="6"/>
  <c r="K38" i="6" s="1"/>
  <c r="J38" i="4"/>
  <c r="K38" i="4" s="1"/>
  <c r="J35" i="1"/>
  <c r="K35" i="1" s="1"/>
  <c r="J35" i="9"/>
  <c r="K35" i="9" s="1"/>
  <c r="J35" i="7"/>
  <c r="K35" i="7" s="1"/>
  <c r="J35" i="5"/>
  <c r="K35" i="5" s="1"/>
  <c r="J35" i="3"/>
  <c r="K35" i="3" s="1"/>
  <c r="J21" i="2"/>
  <c r="K21" i="2" s="1"/>
  <c r="J21" i="8"/>
  <c r="K21" i="8" s="1"/>
  <c r="J21" i="6"/>
  <c r="K21" i="6" s="1"/>
  <c r="J21" i="4"/>
  <c r="K21" i="4" s="1"/>
  <c r="J18" i="1"/>
  <c r="K18" i="1" s="1"/>
  <c r="J18" i="9"/>
  <c r="K18" i="9" s="1"/>
  <c r="J18" i="7"/>
  <c r="K18" i="7" s="1"/>
  <c r="J18" i="5"/>
  <c r="K18" i="5" s="1"/>
  <c r="J18" i="3"/>
  <c r="K18" i="3" s="1"/>
  <c r="J62" i="2"/>
  <c r="K62" i="2" s="1"/>
  <c r="J62" i="8"/>
  <c r="K62" i="8" s="1"/>
  <c r="J62" i="6"/>
  <c r="K62" i="6" s="1"/>
  <c r="J62" i="4"/>
  <c r="K62" i="4" s="1"/>
  <c r="J70" i="1"/>
  <c r="K70" i="1" s="1"/>
  <c r="J70" i="9"/>
  <c r="K70" i="9" s="1"/>
  <c r="J70" i="7"/>
  <c r="K70" i="7" s="1"/>
  <c r="J70" i="5"/>
  <c r="K70" i="5" s="1"/>
  <c r="J70" i="3"/>
  <c r="K70" i="3" s="1"/>
  <c r="J15" i="2"/>
  <c r="K15" i="2" s="1"/>
  <c r="J15" i="8"/>
  <c r="K15" i="8" s="1"/>
  <c r="J15" i="6"/>
  <c r="K15" i="6" s="1"/>
  <c r="J15" i="4"/>
  <c r="K15" i="4" s="1"/>
  <c r="J44" i="1"/>
  <c r="K44" i="1" s="1"/>
  <c r="J44" i="9"/>
  <c r="K44" i="9" s="1"/>
  <c r="J44" i="7"/>
  <c r="K44" i="7" s="1"/>
  <c r="J44" i="5"/>
  <c r="K44" i="5" s="1"/>
  <c r="J44" i="3"/>
  <c r="K44" i="3" s="1"/>
  <c r="J22" i="2"/>
  <c r="K22" i="2" s="1"/>
  <c r="J22" i="8"/>
  <c r="K22" i="8" s="1"/>
  <c r="J22" i="6"/>
  <c r="K22" i="6" s="1"/>
  <c r="J22" i="4"/>
  <c r="K22" i="4" s="1"/>
  <c r="J52" i="1"/>
  <c r="K52" i="1" s="1"/>
  <c r="J52" i="9"/>
  <c r="K52" i="9" s="1"/>
  <c r="J52" i="7"/>
  <c r="K52" i="7" s="1"/>
  <c r="J52" i="5"/>
  <c r="K52" i="5" s="1"/>
  <c r="J52" i="3"/>
  <c r="K52" i="3" s="1"/>
  <c r="J56" i="2"/>
  <c r="K56" i="2" s="1"/>
  <c r="J56" i="8"/>
  <c r="K56" i="8" s="1"/>
  <c r="J56" i="6"/>
  <c r="K56" i="6" s="1"/>
  <c r="J56" i="4"/>
  <c r="K56" i="4" s="1"/>
  <c r="J71" i="1"/>
  <c r="K71" i="1" s="1"/>
  <c r="J71" i="9"/>
  <c r="K71" i="9" s="1"/>
  <c r="J71" i="7"/>
  <c r="K71" i="7" s="1"/>
  <c r="J71" i="5"/>
  <c r="K71" i="5" s="1"/>
  <c r="J71" i="3"/>
  <c r="K71" i="3" s="1"/>
  <c r="J30" i="2"/>
  <c r="K30" i="2" s="1"/>
  <c r="J30" i="8"/>
  <c r="K30" i="8" s="1"/>
  <c r="J30" i="6"/>
  <c r="K30" i="6" s="1"/>
  <c r="J30" i="4"/>
  <c r="K30" i="4" s="1"/>
  <c r="J47" i="1"/>
  <c r="K47" i="1" s="1"/>
  <c r="J47" i="9"/>
  <c r="K47" i="9" s="1"/>
  <c r="J47" i="7"/>
  <c r="K47" i="7" s="1"/>
  <c r="J47" i="5"/>
  <c r="K47" i="5" s="1"/>
  <c r="J47" i="3"/>
  <c r="K47" i="3" s="1"/>
  <c r="J46" i="2"/>
  <c r="K46" i="2" s="1"/>
  <c r="J46" i="8"/>
  <c r="K46" i="8" s="1"/>
  <c r="J46" i="6"/>
  <c r="K46" i="6" s="1"/>
  <c r="J46" i="4"/>
  <c r="K46" i="4" s="1"/>
  <c r="J34" i="1"/>
  <c r="K34" i="1" s="1"/>
  <c r="J34" i="9"/>
  <c r="K34" i="9" s="1"/>
  <c r="J34" i="7"/>
  <c r="K34" i="7" s="1"/>
  <c r="J34" i="5"/>
  <c r="K34" i="5" s="1"/>
  <c r="J34" i="3"/>
  <c r="K34" i="3" s="1"/>
  <c r="J11" i="2"/>
  <c r="K11" i="2" s="1"/>
  <c r="J11" i="8"/>
  <c r="K11" i="8" s="1"/>
  <c r="J11" i="6"/>
  <c r="K11" i="6" s="1"/>
  <c r="J11" i="4"/>
  <c r="K11" i="4" s="1"/>
  <c r="J69" i="1"/>
  <c r="K69" i="1" s="1"/>
  <c r="J69" i="9"/>
  <c r="K69" i="9" s="1"/>
  <c r="J69" i="7"/>
  <c r="K69" i="7" s="1"/>
  <c r="J69" i="5"/>
  <c r="K69" i="5" s="1"/>
  <c r="J69" i="3"/>
  <c r="K69" i="3" s="1"/>
  <c r="J60" i="2"/>
  <c r="K60" i="2" s="1"/>
  <c r="J60" i="8"/>
  <c r="K60" i="8" s="1"/>
  <c r="J60" i="6"/>
  <c r="K60" i="6" s="1"/>
  <c r="J60" i="4"/>
  <c r="K60" i="4" s="1"/>
  <c r="J32" i="1"/>
  <c r="K32" i="1" s="1"/>
  <c r="J32" i="9"/>
  <c r="K32" i="9" s="1"/>
  <c r="J32" i="7"/>
  <c r="K32" i="7" s="1"/>
  <c r="J32" i="5"/>
  <c r="K32" i="5" s="1"/>
  <c r="J32" i="3"/>
  <c r="K32" i="3" s="1"/>
  <c r="J72" i="2"/>
  <c r="K72" i="2" s="1"/>
  <c r="J72" i="8"/>
  <c r="K72" i="8" s="1"/>
  <c r="J72" i="6"/>
  <c r="K72" i="6" s="1"/>
  <c r="J72" i="4"/>
  <c r="K72" i="4" s="1"/>
  <c r="J65" i="1"/>
  <c r="K65" i="1" s="1"/>
  <c r="J65" i="9"/>
  <c r="K65" i="9" s="1"/>
  <c r="J65" i="7"/>
  <c r="K65" i="7" s="1"/>
  <c r="J65" i="5"/>
  <c r="K65" i="5" s="1"/>
  <c r="J65" i="3"/>
  <c r="K65" i="3" s="1"/>
  <c r="J33" i="2"/>
  <c r="K33" i="2" s="1"/>
  <c r="J33" i="8"/>
  <c r="K33" i="8" s="1"/>
  <c r="J33" i="6"/>
  <c r="K33" i="6" s="1"/>
  <c r="J33" i="4"/>
  <c r="K33" i="4" s="1"/>
  <c r="J10" i="1"/>
  <c r="K10" i="1" s="1"/>
  <c r="J10" i="9"/>
  <c r="K10" i="9" s="1"/>
  <c r="J10" i="7"/>
  <c r="K10" i="7" s="1"/>
  <c r="J10" i="5"/>
  <c r="K10" i="5" s="1"/>
  <c r="J10" i="3"/>
  <c r="K10" i="3" s="1"/>
  <c r="J59" i="2"/>
  <c r="K59" i="2" s="1"/>
  <c r="J59" i="8"/>
  <c r="K59" i="8" s="1"/>
  <c r="J59" i="6"/>
  <c r="K59" i="6" s="1"/>
  <c r="J59" i="4"/>
  <c r="K59" i="4" s="1"/>
  <c r="J8" i="1"/>
  <c r="K8" i="1" s="1"/>
  <c r="J8" i="9"/>
  <c r="K8" i="9" s="1"/>
  <c r="J8" i="7"/>
  <c r="K8" i="7" s="1"/>
  <c r="J8" i="5"/>
  <c r="K8" i="5" s="1"/>
  <c r="J8" i="3"/>
  <c r="K8" i="3" s="1"/>
  <c r="J63" i="2"/>
  <c r="K63" i="2" s="1"/>
  <c r="J63" i="8"/>
  <c r="K63" i="8" s="1"/>
  <c r="J63" i="6"/>
  <c r="K63" i="6" s="1"/>
  <c r="J63" i="4"/>
  <c r="K63" i="4" s="1"/>
  <c r="J42" i="1"/>
  <c r="K42" i="1" s="1"/>
  <c r="J42" i="9"/>
  <c r="K42" i="9" s="1"/>
  <c r="J42" i="7"/>
  <c r="K42" i="7" s="1"/>
  <c r="J42" i="5"/>
  <c r="K42" i="5" s="1"/>
  <c r="J42" i="3"/>
  <c r="K42" i="3" s="1"/>
  <c r="M42" i="3" l="1"/>
  <c r="L42" i="3"/>
  <c r="M42" i="5"/>
  <c r="L42" i="5"/>
  <c r="M42" i="7"/>
  <c r="L42" i="7"/>
  <c r="L42" i="9"/>
  <c r="M42" i="9"/>
  <c r="M42" i="1"/>
  <c r="L42" i="1"/>
  <c r="L51" i="4"/>
  <c r="M51" i="4"/>
  <c r="L51" i="6"/>
  <c r="M51" i="6"/>
  <c r="M51" i="8"/>
  <c r="L51" i="8"/>
  <c r="M51" i="2"/>
  <c r="L51" i="2"/>
  <c r="M43" i="3"/>
  <c r="L43" i="3"/>
  <c r="M43" i="5"/>
  <c r="L43" i="5"/>
  <c r="M43" i="7"/>
  <c r="L43" i="7"/>
  <c r="M43" i="9"/>
  <c r="L43" i="9"/>
  <c r="L43" i="1"/>
  <c r="M43" i="1"/>
  <c r="M36" i="4"/>
  <c r="L36" i="4"/>
  <c r="L36" i="6"/>
  <c r="M36" i="6"/>
  <c r="L36" i="8"/>
  <c r="M36" i="8"/>
  <c r="M36" i="2"/>
  <c r="L36" i="2"/>
  <c r="M14" i="3"/>
  <c r="L14" i="3"/>
  <c r="M14" i="5"/>
  <c r="L14" i="5"/>
  <c r="M14" i="7"/>
  <c r="L14" i="7"/>
  <c r="L14" i="9"/>
  <c r="M14" i="9"/>
  <c r="L14" i="1"/>
  <c r="M14" i="1"/>
  <c r="L37" i="4"/>
  <c r="M37" i="4"/>
  <c r="M37" i="6"/>
  <c r="L37" i="6"/>
  <c r="L37" i="8"/>
  <c r="M37" i="8"/>
  <c r="L37" i="2"/>
  <c r="M37" i="2"/>
  <c r="J23" i="1"/>
  <c r="K23" i="1" s="1"/>
  <c r="J23" i="9"/>
  <c r="K23" i="9" s="1"/>
  <c r="J23" i="7"/>
  <c r="K23" i="7" s="1"/>
  <c r="J23" i="5"/>
  <c r="K23" i="5" s="1"/>
  <c r="J23" i="3"/>
  <c r="K23" i="3" s="1"/>
  <c r="J5" i="2"/>
  <c r="K5" i="2" s="1"/>
  <c r="J5" i="8"/>
  <c r="K5" i="8" s="1"/>
  <c r="J5" i="6"/>
  <c r="K5" i="6" s="1"/>
  <c r="J5" i="4"/>
  <c r="K5" i="4" s="1"/>
  <c r="J67" i="1"/>
  <c r="K67" i="1" s="1"/>
  <c r="J67" i="9"/>
  <c r="K67" i="9" s="1"/>
  <c r="J67" i="7"/>
  <c r="K67" i="7" s="1"/>
  <c r="J67" i="5"/>
  <c r="K67" i="5" s="1"/>
  <c r="J67" i="3"/>
  <c r="K67" i="3" s="1"/>
  <c r="J6" i="2"/>
  <c r="K6" i="2" s="1"/>
  <c r="J6" i="8"/>
  <c r="K6" i="8" s="1"/>
  <c r="J6" i="6"/>
  <c r="K6" i="6" s="1"/>
  <c r="J6" i="4"/>
  <c r="K6" i="4" s="1"/>
  <c r="J19" i="1"/>
  <c r="K19" i="1" s="1"/>
  <c r="J19" i="9"/>
  <c r="K19" i="9" s="1"/>
  <c r="J19" i="7"/>
  <c r="K19" i="7" s="1"/>
  <c r="J19" i="5"/>
  <c r="K19" i="5" s="1"/>
  <c r="J19" i="3"/>
  <c r="K19" i="3" s="1"/>
  <c r="J25" i="2"/>
  <c r="K25" i="2" s="1"/>
  <c r="J25" i="8"/>
  <c r="K25" i="8" s="1"/>
  <c r="J25" i="6"/>
  <c r="K25" i="6" s="1"/>
  <c r="J25" i="4"/>
  <c r="K25" i="4" s="1"/>
  <c r="J50" i="1"/>
  <c r="K50" i="1" s="1"/>
  <c r="J50" i="9"/>
  <c r="K50" i="9" s="1"/>
  <c r="J50" i="7"/>
  <c r="K50" i="7" s="1"/>
  <c r="J50" i="5"/>
  <c r="K50" i="5" s="1"/>
  <c r="J50" i="3"/>
  <c r="K50" i="3" s="1"/>
  <c r="J28" i="2"/>
  <c r="K28" i="2" s="1"/>
  <c r="J28" i="8"/>
  <c r="K28" i="8" s="1"/>
  <c r="J28" i="6"/>
  <c r="K28" i="6" s="1"/>
  <c r="J28" i="4"/>
  <c r="K28" i="4" s="1"/>
  <c r="J29" i="1"/>
  <c r="K29" i="1" s="1"/>
  <c r="J29" i="9"/>
  <c r="K29" i="9" s="1"/>
  <c r="J29" i="7"/>
  <c r="K29" i="7" s="1"/>
  <c r="J29" i="5"/>
  <c r="K29" i="5" s="1"/>
  <c r="J29" i="3"/>
  <c r="K29" i="3" s="1"/>
  <c r="J26" i="2"/>
  <c r="K26" i="2" s="1"/>
  <c r="J26" i="8"/>
  <c r="K26" i="8" s="1"/>
  <c r="J26" i="6"/>
  <c r="K26" i="6" s="1"/>
  <c r="J26" i="4"/>
  <c r="K26" i="4" s="1"/>
  <c r="J54" i="1"/>
  <c r="K54" i="1" s="1"/>
  <c r="J54" i="9"/>
  <c r="K54" i="9" s="1"/>
  <c r="J54" i="7"/>
  <c r="K54" i="7" s="1"/>
  <c r="J54" i="5"/>
  <c r="K54" i="5" s="1"/>
  <c r="J54" i="3"/>
  <c r="K54" i="3" s="1"/>
  <c r="J13" i="2"/>
  <c r="K13" i="2" s="1"/>
  <c r="J13" i="8"/>
  <c r="K13" i="8" s="1"/>
  <c r="J13" i="6"/>
  <c r="K13" i="6" s="1"/>
  <c r="J13" i="4"/>
  <c r="K13" i="4" s="1"/>
  <c r="J53" i="1"/>
  <c r="K53" i="1" s="1"/>
  <c r="J53" i="9"/>
  <c r="K53" i="9" s="1"/>
  <c r="J53" i="7"/>
  <c r="K53" i="7" s="1"/>
  <c r="J53" i="5"/>
  <c r="K53" i="5" s="1"/>
  <c r="J53" i="3"/>
  <c r="K53" i="3" s="1"/>
  <c r="J55" i="2"/>
  <c r="K55" i="2" s="1"/>
  <c r="J55" i="8"/>
  <c r="K55" i="8" s="1"/>
  <c r="J55" i="6"/>
  <c r="K55" i="6" s="1"/>
  <c r="J55" i="4"/>
  <c r="K55" i="4" s="1"/>
  <c r="J48" i="1"/>
  <c r="K48" i="1" s="1"/>
  <c r="J48" i="9"/>
  <c r="K48" i="9" s="1"/>
  <c r="J48" i="7"/>
  <c r="K48" i="7" s="1"/>
  <c r="J48" i="5"/>
  <c r="K48" i="5" s="1"/>
  <c r="J48" i="3"/>
  <c r="K48" i="3" s="1"/>
  <c r="J57" i="2"/>
  <c r="K57" i="2" s="1"/>
  <c r="J57" i="8"/>
  <c r="K57" i="8" s="1"/>
  <c r="J57" i="6"/>
  <c r="K57" i="6" s="1"/>
  <c r="J57" i="4"/>
  <c r="K57" i="4" s="1"/>
  <c r="J27" i="1"/>
  <c r="K27" i="1" s="1"/>
  <c r="J27" i="9"/>
  <c r="K27" i="9" s="1"/>
  <c r="J27" i="7"/>
  <c r="K27" i="7" s="1"/>
  <c r="J27" i="5"/>
  <c r="K27" i="5" s="1"/>
  <c r="J27" i="3"/>
  <c r="K27" i="3" s="1"/>
  <c r="J24" i="2"/>
  <c r="K24" i="2" s="1"/>
  <c r="J24" i="8"/>
  <c r="K24" i="8" s="1"/>
  <c r="J24" i="6"/>
  <c r="K24" i="6" s="1"/>
  <c r="J24" i="4"/>
  <c r="K24" i="4" s="1"/>
  <c r="J40" i="1"/>
  <c r="K40" i="1" s="1"/>
  <c r="J40" i="9"/>
  <c r="K40" i="9" s="1"/>
  <c r="J40" i="7"/>
  <c r="K40" i="7" s="1"/>
  <c r="J40" i="5"/>
  <c r="K40" i="5" s="1"/>
  <c r="J40" i="3"/>
  <c r="K40" i="3" s="1"/>
  <c r="J58" i="2"/>
  <c r="K58" i="2" s="1"/>
  <c r="J58" i="8"/>
  <c r="K58" i="8" s="1"/>
  <c r="J58" i="6"/>
  <c r="K58" i="6" s="1"/>
  <c r="J58" i="4"/>
  <c r="K58" i="4" s="1"/>
  <c r="J45" i="1"/>
  <c r="K45" i="1" s="1"/>
  <c r="J45" i="9"/>
  <c r="K45" i="9" s="1"/>
  <c r="J45" i="7"/>
  <c r="K45" i="7" s="1"/>
  <c r="J45" i="5"/>
  <c r="K45" i="5" s="1"/>
  <c r="J45" i="3"/>
  <c r="K45" i="3" s="1"/>
  <c r="J64" i="2"/>
  <c r="K64" i="2" s="1"/>
  <c r="J64" i="8"/>
  <c r="K64" i="8" s="1"/>
  <c r="J64" i="6"/>
  <c r="K64" i="6" s="1"/>
  <c r="J64" i="4"/>
  <c r="K64" i="4" s="1"/>
  <c r="L42" i="4"/>
  <c r="M42" i="4"/>
  <c r="M42" i="6"/>
  <c r="L42" i="6"/>
  <c r="L42" i="8"/>
  <c r="M42" i="8"/>
  <c r="M42" i="2"/>
  <c r="L42" i="2"/>
  <c r="M63" i="3"/>
  <c r="L63" i="3"/>
  <c r="M63" i="5"/>
  <c r="L63" i="5"/>
  <c r="M63" i="7"/>
  <c r="L63" i="7"/>
  <c r="M63" i="9"/>
  <c r="L63" i="9"/>
  <c r="M63" i="1"/>
  <c r="L63" i="1"/>
  <c r="M8" i="4"/>
  <c r="L8" i="4"/>
  <c r="M8" i="6"/>
  <c r="L8" i="6"/>
  <c r="L8" i="8"/>
  <c r="M8" i="8"/>
  <c r="M8" i="2"/>
  <c r="L8" i="2"/>
  <c r="L59" i="3"/>
  <c r="M59" i="3"/>
  <c r="J31" i="2"/>
  <c r="K31" i="2" s="1"/>
  <c r="J31" i="8"/>
  <c r="K31" i="8" s="1"/>
  <c r="J31" i="6"/>
  <c r="K31" i="6" s="1"/>
  <c r="J31" i="4"/>
  <c r="K31" i="4" s="1"/>
  <c r="J39" i="1"/>
  <c r="K39" i="1" s="1"/>
  <c r="J39" i="9"/>
  <c r="K39" i="9" s="1"/>
  <c r="J39" i="7"/>
  <c r="K39" i="7" s="1"/>
  <c r="J39" i="5"/>
  <c r="K39" i="5" s="1"/>
  <c r="J39" i="3"/>
  <c r="K39" i="3" s="1"/>
  <c r="J20" i="2"/>
  <c r="K20" i="2" s="1"/>
  <c r="J20" i="8"/>
  <c r="K20" i="8" s="1"/>
  <c r="J20" i="6"/>
  <c r="K20" i="6" s="1"/>
  <c r="J20" i="4"/>
  <c r="K20" i="4" s="1"/>
  <c r="J61" i="1"/>
  <c r="K61" i="1" s="1"/>
  <c r="J61" i="9"/>
  <c r="K61" i="9" s="1"/>
  <c r="J61" i="7"/>
  <c r="K61" i="7" s="1"/>
  <c r="J61" i="5"/>
  <c r="K61" i="5" s="1"/>
  <c r="J61" i="3"/>
  <c r="K61" i="3" s="1"/>
  <c r="J17" i="2"/>
  <c r="K17" i="2" s="1"/>
  <c r="J17" i="8"/>
  <c r="K17" i="8" s="1"/>
  <c r="J17" i="6"/>
  <c r="K17" i="6" s="1"/>
  <c r="J17" i="4"/>
  <c r="K17" i="4" s="1"/>
  <c r="J9" i="1"/>
  <c r="K9" i="1" s="1"/>
  <c r="J9" i="9"/>
  <c r="K9" i="9" s="1"/>
  <c r="J9" i="7"/>
  <c r="K9" i="7" s="1"/>
  <c r="J9" i="5"/>
  <c r="K9" i="5" s="1"/>
  <c r="J9" i="3"/>
  <c r="K9" i="3" s="1"/>
  <c r="J41" i="2"/>
  <c r="K41" i="2" s="1"/>
  <c r="J41" i="8"/>
  <c r="K41" i="8" s="1"/>
  <c r="J41" i="6"/>
  <c r="K41" i="6" s="1"/>
  <c r="J41" i="4"/>
  <c r="K41" i="4" s="1"/>
  <c r="J66" i="1"/>
  <c r="K66" i="1" s="1"/>
  <c r="J66" i="9"/>
  <c r="K66" i="9" s="1"/>
  <c r="J66" i="7"/>
  <c r="K66" i="7" s="1"/>
  <c r="J66" i="5"/>
  <c r="K66" i="5" s="1"/>
  <c r="J66" i="3"/>
  <c r="K66" i="3" s="1"/>
  <c r="J68" i="2"/>
  <c r="K68" i="2" s="1"/>
  <c r="J68" i="8"/>
  <c r="K68" i="8" s="1"/>
  <c r="J68" i="6"/>
  <c r="K68" i="6" s="1"/>
  <c r="J68" i="4"/>
  <c r="K68" i="4" s="1"/>
  <c r="J16" i="1"/>
  <c r="K16" i="1" s="1"/>
  <c r="J16" i="9"/>
  <c r="K16" i="9" s="1"/>
  <c r="J16" i="7"/>
  <c r="K16" i="7" s="1"/>
  <c r="J16" i="5"/>
  <c r="K16" i="5" s="1"/>
  <c r="J16" i="3"/>
  <c r="K16" i="3" s="1"/>
  <c r="J7" i="2"/>
  <c r="K7" i="2" s="1"/>
  <c r="J7" i="8"/>
  <c r="K7" i="8" s="1"/>
  <c r="J7" i="6"/>
  <c r="K7" i="6" s="1"/>
  <c r="J7" i="4"/>
  <c r="K7" i="4" s="1"/>
  <c r="L63" i="4"/>
  <c r="M63" i="4"/>
  <c r="L63" i="6"/>
  <c r="M63" i="6"/>
  <c r="M63" i="8"/>
  <c r="L63" i="8"/>
  <c r="L63" i="2"/>
  <c r="M63" i="2"/>
  <c r="M8" i="3"/>
  <c r="L8" i="3"/>
  <c r="M8" i="5"/>
  <c r="L8" i="5"/>
  <c r="L8" i="7"/>
  <c r="M8" i="7"/>
  <c r="L8" i="9"/>
  <c r="M8" i="9"/>
  <c r="L8" i="1"/>
  <c r="M8" i="1"/>
  <c r="M59" i="4"/>
  <c r="L59" i="4"/>
  <c r="L59" i="6"/>
  <c r="M59" i="6"/>
  <c r="M59" i="8"/>
  <c r="L59" i="8"/>
  <c r="M59" i="2"/>
  <c r="L59" i="2"/>
  <c r="L10" i="3"/>
  <c r="M10" i="3"/>
  <c r="M10" i="5"/>
  <c r="L10" i="5"/>
  <c r="L10" i="7"/>
  <c r="M10" i="7"/>
  <c r="L10" i="9"/>
  <c r="M10" i="9"/>
  <c r="M10" i="1"/>
  <c r="L10" i="1"/>
  <c r="M33" i="4"/>
  <c r="L33" i="4"/>
  <c r="M33" i="6"/>
  <c r="L33" i="6"/>
  <c r="L33" i="8"/>
  <c r="M33" i="8"/>
  <c r="M33" i="2"/>
  <c r="L33" i="2"/>
  <c r="L65" i="3"/>
  <c r="M65" i="3"/>
  <c r="M65" i="5"/>
  <c r="L65" i="5"/>
  <c r="M65" i="7"/>
  <c r="L65" i="7"/>
  <c r="M65" i="9"/>
  <c r="L65" i="9"/>
  <c r="M65" i="1"/>
  <c r="L65" i="1"/>
  <c r="L72" i="4"/>
  <c r="M72" i="4"/>
  <c r="M72" i="6"/>
  <c r="L72" i="6"/>
  <c r="M72" i="8"/>
  <c r="L72" i="8"/>
  <c r="M72" i="2"/>
  <c r="L72" i="2"/>
  <c r="M32" i="3"/>
  <c r="L32" i="3"/>
  <c r="L32" i="5"/>
  <c r="M32" i="5"/>
  <c r="M32" i="7"/>
  <c r="L32" i="7"/>
  <c r="L32" i="9"/>
  <c r="M32" i="9"/>
  <c r="L32" i="1"/>
  <c r="M32" i="1"/>
  <c r="L60" i="4"/>
  <c r="M60" i="4"/>
  <c r="L60" i="6"/>
  <c r="M60" i="6"/>
  <c r="M60" i="8"/>
  <c r="L60" i="8"/>
  <c r="L60" i="2"/>
  <c r="M60" i="2"/>
  <c r="L69" i="3"/>
  <c r="M69" i="3"/>
  <c r="L69" i="5"/>
  <c r="M69" i="5"/>
  <c r="L69" i="7"/>
  <c r="M69" i="7"/>
  <c r="M69" i="9"/>
  <c r="L69" i="9"/>
  <c r="L69" i="1"/>
  <c r="M69" i="1"/>
  <c r="L11" i="4"/>
  <c r="M11" i="4"/>
  <c r="M11" i="6"/>
  <c r="L11" i="6"/>
  <c r="L11" i="8"/>
  <c r="M11" i="8"/>
  <c r="L11" i="2"/>
  <c r="M11" i="2"/>
  <c r="M34" i="3"/>
  <c r="L34" i="3"/>
  <c r="L34" i="5"/>
  <c r="M34" i="5"/>
  <c r="L34" i="7"/>
  <c r="M34" i="7"/>
  <c r="L34" i="9"/>
  <c r="M34" i="9"/>
  <c r="M34" i="1"/>
  <c r="L34" i="1"/>
  <c r="L46" i="4"/>
  <c r="M46" i="4"/>
  <c r="L46" i="6"/>
  <c r="M46" i="6"/>
  <c r="L46" i="8"/>
  <c r="M46" i="8"/>
  <c r="L46" i="2"/>
  <c r="M46" i="2"/>
  <c r="M47" i="3"/>
  <c r="L47" i="3"/>
  <c r="M47" i="5"/>
  <c r="L47" i="5"/>
  <c r="M47" i="7"/>
  <c r="L47" i="7"/>
  <c r="M47" i="9"/>
  <c r="L47" i="9"/>
  <c r="L47" i="1"/>
  <c r="M47" i="1"/>
  <c r="L30" i="4"/>
  <c r="M30" i="4"/>
  <c r="L30" i="6"/>
  <c r="M30" i="6"/>
  <c r="L30" i="8"/>
  <c r="M30" i="8"/>
  <c r="L30" i="2"/>
  <c r="M30" i="2"/>
  <c r="M71" i="3"/>
  <c r="L71" i="3"/>
  <c r="L71" i="5"/>
  <c r="M71" i="5"/>
  <c r="M71" i="7"/>
  <c r="L71" i="7"/>
  <c r="M71" i="9"/>
  <c r="L71" i="9"/>
  <c r="M71" i="1"/>
  <c r="L71" i="1"/>
  <c r="L56" i="4"/>
  <c r="M56" i="4"/>
  <c r="L56" i="6"/>
  <c r="M56" i="6"/>
  <c r="M56" i="8"/>
  <c r="L56" i="8"/>
  <c r="M56" i="2"/>
  <c r="L56" i="2"/>
  <c r="L52" i="3"/>
  <c r="M52" i="3"/>
  <c r="L52" i="5"/>
  <c r="M52" i="5"/>
  <c r="M52" i="7"/>
  <c r="L52" i="7"/>
  <c r="L52" i="9"/>
  <c r="M52" i="9"/>
  <c r="M52" i="1"/>
  <c r="L52" i="1"/>
  <c r="L22" i="4"/>
  <c r="M22" i="4"/>
  <c r="L22" i="6"/>
  <c r="M22" i="6"/>
  <c r="L22" i="8"/>
  <c r="M22" i="8"/>
  <c r="L22" i="2"/>
  <c r="M22" i="2"/>
  <c r="L44" i="3"/>
  <c r="M44" i="3"/>
  <c r="M44" i="5"/>
  <c r="L44" i="5"/>
  <c r="L44" i="7"/>
  <c r="M44" i="7"/>
  <c r="L44" i="9"/>
  <c r="M44" i="9"/>
  <c r="L44" i="1"/>
  <c r="M44" i="1"/>
  <c r="L15" i="4"/>
  <c r="M15" i="4"/>
  <c r="M15" i="6"/>
  <c r="L15" i="6"/>
  <c r="L15" i="8"/>
  <c r="M15" i="8"/>
  <c r="M15" i="2"/>
  <c r="L15" i="2"/>
  <c r="M70" i="3"/>
  <c r="L70" i="3"/>
  <c r="L70" i="5"/>
  <c r="M70" i="5"/>
  <c r="M70" i="7"/>
  <c r="L70" i="7"/>
  <c r="L70" i="9"/>
  <c r="M70" i="9"/>
  <c r="M70" i="1"/>
  <c r="L70" i="1"/>
  <c r="M62" i="4"/>
  <c r="L62" i="4"/>
  <c r="L62" i="6"/>
  <c r="M62" i="6"/>
  <c r="M62" i="8"/>
  <c r="L62" i="8"/>
  <c r="L62" i="2"/>
  <c r="M62" i="2"/>
  <c r="L18" i="3"/>
  <c r="M18" i="3"/>
  <c r="M18" i="5"/>
  <c r="L18" i="5"/>
  <c r="L18" i="7"/>
  <c r="M18" i="7"/>
  <c r="L18" i="9"/>
  <c r="M18" i="9"/>
  <c r="M18" i="1"/>
  <c r="L18" i="1"/>
  <c r="M21" i="4"/>
  <c r="L21" i="4"/>
  <c r="L21" i="6"/>
  <c r="M21" i="6"/>
  <c r="L21" i="8"/>
  <c r="M21" i="8"/>
  <c r="L21" i="2"/>
  <c r="M21" i="2"/>
  <c r="L35" i="3"/>
  <c r="M35" i="3"/>
  <c r="L35" i="5"/>
  <c r="M35" i="5"/>
  <c r="M35" i="7"/>
  <c r="L35" i="7"/>
  <c r="M35" i="9"/>
  <c r="L35" i="9"/>
  <c r="M35" i="1"/>
  <c r="L35" i="1"/>
  <c r="M38" i="4"/>
  <c r="L38" i="4"/>
  <c r="L38" i="6"/>
  <c r="M38" i="6"/>
  <c r="L38" i="8"/>
  <c r="M38" i="8"/>
  <c r="M38" i="2"/>
  <c r="L38" i="2"/>
  <c r="M49" i="3"/>
  <c r="L49" i="3"/>
  <c r="M49" i="5"/>
  <c r="L49" i="5"/>
  <c r="M49" i="7"/>
  <c r="L49" i="7"/>
  <c r="M49" i="9"/>
  <c r="L49" i="9"/>
  <c r="L49" i="1"/>
  <c r="M49" i="1"/>
  <c r="J23" i="2"/>
  <c r="K23" i="2" s="1"/>
  <c r="J23" i="8"/>
  <c r="K23" i="8" s="1"/>
  <c r="J23" i="6"/>
  <c r="K23" i="6" s="1"/>
  <c r="J23" i="4"/>
  <c r="K23" i="4" s="1"/>
  <c r="J5" i="1"/>
  <c r="K5" i="1" s="1"/>
  <c r="J5" i="9"/>
  <c r="K5" i="9" s="1"/>
  <c r="J5" i="7"/>
  <c r="K5" i="7" s="1"/>
  <c r="J5" i="5"/>
  <c r="K5" i="5" s="1"/>
  <c r="J5" i="3"/>
  <c r="K5" i="3" s="1"/>
  <c r="J67" i="2"/>
  <c r="K67" i="2" s="1"/>
  <c r="J67" i="8"/>
  <c r="K67" i="8" s="1"/>
  <c r="J67" i="6"/>
  <c r="K67" i="6" s="1"/>
  <c r="J67" i="4"/>
  <c r="K67" i="4" s="1"/>
  <c r="J6" i="1"/>
  <c r="K6" i="1" s="1"/>
  <c r="J6" i="9"/>
  <c r="K6" i="9" s="1"/>
  <c r="J6" i="7"/>
  <c r="K6" i="7" s="1"/>
  <c r="J6" i="5"/>
  <c r="K6" i="5" s="1"/>
  <c r="J6" i="3"/>
  <c r="K6" i="3" s="1"/>
  <c r="J19" i="2"/>
  <c r="K19" i="2" s="1"/>
  <c r="J19" i="8"/>
  <c r="K19" i="8" s="1"/>
  <c r="J19" i="6"/>
  <c r="K19" i="6" s="1"/>
  <c r="J19" i="4"/>
  <c r="K19" i="4" s="1"/>
  <c r="J25" i="1"/>
  <c r="K25" i="1" s="1"/>
  <c r="J25" i="9"/>
  <c r="K25" i="9" s="1"/>
  <c r="J25" i="7"/>
  <c r="K25" i="7" s="1"/>
  <c r="J25" i="5"/>
  <c r="K25" i="5" s="1"/>
  <c r="J25" i="3"/>
  <c r="K25" i="3" s="1"/>
  <c r="J50" i="2"/>
  <c r="K50" i="2" s="1"/>
  <c r="J50" i="8"/>
  <c r="K50" i="8" s="1"/>
  <c r="J50" i="6"/>
  <c r="K50" i="6" s="1"/>
  <c r="J50" i="4"/>
  <c r="K50" i="4" s="1"/>
  <c r="J28" i="1"/>
  <c r="K28" i="1" s="1"/>
  <c r="J28" i="9"/>
  <c r="K28" i="9" s="1"/>
  <c r="J28" i="7"/>
  <c r="K28" i="7" s="1"/>
  <c r="J28" i="5"/>
  <c r="K28" i="5" s="1"/>
  <c r="J28" i="3"/>
  <c r="K28" i="3" s="1"/>
  <c r="J29" i="2"/>
  <c r="K29" i="2" s="1"/>
  <c r="J29" i="8"/>
  <c r="K29" i="8" s="1"/>
  <c r="J29" i="6"/>
  <c r="K29" i="6" s="1"/>
  <c r="J29" i="4"/>
  <c r="K29" i="4" s="1"/>
  <c r="J26" i="1"/>
  <c r="K26" i="1" s="1"/>
  <c r="J26" i="9"/>
  <c r="K26" i="9" s="1"/>
  <c r="J26" i="7"/>
  <c r="K26" i="7" s="1"/>
  <c r="J26" i="5"/>
  <c r="K26" i="5" s="1"/>
  <c r="J26" i="3"/>
  <c r="K26" i="3" s="1"/>
  <c r="J54" i="2"/>
  <c r="K54" i="2" s="1"/>
  <c r="J54" i="8"/>
  <c r="K54" i="8" s="1"/>
  <c r="J54" i="6"/>
  <c r="K54" i="6" s="1"/>
  <c r="J54" i="4"/>
  <c r="K54" i="4" s="1"/>
  <c r="J13" i="1"/>
  <c r="K13" i="1" s="1"/>
  <c r="J13" i="9"/>
  <c r="K13" i="9" s="1"/>
  <c r="J13" i="7"/>
  <c r="K13" i="7" s="1"/>
  <c r="J13" i="5"/>
  <c r="K13" i="5" s="1"/>
  <c r="J13" i="3"/>
  <c r="K13" i="3" s="1"/>
  <c r="J53" i="2"/>
  <c r="K53" i="2" s="1"/>
  <c r="J53" i="8"/>
  <c r="K53" i="8" s="1"/>
  <c r="J53" i="6"/>
  <c r="K53" i="6" s="1"/>
  <c r="J53" i="4"/>
  <c r="K53" i="4" s="1"/>
  <c r="J55" i="1"/>
  <c r="K55" i="1" s="1"/>
  <c r="J55" i="9"/>
  <c r="K55" i="9" s="1"/>
  <c r="J55" i="7"/>
  <c r="K55" i="7" s="1"/>
  <c r="J55" i="5"/>
  <c r="K55" i="5" s="1"/>
  <c r="J55" i="3"/>
  <c r="K55" i="3" s="1"/>
  <c r="J48" i="2"/>
  <c r="K48" i="2" s="1"/>
  <c r="J48" i="8"/>
  <c r="K48" i="8" s="1"/>
  <c r="J48" i="6"/>
  <c r="K48" i="6" s="1"/>
  <c r="J48" i="4"/>
  <c r="K48" i="4" s="1"/>
  <c r="J57" i="1"/>
  <c r="K57" i="1" s="1"/>
  <c r="J57" i="9"/>
  <c r="K57" i="9" s="1"/>
  <c r="J57" i="7"/>
  <c r="K57" i="7" s="1"/>
  <c r="J57" i="5"/>
  <c r="K57" i="5" s="1"/>
  <c r="J57" i="3"/>
  <c r="K57" i="3" s="1"/>
  <c r="J27" i="2"/>
  <c r="K27" i="2" s="1"/>
  <c r="J27" i="8"/>
  <c r="K27" i="8" s="1"/>
  <c r="J27" i="6"/>
  <c r="K27" i="6" s="1"/>
  <c r="J27" i="4"/>
  <c r="K27" i="4" s="1"/>
  <c r="J24" i="1"/>
  <c r="K24" i="1" s="1"/>
  <c r="J24" i="9"/>
  <c r="K24" i="9" s="1"/>
  <c r="J24" i="7"/>
  <c r="K24" i="7" s="1"/>
  <c r="J24" i="5"/>
  <c r="K24" i="5" s="1"/>
  <c r="J24" i="3"/>
  <c r="K24" i="3" s="1"/>
  <c r="J40" i="2"/>
  <c r="K40" i="2" s="1"/>
  <c r="J40" i="8"/>
  <c r="K40" i="8" s="1"/>
  <c r="J40" i="6"/>
  <c r="K40" i="6" s="1"/>
  <c r="J40" i="4"/>
  <c r="K40" i="4" s="1"/>
  <c r="J58" i="1"/>
  <c r="K58" i="1" s="1"/>
  <c r="J58" i="9"/>
  <c r="K58" i="9" s="1"/>
  <c r="J58" i="7"/>
  <c r="K58" i="7" s="1"/>
  <c r="J58" i="5"/>
  <c r="K58" i="5" s="1"/>
  <c r="J58" i="3"/>
  <c r="K58" i="3" s="1"/>
  <c r="J45" i="2"/>
  <c r="K45" i="2" s="1"/>
  <c r="J45" i="8"/>
  <c r="K45" i="8" s="1"/>
  <c r="J45" i="6"/>
  <c r="K45" i="6" s="1"/>
  <c r="J45" i="4"/>
  <c r="K45" i="4" s="1"/>
  <c r="J64" i="1"/>
  <c r="K64" i="1" s="1"/>
  <c r="J64" i="9"/>
  <c r="K64" i="9" s="1"/>
  <c r="J64" i="7"/>
  <c r="K64" i="7" s="1"/>
  <c r="J64" i="5"/>
  <c r="K64" i="5" s="1"/>
  <c r="J64" i="3"/>
  <c r="K64" i="3" s="1"/>
  <c r="L59" i="5"/>
  <c r="M59" i="5"/>
  <c r="M59" i="7"/>
  <c r="L59" i="7"/>
  <c r="M59" i="9"/>
  <c r="L59" i="9"/>
  <c r="M59" i="1"/>
  <c r="L59" i="1"/>
  <c r="M10" i="4"/>
  <c r="L10" i="4"/>
  <c r="M10" i="6"/>
  <c r="L10" i="6"/>
  <c r="L10" i="8"/>
  <c r="M10" i="8"/>
  <c r="M10" i="2"/>
  <c r="L10" i="2"/>
  <c r="M33" i="3"/>
  <c r="L33" i="3"/>
  <c r="L33" i="5"/>
  <c r="M33" i="5"/>
  <c r="M33" i="7"/>
  <c r="L33" i="7"/>
  <c r="M33" i="9"/>
  <c r="L33" i="9"/>
  <c r="L33" i="1"/>
  <c r="M33" i="1"/>
  <c r="M65" i="4"/>
  <c r="L65" i="4"/>
  <c r="M65" i="6"/>
  <c r="L65" i="6"/>
  <c r="M65" i="8"/>
  <c r="L65" i="8"/>
  <c r="M65" i="2"/>
  <c r="L65" i="2"/>
  <c r="M72" i="3"/>
  <c r="L72" i="3"/>
  <c r="L72" i="5"/>
  <c r="M72" i="5"/>
  <c r="M72" i="7"/>
  <c r="L72" i="7"/>
  <c r="L72" i="9"/>
  <c r="M72" i="9"/>
  <c r="L72" i="1"/>
  <c r="M72" i="1"/>
  <c r="M32" i="4"/>
  <c r="L32" i="4"/>
  <c r="L32" i="6"/>
  <c r="M32" i="6"/>
  <c r="L32" i="8"/>
  <c r="M32" i="8"/>
  <c r="L32" i="2"/>
  <c r="M32" i="2"/>
  <c r="M60" i="3"/>
  <c r="L60" i="3"/>
  <c r="M60" i="5"/>
  <c r="L60" i="5"/>
  <c r="L60" i="7"/>
  <c r="M60" i="7"/>
  <c r="L60" i="9"/>
  <c r="M60" i="9"/>
  <c r="L60" i="1"/>
  <c r="M60" i="1"/>
  <c r="M69" i="4"/>
  <c r="L69" i="4"/>
  <c r="M69" i="6"/>
  <c r="L69" i="6"/>
  <c r="M69" i="8"/>
  <c r="L69" i="8"/>
  <c r="M69" i="2"/>
  <c r="L69" i="2"/>
  <c r="L11" i="3"/>
  <c r="M11" i="3"/>
  <c r="L11" i="5"/>
  <c r="M11" i="5"/>
  <c r="M11" i="7"/>
  <c r="L11" i="7"/>
  <c r="L11" i="9"/>
  <c r="M11" i="9"/>
  <c r="L11" i="1"/>
  <c r="M11" i="1"/>
  <c r="L34" i="4"/>
  <c r="M34" i="4"/>
  <c r="L34" i="6"/>
  <c r="M34" i="6"/>
  <c r="L34" i="8"/>
  <c r="M34" i="8"/>
  <c r="M34" i="2"/>
  <c r="L34" i="2"/>
  <c r="L46" i="3"/>
  <c r="M46" i="3"/>
  <c r="L46" i="5"/>
  <c r="M46" i="5"/>
  <c r="L46" i="7"/>
  <c r="M46" i="7"/>
  <c r="L46" i="9"/>
  <c r="M46" i="9"/>
  <c r="M46" i="1"/>
  <c r="L46" i="1"/>
  <c r="M47" i="4"/>
  <c r="L47" i="4"/>
  <c r="L47" i="6"/>
  <c r="M47" i="6"/>
  <c r="M47" i="8"/>
  <c r="L47" i="8"/>
  <c r="L47" i="2"/>
  <c r="M47" i="2"/>
  <c r="M30" i="3"/>
  <c r="L30" i="3"/>
  <c r="L30" i="5"/>
  <c r="M30" i="5"/>
  <c r="M30" i="7"/>
  <c r="L30" i="7"/>
  <c r="L30" i="9"/>
  <c r="M30" i="9"/>
  <c r="L30" i="1"/>
  <c r="M30" i="1"/>
  <c r="L71" i="4"/>
  <c r="M71" i="4"/>
  <c r="L71" i="6"/>
  <c r="M71" i="6"/>
  <c r="M71" i="8"/>
  <c r="L71" i="8"/>
  <c r="M71" i="2"/>
  <c r="L71" i="2"/>
  <c r="M56" i="3"/>
  <c r="L56" i="3"/>
  <c r="L56" i="5"/>
  <c r="M56" i="5"/>
  <c r="L56" i="7"/>
  <c r="M56" i="7"/>
  <c r="L56" i="9"/>
  <c r="M56" i="9"/>
  <c r="L56" i="1"/>
  <c r="M56" i="1"/>
  <c r="M52" i="4"/>
  <c r="L52" i="4"/>
  <c r="L52" i="6"/>
  <c r="M52" i="6"/>
  <c r="M52" i="8"/>
  <c r="L52" i="8"/>
  <c r="L52" i="2"/>
  <c r="M52" i="2"/>
  <c r="M22" i="3"/>
  <c r="L22" i="3"/>
  <c r="L22" i="5"/>
  <c r="M22" i="5"/>
  <c r="M22" i="7"/>
  <c r="L22" i="7"/>
  <c r="L22" i="9"/>
  <c r="M22" i="9"/>
  <c r="M22" i="1"/>
  <c r="L22" i="1"/>
  <c r="M44" i="4"/>
  <c r="L44" i="4"/>
  <c r="L44" i="6"/>
  <c r="M44" i="6"/>
  <c r="L44" i="8"/>
  <c r="M44" i="8"/>
  <c r="L44" i="2"/>
  <c r="M44" i="2"/>
  <c r="M15" i="3"/>
  <c r="L15" i="3"/>
  <c r="M15" i="5"/>
  <c r="L15" i="5"/>
  <c r="M15" i="7"/>
  <c r="L15" i="7"/>
  <c r="M15" i="9"/>
  <c r="L15" i="9"/>
  <c r="M15" i="1"/>
  <c r="L15" i="1"/>
  <c r="L70" i="4"/>
  <c r="M70" i="4"/>
  <c r="M70" i="6"/>
  <c r="L70" i="6"/>
  <c r="M70" i="8"/>
  <c r="L70" i="8"/>
  <c r="M70" i="2"/>
  <c r="L70" i="2"/>
  <c r="M62" i="3"/>
  <c r="L62" i="3"/>
  <c r="L62" i="5"/>
  <c r="M62" i="5"/>
  <c r="L62" i="7"/>
  <c r="M62" i="7"/>
  <c r="L62" i="9"/>
  <c r="M62" i="9"/>
  <c r="L62" i="1"/>
  <c r="M62" i="1"/>
  <c r="M18" i="4"/>
  <c r="L18" i="4"/>
  <c r="M18" i="6"/>
  <c r="L18" i="6"/>
  <c r="L18" i="8"/>
  <c r="M18" i="8"/>
  <c r="M18" i="2"/>
  <c r="L18" i="2"/>
  <c r="M21" i="3"/>
  <c r="L21" i="3"/>
  <c r="M21" i="5"/>
  <c r="L21" i="5"/>
  <c r="L21" i="7"/>
  <c r="M21" i="7"/>
  <c r="M21" i="9"/>
  <c r="L21" i="9"/>
  <c r="L21" i="1"/>
  <c r="M21" i="1"/>
  <c r="L35" i="4"/>
  <c r="M35" i="4"/>
  <c r="L35" i="6"/>
  <c r="M35" i="6"/>
  <c r="L35" i="8"/>
  <c r="M35" i="8"/>
  <c r="L35" i="2"/>
  <c r="M35" i="2"/>
  <c r="L38" i="3"/>
  <c r="M38" i="3"/>
  <c r="M38" i="5"/>
  <c r="L38" i="5"/>
  <c r="L38" i="7"/>
  <c r="M38" i="7"/>
  <c r="L38" i="9"/>
  <c r="M38" i="9"/>
  <c r="M38" i="1"/>
  <c r="L38" i="1"/>
  <c r="L49" i="4"/>
  <c r="M49" i="4"/>
  <c r="L49" i="6"/>
  <c r="M49" i="6"/>
  <c r="M49" i="8"/>
  <c r="L49" i="8"/>
  <c r="M49" i="2"/>
  <c r="L49" i="2"/>
  <c r="L51" i="3"/>
  <c r="M51" i="3"/>
  <c r="L51" i="5"/>
  <c r="M51" i="5"/>
  <c r="M51" i="7"/>
  <c r="L51" i="7"/>
  <c r="M51" i="9"/>
  <c r="L51" i="9"/>
  <c r="L51" i="1"/>
  <c r="M51" i="1"/>
  <c r="L43" i="4"/>
  <c r="M43" i="4"/>
  <c r="L43" i="6"/>
  <c r="M43" i="6"/>
  <c r="L43" i="8"/>
  <c r="M43" i="8"/>
  <c r="M43" i="2"/>
  <c r="L43" i="2"/>
  <c r="M36" i="3"/>
  <c r="L36" i="3"/>
  <c r="L36" i="5"/>
  <c r="M36" i="5"/>
  <c r="M36" i="7"/>
  <c r="L36" i="7"/>
  <c r="L36" i="9"/>
  <c r="M36" i="9"/>
  <c r="M36" i="1"/>
  <c r="L36" i="1"/>
  <c r="L14" i="4"/>
  <c r="M14" i="4"/>
  <c r="L14" i="6"/>
  <c r="M14" i="6"/>
  <c r="L14" i="8"/>
  <c r="M14" i="8"/>
  <c r="L14" i="2"/>
  <c r="M14" i="2"/>
  <c r="L37" i="3"/>
  <c r="M37" i="3"/>
  <c r="M37" i="5"/>
  <c r="L37" i="5"/>
  <c r="M37" i="7"/>
  <c r="L37" i="7"/>
  <c r="M37" i="9"/>
  <c r="L37" i="9"/>
  <c r="L37" i="1"/>
  <c r="M37" i="1"/>
  <c r="J31" i="1"/>
  <c r="K31" i="1" s="1"/>
  <c r="J31" i="9"/>
  <c r="K31" i="9" s="1"/>
  <c r="J31" i="7"/>
  <c r="K31" i="7" s="1"/>
  <c r="J31" i="5"/>
  <c r="K31" i="5" s="1"/>
  <c r="J31" i="3"/>
  <c r="K31" i="3" s="1"/>
  <c r="J39" i="2"/>
  <c r="K39" i="2" s="1"/>
  <c r="J39" i="8"/>
  <c r="K39" i="8" s="1"/>
  <c r="J39" i="6"/>
  <c r="K39" i="6" s="1"/>
  <c r="J39" i="4"/>
  <c r="K39" i="4" s="1"/>
  <c r="J20" i="1"/>
  <c r="K20" i="1" s="1"/>
  <c r="J20" i="9"/>
  <c r="K20" i="9" s="1"/>
  <c r="J20" i="7"/>
  <c r="K20" i="7" s="1"/>
  <c r="J20" i="5"/>
  <c r="K20" i="5" s="1"/>
  <c r="J20" i="3"/>
  <c r="K20" i="3" s="1"/>
  <c r="J61" i="2"/>
  <c r="K61" i="2" s="1"/>
  <c r="J61" i="8"/>
  <c r="K61" i="8" s="1"/>
  <c r="J61" i="6"/>
  <c r="K61" i="6" s="1"/>
  <c r="J61" i="4"/>
  <c r="K61" i="4" s="1"/>
  <c r="J17" i="1"/>
  <c r="K17" i="1" s="1"/>
  <c r="J17" i="9"/>
  <c r="K17" i="9" s="1"/>
  <c r="J17" i="7"/>
  <c r="K17" i="7" s="1"/>
  <c r="J17" i="5"/>
  <c r="K17" i="5" s="1"/>
  <c r="J17" i="3"/>
  <c r="K17" i="3" s="1"/>
  <c r="J9" i="2"/>
  <c r="K9" i="2" s="1"/>
  <c r="J9" i="8"/>
  <c r="K9" i="8" s="1"/>
  <c r="J9" i="6"/>
  <c r="K9" i="6" s="1"/>
  <c r="J9" i="4"/>
  <c r="K9" i="4" s="1"/>
  <c r="J41" i="1"/>
  <c r="K41" i="1" s="1"/>
  <c r="J41" i="9"/>
  <c r="K41" i="9" s="1"/>
  <c r="J41" i="7"/>
  <c r="K41" i="7" s="1"/>
  <c r="J41" i="5"/>
  <c r="K41" i="5" s="1"/>
  <c r="J41" i="3"/>
  <c r="K41" i="3" s="1"/>
  <c r="J66" i="2"/>
  <c r="K66" i="2" s="1"/>
  <c r="J66" i="8"/>
  <c r="K66" i="8" s="1"/>
  <c r="J66" i="6"/>
  <c r="K66" i="6" s="1"/>
  <c r="J66" i="4"/>
  <c r="K66" i="4" s="1"/>
  <c r="J68" i="1"/>
  <c r="K68" i="1" s="1"/>
  <c r="J68" i="9"/>
  <c r="K68" i="9" s="1"/>
  <c r="J68" i="7"/>
  <c r="K68" i="7" s="1"/>
  <c r="J68" i="5"/>
  <c r="K68" i="5" s="1"/>
  <c r="J68" i="3"/>
  <c r="K68" i="3" s="1"/>
  <c r="J16" i="2"/>
  <c r="K16" i="2" s="1"/>
  <c r="J16" i="8"/>
  <c r="K16" i="8" s="1"/>
  <c r="J16" i="6"/>
  <c r="K16" i="6" s="1"/>
  <c r="J16" i="4"/>
  <c r="K16" i="4" s="1"/>
  <c r="J7" i="1"/>
  <c r="K7" i="1" s="1"/>
  <c r="J7" i="9"/>
  <c r="K7" i="9" s="1"/>
  <c r="J7" i="7"/>
  <c r="K7" i="7" s="1"/>
  <c r="J7" i="5"/>
  <c r="K7" i="5" s="1"/>
  <c r="J7" i="3"/>
  <c r="K7" i="3" s="1"/>
  <c r="L64" i="3" l="1"/>
  <c r="M64" i="3"/>
  <c r="L64" i="5"/>
  <c r="M64" i="5"/>
  <c r="M64" i="7"/>
  <c r="L64" i="7"/>
  <c r="L64" i="9"/>
  <c r="M64" i="9"/>
  <c r="L64" i="1"/>
  <c r="M64" i="1"/>
  <c r="M45" i="4"/>
  <c r="L45" i="4"/>
  <c r="L45" i="6"/>
  <c r="M45" i="6"/>
  <c r="L45" i="8"/>
  <c r="M45" i="8"/>
  <c r="L45" i="2"/>
  <c r="M45" i="2"/>
  <c r="L58" i="3"/>
  <c r="M58" i="3"/>
  <c r="M58" i="5"/>
  <c r="L58" i="5"/>
  <c r="M58" i="7"/>
  <c r="L58" i="7"/>
  <c r="L58" i="9"/>
  <c r="M58" i="9"/>
  <c r="M58" i="1"/>
  <c r="L58" i="1"/>
  <c r="M40" i="4"/>
  <c r="L40" i="4"/>
  <c r="L40" i="6"/>
  <c r="M40" i="6"/>
  <c r="L40" i="8"/>
  <c r="M40" i="8"/>
  <c r="M40" i="2"/>
  <c r="L40" i="2"/>
  <c r="M24" i="3"/>
  <c r="L24" i="3"/>
  <c r="L24" i="5"/>
  <c r="M24" i="5"/>
  <c r="L24" i="7"/>
  <c r="M24" i="7"/>
  <c r="L24" i="9"/>
  <c r="M24" i="9"/>
  <c r="L24" i="1"/>
  <c r="M24" i="1"/>
  <c r="L27" i="4"/>
  <c r="M27" i="4"/>
  <c r="L27" i="6"/>
  <c r="M27" i="6"/>
  <c r="L27" i="8"/>
  <c r="M27" i="8"/>
  <c r="L27" i="2"/>
  <c r="M27" i="2"/>
  <c r="M57" i="3"/>
  <c r="L57" i="3"/>
  <c r="L57" i="5"/>
  <c r="M57" i="5"/>
  <c r="M57" i="7"/>
  <c r="L57" i="7"/>
  <c r="M57" i="9"/>
  <c r="L57" i="9"/>
  <c r="M57" i="1"/>
  <c r="L57" i="1"/>
  <c r="M48" i="4"/>
  <c r="L48" i="4"/>
  <c r="M48" i="6"/>
  <c r="L48" i="6"/>
  <c r="M48" i="8"/>
  <c r="L48" i="8"/>
  <c r="M48" i="2"/>
  <c r="L48" i="2"/>
  <c r="L55" i="3"/>
  <c r="M55" i="3"/>
  <c r="M55" i="5"/>
  <c r="L55" i="5"/>
  <c r="M55" i="7"/>
  <c r="L55" i="7"/>
  <c r="M55" i="9"/>
  <c r="L55" i="9"/>
  <c r="M55" i="1"/>
  <c r="L55" i="1"/>
  <c r="L53" i="4"/>
  <c r="M53" i="4"/>
  <c r="M53" i="6"/>
  <c r="L53" i="6"/>
  <c r="M53" i="8"/>
  <c r="L53" i="8"/>
  <c r="L53" i="2"/>
  <c r="M53" i="2"/>
  <c r="M13" i="3"/>
  <c r="L13" i="3"/>
  <c r="L13" i="5"/>
  <c r="M13" i="5"/>
  <c r="M13" i="7"/>
  <c r="L13" i="7"/>
  <c r="L13" i="9"/>
  <c r="M13" i="9"/>
  <c r="L13" i="1"/>
  <c r="M13" i="1"/>
  <c r="L54" i="4"/>
  <c r="M54" i="4"/>
  <c r="L54" i="6"/>
  <c r="M54" i="6"/>
  <c r="M54" i="8"/>
  <c r="L54" i="8"/>
  <c r="L54" i="2"/>
  <c r="M54" i="2"/>
  <c r="M26" i="3"/>
  <c r="L26" i="3"/>
  <c r="M26" i="5"/>
  <c r="L26" i="5"/>
  <c r="M26" i="7"/>
  <c r="L26" i="7"/>
  <c r="L26" i="9"/>
  <c r="M26" i="9"/>
  <c r="M26" i="1"/>
  <c r="L26" i="1"/>
  <c r="M29" i="4"/>
  <c r="L29" i="4"/>
  <c r="M29" i="6"/>
  <c r="L29" i="6"/>
  <c r="L29" i="8"/>
  <c r="M29" i="8"/>
  <c r="L29" i="2"/>
  <c r="M29" i="2"/>
  <c r="M28" i="3"/>
  <c r="L28" i="3"/>
  <c r="M28" i="5"/>
  <c r="L28" i="5"/>
  <c r="M28" i="7"/>
  <c r="L28" i="7"/>
  <c r="L28" i="9"/>
  <c r="M28" i="9"/>
  <c r="L28" i="1"/>
  <c r="M28" i="1"/>
  <c r="M50" i="4"/>
  <c r="L50" i="4"/>
  <c r="M50" i="6"/>
  <c r="L50" i="6"/>
  <c r="M50" i="8"/>
  <c r="L50" i="8"/>
  <c r="M50" i="2"/>
  <c r="L50" i="2"/>
  <c r="M25" i="3"/>
  <c r="L25" i="3"/>
  <c r="M25" i="5"/>
  <c r="L25" i="5"/>
  <c r="L25" i="7"/>
  <c r="M25" i="7"/>
  <c r="M25" i="9"/>
  <c r="L25" i="9"/>
  <c r="M25" i="1"/>
  <c r="L25" i="1"/>
  <c r="L19" i="4"/>
  <c r="M19" i="4"/>
  <c r="L19" i="6"/>
  <c r="M19" i="6"/>
  <c r="L19" i="8"/>
  <c r="M19" i="8"/>
  <c r="L19" i="2"/>
  <c r="M19" i="2"/>
  <c r="L6" i="3"/>
  <c r="M6" i="3"/>
  <c r="M6" i="5"/>
  <c r="L6" i="5"/>
  <c r="L6" i="7"/>
  <c r="M6" i="7"/>
  <c r="L6" i="9"/>
  <c r="M6" i="9"/>
  <c r="M6" i="1"/>
  <c r="L6" i="1"/>
  <c r="M67" i="4"/>
  <c r="L67" i="4"/>
  <c r="L67" i="6"/>
  <c r="M67" i="6"/>
  <c r="M67" i="8"/>
  <c r="L67" i="8"/>
  <c r="M67" i="2"/>
  <c r="L67" i="2"/>
  <c r="L5" i="3"/>
  <c r="M5" i="3"/>
  <c r="L5" i="5"/>
  <c r="M5" i="5"/>
  <c r="M5" i="7"/>
  <c r="L5" i="7"/>
  <c r="L5" i="9"/>
  <c r="M5" i="9"/>
  <c r="L5" i="1"/>
  <c r="M5" i="1"/>
  <c r="L23" i="4"/>
  <c r="M23" i="4"/>
  <c r="L23" i="6"/>
  <c r="M23" i="6"/>
  <c r="L23" i="8"/>
  <c r="M23" i="8"/>
  <c r="L23" i="2"/>
  <c r="M23" i="2"/>
  <c r="J12" i="2"/>
  <c r="K12" i="2" s="1"/>
  <c r="J12" i="8"/>
  <c r="K12" i="8" s="1"/>
  <c r="J12" i="6"/>
  <c r="K12" i="6" s="1"/>
  <c r="J12" i="4"/>
  <c r="K12" i="4" s="1"/>
  <c r="L7" i="4"/>
  <c r="M7" i="4"/>
  <c r="L7" i="6"/>
  <c r="M7" i="6"/>
  <c r="L7" i="8"/>
  <c r="M7" i="8"/>
  <c r="L7" i="2"/>
  <c r="M7" i="2"/>
  <c r="L16" i="3"/>
  <c r="M16" i="3"/>
  <c r="M16" i="5"/>
  <c r="L16" i="5"/>
  <c r="L16" i="7"/>
  <c r="M16" i="7"/>
  <c r="L16" i="9"/>
  <c r="M16" i="9"/>
  <c r="L16" i="1"/>
  <c r="M16" i="1"/>
  <c r="L68" i="4"/>
  <c r="M68" i="4"/>
  <c r="M68" i="6"/>
  <c r="L68" i="6"/>
  <c r="M68" i="8"/>
  <c r="L68" i="8"/>
  <c r="M68" i="2"/>
  <c r="L68" i="2"/>
  <c r="L66" i="3"/>
  <c r="M66" i="3"/>
  <c r="M66" i="5"/>
  <c r="L66" i="5"/>
  <c r="M66" i="7"/>
  <c r="L66" i="7"/>
  <c r="L66" i="9"/>
  <c r="M66" i="9"/>
  <c r="M66" i="1"/>
  <c r="L66" i="1"/>
  <c r="M41" i="4"/>
  <c r="L41" i="4"/>
  <c r="M41" i="6"/>
  <c r="L41" i="6"/>
  <c r="L41" i="8"/>
  <c r="M41" i="8"/>
  <c r="L41" i="2"/>
  <c r="M41" i="2"/>
  <c r="L9" i="3"/>
  <c r="M9" i="3"/>
  <c r="M9" i="5"/>
  <c r="L9" i="5"/>
  <c r="M9" i="7"/>
  <c r="L9" i="7"/>
  <c r="L9" i="9"/>
  <c r="M9" i="9"/>
  <c r="M9" i="1"/>
  <c r="L9" i="1"/>
  <c r="L17" i="4"/>
  <c r="M17" i="4"/>
  <c r="M17" i="6"/>
  <c r="L17" i="6"/>
  <c r="L17" i="8"/>
  <c r="M17" i="8"/>
  <c r="L17" i="2"/>
  <c r="M17" i="2"/>
  <c r="L61" i="3"/>
  <c r="M61" i="3"/>
  <c r="L61" i="5"/>
  <c r="M61" i="5"/>
  <c r="M61" i="7"/>
  <c r="L61" i="7"/>
  <c r="M61" i="9"/>
  <c r="L61" i="9"/>
  <c r="L61" i="1"/>
  <c r="M61" i="1"/>
  <c r="M20" i="4"/>
  <c r="L20" i="4"/>
  <c r="M20" i="6"/>
  <c r="L20" i="6"/>
  <c r="L20" i="8"/>
  <c r="M20" i="8"/>
  <c r="M20" i="2"/>
  <c r="L20" i="2"/>
  <c r="L39" i="3"/>
  <c r="M39" i="3"/>
  <c r="M39" i="5"/>
  <c r="L39" i="5"/>
  <c r="M39" i="7"/>
  <c r="L39" i="7"/>
  <c r="M39" i="9"/>
  <c r="L39" i="9"/>
  <c r="L39" i="1"/>
  <c r="M39" i="1"/>
  <c r="L64" i="4"/>
  <c r="M64" i="4"/>
  <c r="M64" i="6"/>
  <c r="L64" i="6"/>
  <c r="M64" i="8"/>
  <c r="L64" i="8"/>
  <c r="M64" i="2"/>
  <c r="L64" i="2"/>
  <c r="L45" i="3"/>
  <c r="M45" i="3"/>
  <c r="M45" i="5"/>
  <c r="L45" i="5"/>
  <c r="M45" i="7"/>
  <c r="L45" i="7"/>
  <c r="M45" i="9"/>
  <c r="L45" i="9"/>
  <c r="L45" i="1"/>
  <c r="M45" i="1"/>
  <c r="L58" i="4"/>
  <c r="M58" i="4"/>
  <c r="M58" i="6"/>
  <c r="L58" i="6"/>
  <c r="M58" i="8"/>
  <c r="L58" i="8"/>
  <c r="M58" i="2"/>
  <c r="L58" i="2"/>
  <c r="L40" i="3"/>
  <c r="M40" i="3"/>
  <c r="L40" i="5"/>
  <c r="M40" i="5"/>
  <c r="L40" i="7"/>
  <c r="M40" i="7"/>
  <c r="L40" i="9"/>
  <c r="M40" i="9"/>
  <c r="L40" i="1"/>
  <c r="M40" i="1"/>
  <c r="L24" i="4"/>
  <c r="M24" i="4"/>
  <c r="L24" i="6"/>
  <c r="M24" i="6"/>
  <c r="L24" i="8"/>
  <c r="M24" i="8"/>
  <c r="M24" i="2"/>
  <c r="L24" i="2"/>
  <c r="L27" i="3"/>
  <c r="M27" i="3"/>
  <c r="M27" i="5"/>
  <c r="L27" i="5"/>
  <c r="M27" i="7"/>
  <c r="L27" i="7"/>
  <c r="M27" i="9"/>
  <c r="L27" i="9"/>
  <c r="L27" i="1"/>
  <c r="M27" i="1"/>
  <c r="M57" i="4"/>
  <c r="L57" i="4"/>
  <c r="M57" i="6"/>
  <c r="L57" i="6"/>
  <c r="M57" i="8"/>
  <c r="L57" i="8"/>
  <c r="L57" i="2"/>
  <c r="M57" i="2"/>
  <c r="L48" i="3"/>
  <c r="M48" i="3"/>
  <c r="L48" i="5"/>
  <c r="M48" i="5"/>
  <c r="M48" i="7"/>
  <c r="L48" i="7"/>
  <c r="L48" i="9"/>
  <c r="M48" i="9"/>
  <c r="L48" i="1"/>
  <c r="M48" i="1"/>
  <c r="L55" i="4"/>
  <c r="M55" i="4"/>
  <c r="L55" i="6"/>
  <c r="M55" i="6"/>
  <c r="M55" i="8"/>
  <c r="L55" i="8"/>
  <c r="L55" i="2"/>
  <c r="M55" i="2"/>
  <c r="M53" i="3"/>
  <c r="L53" i="3"/>
  <c r="M53" i="5"/>
  <c r="L53" i="5"/>
  <c r="L53" i="7"/>
  <c r="M53" i="7"/>
  <c r="M53" i="9"/>
  <c r="L53" i="9"/>
  <c r="M53" i="1"/>
  <c r="L53" i="1"/>
  <c r="M13" i="4"/>
  <c r="L13" i="4"/>
  <c r="M13" i="6"/>
  <c r="L13" i="6"/>
  <c r="L13" i="8"/>
  <c r="M13" i="8"/>
  <c r="L13" i="2"/>
  <c r="M13" i="2"/>
  <c r="L54" i="3"/>
  <c r="M54" i="3"/>
  <c r="L54" i="5"/>
  <c r="M54" i="5"/>
  <c r="L54" i="7"/>
  <c r="M54" i="7"/>
  <c r="L54" i="9"/>
  <c r="M54" i="9"/>
  <c r="M54" i="1"/>
  <c r="L54" i="1"/>
  <c r="L26" i="4"/>
  <c r="M26" i="4"/>
  <c r="M26" i="6"/>
  <c r="L26" i="6"/>
  <c r="L26" i="8"/>
  <c r="M26" i="8"/>
  <c r="L26" i="2"/>
  <c r="M26" i="2"/>
  <c r="M29" i="3"/>
  <c r="L29" i="3"/>
  <c r="L29" i="5"/>
  <c r="M29" i="5"/>
  <c r="L29" i="7"/>
  <c r="M29" i="7"/>
  <c r="M29" i="9"/>
  <c r="L29" i="9"/>
  <c r="M29" i="1"/>
  <c r="L29" i="1"/>
  <c r="L28" i="4"/>
  <c r="M28" i="4"/>
  <c r="L28" i="6"/>
  <c r="M28" i="6"/>
  <c r="L28" i="8"/>
  <c r="M28" i="8"/>
  <c r="M28" i="2"/>
  <c r="L28" i="2"/>
  <c r="L50" i="3"/>
  <c r="M50" i="3"/>
  <c r="M50" i="5"/>
  <c r="L50" i="5"/>
  <c r="L50" i="7"/>
  <c r="M50" i="7"/>
  <c r="L50" i="9"/>
  <c r="M50" i="9"/>
  <c r="M50" i="1"/>
  <c r="L50" i="1"/>
  <c r="M25" i="4"/>
  <c r="L25" i="4"/>
  <c r="M25" i="6"/>
  <c r="L25" i="6"/>
  <c r="L25" i="8"/>
  <c r="M25" i="8"/>
  <c r="L25" i="2"/>
  <c r="M25" i="2"/>
  <c r="L19" i="3"/>
  <c r="M19" i="3"/>
  <c r="L19" i="5"/>
  <c r="M19" i="5"/>
  <c r="M19" i="7"/>
  <c r="L19" i="7"/>
  <c r="M19" i="9"/>
  <c r="L19" i="9"/>
  <c r="M19" i="1"/>
  <c r="L19" i="1"/>
  <c r="M6" i="4"/>
  <c r="L6" i="4"/>
  <c r="M6" i="6"/>
  <c r="L6" i="6"/>
  <c r="L6" i="8"/>
  <c r="M6" i="8"/>
  <c r="M6" i="2"/>
  <c r="L6" i="2"/>
  <c r="M67" i="3"/>
  <c r="L67" i="3"/>
  <c r="L67" i="5"/>
  <c r="M67" i="5"/>
  <c r="M67" i="7"/>
  <c r="L67" i="7"/>
  <c r="M67" i="9"/>
  <c r="L67" i="9"/>
  <c r="L67" i="1"/>
  <c r="M67" i="1"/>
  <c r="L5" i="4"/>
  <c r="M5" i="4"/>
  <c r="L5" i="6"/>
  <c r="M5" i="6"/>
  <c r="L5" i="8"/>
  <c r="M5" i="8"/>
  <c r="M5" i="2"/>
  <c r="L5" i="2"/>
  <c r="L23" i="3"/>
  <c r="M23" i="3"/>
  <c r="L23" i="5"/>
  <c r="M23" i="5"/>
  <c r="M23" i="7"/>
  <c r="L23" i="7"/>
  <c r="M23" i="9"/>
  <c r="L23" i="9"/>
  <c r="M23" i="1"/>
  <c r="L23" i="1"/>
  <c r="M7" i="3"/>
  <c r="L7" i="3"/>
  <c r="M7" i="5"/>
  <c r="L7" i="5"/>
  <c r="M7" i="7"/>
  <c r="L7" i="7"/>
  <c r="L7" i="9"/>
  <c r="M7" i="9"/>
  <c r="M7" i="1"/>
  <c r="L7" i="1"/>
  <c r="M16" i="4"/>
  <c r="L16" i="4"/>
  <c r="M16" i="6"/>
  <c r="L16" i="6"/>
  <c r="L16" i="8"/>
  <c r="M16" i="8"/>
  <c r="L16" i="2"/>
  <c r="M16" i="2"/>
  <c r="M68" i="3"/>
  <c r="L68" i="3"/>
  <c r="L68" i="5"/>
  <c r="M68" i="5"/>
  <c r="M68" i="7"/>
  <c r="L68" i="7"/>
  <c r="L68" i="9"/>
  <c r="M68" i="9"/>
  <c r="L68" i="1"/>
  <c r="M68" i="1"/>
  <c r="M66" i="4"/>
  <c r="L66" i="4"/>
  <c r="M66" i="6"/>
  <c r="L66" i="6"/>
  <c r="M66" i="8"/>
  <c r="L66" i="8"/>
  <c r="L66" i="2"/>
  <c r="M66" i="2"/>
  <c r="M41" i="3"/>
  <c r="L41" i="3"/>
  <c r="L41" i="5"/>
  <c r="M41" i="5"/>
  <c r="M41" i="7"/>
  <c r="L41" i="7"/>
  <c r="M41" i="9"/>
  <c r="L41" i="9"/>
  <c r="M41" i="1"/>
  <c r="L41" i="1"/>
  <c r="L9" i="4"/>
  <c r="M9" i="4"/>
  <c r="L9" i="6"/>
  <c r="M9" i="6"/>
  <c r="L9" i="8"/>
  <c r="M9" i="8"/>
  <c r="L9" i="2"/>
  <c r="M9" i="2"/>
  <c r="L17" i="3"/>
  <c r="M17" i="3"/>
  <c r="L17" i="5"/>
  <c r="M17" i="5"/>
  <c r="L17" i="7"/>
  <c r="M17" i="7"/>
  <c r="M17" i="9"/>
  <c r="L17" i="9"/>
  <c r="L17" i="1"/>
  <c r="M17" i="1"/>
  <c r="M61" i="4"/>
  <c r="L61" i="4"/>
  <c r="M61" i="6"/>
  <c r="L61" i="6"/>
  <c r="M61" i="8"/>
  <c r="L61" i="8"/>
  <c r="L61" i="2"/>
  <c r="M61" i="2"/>
  <c r="L20" i="3"/>
  <c r="M20" i="3"/>
  <c r="L20" i="5"/>
  <c r="M20" i="5"/>
  <c r="M20" i="7"/>
  <c r="L20" i="7"/>
  <c r="L20" i="9"/>
  <c r="M20" i="9"/>
  <c r="L20" i="1"/>
  <c r="M20" i="1"/>
  <c r="M39" i="4"/>
  <c r="L39" i="4"/>
  <c r="L39" i="6"/>
  <c r="M39" i="6"/>
  <c r="L39" i="8"/>
  <c r="M39" i="8"/>
  <c r="L39" i="2"/>
  <c r="M39" i="2"/>
  <c r="M31" i="3"/>
  <c r="L31" i="3"/>
  <c r="L31" i="5"/>
  <c r="M31" i="5"/>
  <c r="M31" i="7"/>
  <c r="L31" i="7"/>
  <c r="M31" i="9"/>
  <c r="L31" i="9"/>
  <c r="L31" i="1"/>
  <c r="M31" i="1"/>
  <c r="J12" i="1"/>
  <c r="K12" i="1" s="1"/>
  <c r="J12" i="9"/>
  <c r="K12" i="9" s="1"/>
  <c r="J12" i="7"/>
  <c r="K12" i="7" s="1"/>
  <c r="J12" i="5"/>
  <c r="K12" i="5" s="1"/>
  <c r="J12" i="3"/>
  <c r="K12" i="3" s="1"/>
  <c r="L31" i="4"/>
  <c r="M31" i="4"/>
  <c r="M31" i="6"/>
  <c r="L31" i="6"/>
  <c r="L31" i="8"/>
  <c r="M31" i="8"/>
  <c r="M31" i="2"/>
  <c r="L31" i="2"/>
  <c r="L12" i="3" l="1"/>
  <c r="M12" i="3"/>
  <c r="L12" i="5"/>
  <c r="M12" i="5"/>
  <c r="M12" i="7"/>
  <c r="L12" i="7"/>
  <c r="L12" i="9"/>
  <c r="M12" i="9"/>
  <c r="L12" i="1"/>
  <c r="M12" i="1"/>
  <c r="M12" i="4"/>
  <c r="L12" i="4"/>
  <c r="L12" i="6"/>
  <c r="M12" i="6"/>
  <c r="L12" i="8"/>
  <c r="M12" i="8"/>
  <c r="M12" i="2"/>
  <c r="L12" i="2"/>
  <c r="J4" i="8"/>
  <c r="K4" i="8" s="1"/>
  <c r="J4" i="4"/>
  <c r="K4" i="4" s="1"/>
  <c r="J4" i="9"/>
  <c r="K4" i="9" s="1"/>
  <c r="J4" i="5"/>
  <c r="K4" i="5" s="1"/>
  <c r="J4" i="2"/>
  <c r="K4" i="2" s="1"/>
  <c r="J4" i="6"/>
  <c r="K4" i="6" s="1"/>
  <c r="J4" i="1"/>
  <c r="K4" i="1" s="1"/>
  <c r="J4" i="7"/>
  <c r="K4" i="7" s="1"/>
  <c r="J4" i="3"/>
  <c r="K4" i="3" s="1"/>
  <c r="K73" i="6" l="1"/>
  <c r="K103" i="1" s="1"/>
  <c r="K73" i="5"/>
  <c r="K73" i="4"/>
  <c r="K100" i="1" s="1"/>
  <c r="K73" i="7"/>
  <c r="K73" i="2"/>
  <c r="K73" i="9"/>
  <c r="K73" i="8"/>
  <c r="K102" i="1"/>
  <c r="K104" i="1"/>
  <c r="K98" i="1"/>
  <c r="K105" i="1"/>
  <c r="M98" i="1"/>
  <c r="L4" i="5"/>
  <c r="L73" i="5" s="1"/>
  <c r="M4" i="5"/>
  <c r="M73" i="5" s="1"/>
  <c r="M4" i="9"/>
  <c r="M73" i="9" s="1"/>
  <c r="L4" i="9"/>
  <c r="L73" i="9" s="1"/>
  <c r="M4" i="4"/>
  <c r="M73" i="4" s="1"/>
  <c r="L4" i="4"/>
  <c r="L73" i="4" s="1"/>
  <c r="M4" i="8"/>
  <c r="M73" i="8" s="1"/>
  <c r="L4" i="8"/>
  <c r="L73" i="8" s="1"/>
  <c r="L4" i="3"/>
  <c r="L74" i="3" s="1"/>
  <c r="M4" i="3"/>
  <c r="M74" i="3" s="1"/>
  <c r="K74" i="3"/>
  <c r="L4" i="7"/>
  <c r="L73" i="7" s="1"/>
  <c r="M4" i="7"/>
  <c r="M73" i="7" s="1"/>
  <c r="M4" i="1"/>
  <c r="M73" i="1" s="1"/>
  <c r="K73" i="1"/>
  <c r="L4" i="1"/>
  <c r="L73" i="1" s="1"/>
  <c r="M4" i="6"/>
  <c r="M73" i="6" s="1"/>
  <c r="L4" i="6"/>
  <c r="L73" i="6" s="1"/>
  <c r="M4" i="2"/>
  <c r="M73" i="2" s="1"/>
  <c r="L4" i="2"/>
  <c r="L73" i="2" s="1"/>
  <c r="K95" i="1" l="1"/>
  <c r="M104" i="1"/>
  <c r="L102" i="1"/>
  <c r="M100" i="1"/>
  <c r="M103" i="1"/>
  <c r="L105" i="1"/>
  <c r="L100" i="1"/>
  <c r="L104" i="1"/>
  <c r="M102" i="1"/>
  <c r="L103" i="1"/>
  <c r="K97" i="1"/>
  <c r="M105" i="1"/>
  <c r="L98" i="1"/>
  <c r="M97" i="1" l="1"/>
  <c r="M120" i="1" s="1"/>
  <c r="M95" i="1"/>
  <c r="L95" i="1"/>
  <c r="K120" i="1"/>
  <c r="L97" i="1"/>
  <c r="L120" i="1" l="1"/>
  <c r="H84" i="96"/>
  <c r="J84" i="96" s="1"/>
  <c r="K84" i="96" s="1"/>
  <c r="H84" i="1"/>
  <c r="J84" i="1" s="1"/>
  <c r="K84" i="1" s="1"/>
  <c r="H89" i="96"/>
  <c r="J89" i="96" s="1"/>
  <c r="K89" i="96" s="1"/>
  <c r="H89" i="1"/>
  <c r="J89" i="1" s="1"/>
  <c r="K89" i="1" s="1"/>
  <c r="H92" i="96"/>
  <c r="J92" i="96" s="1"/>
  <c r="K92" i="96" s="1"/>
  <c r="H92" i="1"/>
  <c r="J92" i="1" s="1"/>
  <c r="K92" i="1" s="1"/>
  <c r="H83" i="96"/>
  <c r="J83" i="96" s="1"/>
  <c r="K83" i="96" s="1"/>
  <c r="H83" i="1"/>
  <c r="J83" i="1" s="1"/>
  <c r="K83" i="1" s="1"/>
  <c r="H88" i="96"/>
  <c r="J88" i="96" s="1"/>
  <c r="K88" i="96" s="1"/>
  <c r="H88" i="1"/>
  <c r="J88" i="1" s="1"/>
  <c r="K88" i="1" s="1"/>
  <c r="H90" i="96"/>
  <c r="J90" i="96" s="1"/>
  <c r="K90" i="96" s="1"/>
  <c r="H90" i="1"/>
  <c r="J90" i="1" s="1"/>
  <c r="K90" i="1" s="1"/>
  <c r="L90" i="1" l="1"/>
  <c r="M90" i="1"/>
  <c r="L88" i="1"/>
  <c r="M88" i="1"/>
  <c r="L83" i="1"/>
  <c r="M83" i="1"/>
  <c r="L92" i="1"/>
  <c r="M92" i="1"/>
  <c r="M89" i="1"/>
  <c r="L89" i="1"/>
  <c r="L84" i="1"/>
  <c r="M84" i="1"/>
  <c r="L90" i="96"/>
  <c r="M90" i="96"/>
  <c r="L88" i="96"/>
  <c r="M88" i="96"/>
  <c r="L83" i="96"/>
  <c r="M83" i="96"/>
  <c r="M92" i="96"/>
  <c r="L92" i="96"/>
  <c r="M89" i="96"/>
  <c r="L89" i="96"/>
  <c r="M84" i="96"/>
  <c r="L84" i="96"/>
  <c r="H85" i="96" l="1"/>
  <c r="J85" i="96" s="1"/>
  <c r="K85" i="96" s="1"/>
  <c r="L85" i="96" l="1"/>
  <c r="M85" i="96"/>
  <c r="H85" i="1"/>
  <c r="J85" i="1" s="1"/>
  <c r="K85" i="1" s="1"/>
  <c r="H86" i="96"/>
  <c r="J86" i="96" s="1"/>
  <c r="K86" i="96" s="1"/>
  <c r="H91" i="96"/>
  <c r="J91" i="96" s="1"/>
  <c r="K91" i="96" s="1"/>
  <c r="M91" i="96" l="1"/>
  <c r="L91" i="96"/>
  <c r="M86" i="96"/>
  <c r="M87" i="96" s="1"/>
  <c r="L86" i="96"/>
  <c r="L87" i="96" s="1"/>
  <c r="K87" i="96"/>
  <c r="H91" i="1"/>
  <c r="J91" i="1" s="1"/>
  <c r="K91" i="1" s="1"/>
  <c r="H86" i="1"/>
  <c r="J86" i="1" s="1"/>
  <c r="K86" i="1" s="1"/>
  <c r="L85" i="1"/>
  <c r="M85" i="1"/>
  <c r="K87" i="1" l="1"/>
  <c r="K93" i="96"/>
  <c r="K194" i="96" s="1"/>
  <c r="M93" i="96"/>
  <c r="M194" i="96" s="1"/>
  <c r="L93" i="96"/>
  <c r="L194" i="96" s="1"/>
  <c r="M86" i="1"/>
  <c r="M87" i="1" s="1"/>
  <c r="L86" i="1"/>
  <c r="L87" i="1" s="1"/>
  <c r="M91" i="1"/>
  <c r="L91" i="1"/>
  <c r="K93" i="1" l="1"/>
  <c r="K194" i="1" s="1"/>
  <c r="M93" i="1"/>
  <c r="M194" i="1" s="1"/>
  <c r="L93" i="1"/>
  <c r="L194" i="1" s="1"/>
</calcChain>
</file>

<file path=xl/sharedStrings.xml><?xml version="1.0" encoding="utf-8"?>
<sst xmlns="http://schemas.openxmlformats.org/spreadsheetml/2006/main" count="6578" uniqueCount="731">
  <si>
    <t>Total Statewide</t>
  </si>
  <si>
    <t>LSDVI</t>
  </si>
  <si>
    <t>Jefferson Davis Parish School Board</t>
  </si>
  <si>
    <t>Calcasieu Parish School Board</t>
  </si>
  <si>
    <t>Caddo Parish School Board</t>
  </si>
  <si>
    <t>St. Tammany Parish School Board</t>
  </si>
  <si>
    <t>St. Charles Parish School Board</t>
  </si>
  <si>
    <t>St. Bernard Parish School Board</t>
  </si>
  <si>
    <t>Plaquemines Parish School Board</t>
  </si>
  <si>
    <t>Jefferson Parish School Board</t>
  </si>
  <si>
    <t>Orleans Parish School Board</t>
  </si>
  <si>
    <t>Claiborne Parish School Board</t>
  </si>
  <si>
    <t>Lincoln Parish School Board</t>
  </si>
  <si>
    <t>Ouachita Parish School Board</t>
  </si>
  <si>
    <t>Union Parish School Board</t>
  </si>
  <si>
    <t>West Baton Rouge Parish School Board</t>
  </si>
  <si>
    <t>Livingston Parish School Board</t>
  </si>
  <si>
    <t>East Baton Rouge Parish School Board</t>
  </si>
  <si>
    <t>Louisiana Virtual Charter Academy (LAVCA)</t>
  </si>
  <si>
    <t>Total Legacy Type 2 Charter Schools</t>
  </si>
  <si>
    <t>Belle Chasse Academy (Plaquemines Parish)</t>
  </si>
  <si>
    <t>Delhi Charter School (Richland Parish)</t>
  </si>
  <si>
    <t>Avoyelles Public Charter School (Avoyelles Parish)</t>
  </si>
  <si>
    <t>Glencoe Charter School (St. Mary Parish)</t>
  </si>
  <si>
    <t>New Vision Learning (City of Monroe)</t>
  </si>
  <si>
    <t>Total Lab Schools</t>
  </si>
  <si>
    <t>Southern Lab School</t>
  </si>
  <si>
    <t>LSU Lab School</t>
  </si>
  <si>
    <t>Central Community School Board</t>
  </si>
  <si>
    <t>City of Baker School Board</t>
  </si>
  <si>
    <t>Zachary Community School Board</t>
  </si>
  <si>
    <t>City of Bogalusa School Board</t>
  </si>
  <si>
    <t>City of Monroe School Board</t>
  </si>
  <si>
    <t>Winn Parish School Board</t>
  </si>
  <si>
    <t>West Feliciana Parish School Board</t>
  </si>
  <si>
    <t>West Carroll Parish School Board</t>
  </si>
  <si>
    <t>Webster Parish School Board</t>
  </si>
  <si>
    <t>Washington Parish School Board</t>
  </si>
  <si>
    <t>Vernon Parish School Board</t>
  </si>
  <si>
    <t>Vermilion Parish School Board</t>
  </si>
  <si>
    <t>Terrebonne Parish School Board</t>
  </si>
  <si>
    <t>Tensas Parish School Board</t>
  </si>
  <si>
    <t>Tangipahoa Parish School Board</t>
  </si>
  <si>
    <t>St. Mary Parish School Board</t>
  </si>
  <si>
    <t>St. Martin Parish School Board</t>
  </si>
  <si>
    <t>St. Landry Parish School Board</t>
  </si>
  <si>
    <t>St. John the Baptist Parish School Board</t>
  </si>
  <si>
    <t>St. James Parish School Board</t>
  </si>
  <si>
    <t>St. Helena Parish School Board</t>
  </si>
  <si>
    <t>Sabine Parish School Board</t>
  </si>
  <si>
    <t>Richland Parish School Board</t>
  </si>
  <si>
    <t>Red River Parish School Board</t>
  </si>
  <si>
    <t>Rapides Parish School Board</t>
  </si>
  <si>
    <t>Pointe Coupee Parish School Board</t>
  </si>
  <si>
    <t>Natchitoches Parish School Board</t>
  </si>
  <si>
    <t>Morehouse Parish School Board</t>
  </si>
  <si>
    <t>Madison Parish School Board</t>
  </si>
  <si>
    <t>LaSalle Parish School Board</t>
  </si>
  <si>
    <t>Lafourche Parish School Board</t>
  </si>
  <si>
    <t>Lafayette Parish School Board</t>
  </si>
  <si>
    <t>Jackson Parish School Board</t>
  </si>
  <si>
    <t>Iberville Parish School Board</t>
  </si>
  <si>
    <t>Iberia Parish School Board</t>
  </si>
  <si>
    <t>Grant Parish School Board</t>
  </si>
  <si>
    <t>Franklin Parish School Board</t>
  </si>
  <si>
    <t>Evangeline Parish School Board</t>
  </si>
  <si>
    <t>East Feliciana Parish School Board</t>
  </si>
  <si>
    <t>East Carroll Parish School Board</t>
  </si>
  <si>
    <t>DeSoto Parish School Board</t>
  </si>
  <si>
    <t>Concordia Parish School Board</t>
  </si>
  <si>
    <t>Catahoula Parish School Board</t>
  </si>
  <si>
    <t>Cameron Parish School Board</t>
  </si>
  <si>
    <t>Caldwell Parish School Board</t>
  </si>
  <si>
    <t>Bossier Parish School Board</t>
  </si>
  <si>
    <t>Bienville Parish School Board</t>
  </si>
  <si>
    <t>Beauregard Parish School Board</t>
  </si>
  <si>
    <t>Avoyelles Parish School Board</t>
  </si>
  <si>
    <t>Assumption Parish School Board</t>
  </si>
  <si>
    <t>Ascension Parish School Board</t>
  </si>
  <si>
    <t>Allen Parish School Board</t>
  </si>
  <si>
    <t>Acadia Parish School Board</t>
  </si>
  <si>
    <t>Decreases in
Column 9</t>
  </si>
  <si>
    <t>Increases in
Column 9</t>
  </si>
  <si>
    <t>Col. (3) x Col. (8)</t>
  </si>
  <si>
    <t xml:space="preserve">Col. (6) +
Col. (7) </t>
  </si>
  <si>
    <t xml:space="preserve">Table 4 
Col. (14) </t>
  </si>
  <si>
    <t>Table 3 
Col. (29)</t>
  </si>
  <si>
    <t>Decreases in Col. 3</t>
  </si>
  <si>
    <t>Increases
 in Col. 3</t>
  </si>
  <si>
    <t>Col. (2) - 
Col. (1)</t>
  </si>
  <si>
    <t>SIS 
Data</t>
  </si>
  <si>
    <t xml:space="preserve"> MFP Budget Letter</t>
  </si>
  <si>
    <t>School System</t>
  </si>
  <si>
    <t>LEA</t>
  </si>
  <si>
    <t>STATE TOTALS</t>
  </si>
  <si>
    <t>Central Community</t>
  </si>
  <si>
    <t>City of Baker</t>
  </si>
  <si>
    <t>Zachary Community</t>
  </si>
  <si>
    <t>City of Bogalusa</t>
  </si>
  <si>
    <t>City of Monroe</t>
  </si>
  <si>
    <t>Winn</t>
  </si>
  <si>
    <t>West Feliciana</t>
  </si>
  <si>
    <t>West Carroll</t>
  </si>
  <si>
    <t>West Baton Rouge</t>
  </si>
  <si>
    <t>Webster</t>
  </si>
  <si>
    <t>Washington</t>
  </si>
  <si>
    <t>Vernon</t>
  </si>
  <si>
    <t>Vermilion</t>
  </si>
  <si>
    <t>Union</t>
  </si>
  <si>
    <t>Terrebonne</t>
  </si>
  <si>
    <t>Tensas</t>
  </si>
  <si>
    <t>Tangipahoa</t>
  </si>
  <si>
    <t>St. Tammany</t>
  </si>
  <si>
    <t>St. Mary</t>
  </si>
  <si>
    <t>St. Martin</t>
  </si>
  <si>
    <t>St. Landry</t>
  </si>
  <si>
    <t>St. John the Baptist</t>
  </si>
  <si>
    <t>St. James</t>
  </si>
  <si>
    <t>St. Helena</t>
  </si>
  <si>
    <t>St. Charles</t>
  </si>
  <si>
    <t>St. Bernard</t>
  </si>
  <si>
    <t>Sabine</t>
  </si>
  <si>
    <t>Richland</t>
  </si>
  <si>
    <t>Red River</t>
  </si>
  <si>
    <t>Rapides</t>
  </si>
  <si>
    <t>Pointe Coupee</t>
  </si>
  <si>
    <t>Plaquemines</t>
  </si>
  <si>
    <t>Ouachita</t>
  </si>
  <si>
    <t>Orleans</t>
  </si>
  <si>
    <t>Natchitoches</t>
  </si>
  <si>
    <t>Morehouse</t>
  </si>
  <si>
    <t>Madison</t>
  </si>
  <si>
    <t>Livingston</t>
  </si>
  <si>
    <t>Lincoln</t>
  </si>
  <si>
    <t>LaSalle</t>
  </si>
  <si>
    <t>Lafourche</t>
  </si>
  <si>
    <t>Lafayette</t>
  </si>
  <si>
    <t>Jefferson Davis</t>
  </si>
  <si>
    <t>Jefferson</t>
  </si>
  <si>
    <t>Jackson</t>
  </si>
  <si>
    <t>Iberville</t>
  </si>
  <si>
    <t>Iberia</t>
  </si>
  <si>
    <t>Grant</t>
  </si>
  <si>
    <t>Franklin</t>
  </si>
  <si>
    <t>Evangeline</t>
  </si>
  <si>
    <t>East Feliciana</t>
  </si>
  <si>
    <t>East Carroll</t>
  </si>
  <si>
    <t>East Baton Rouge</t>
  </si>
  <si>
    <t>DeSoto</t>
  </si>
  <si>
    <t>Concordia</t>
  </si>
  <si>
    <t>Claiborne</t>
  </si>
  <si>
    <t>Catahoula</t>
  </si>
  <si>
    <t>Cameron</t>
  </si>
  <si>
    <t>Caldwell</t>
  </si>
  <si>
    <t>Calcasieu</t>
  </si>
  <si>
    <t>Caddo</t>
  </si>
  <si>
    <t>Bossier</t>
  </si>
  <si>
    <t>Bienville</t>
  </si>
  <si>
    <t>Beauregard</t>
  </si>
  <si>
    <t>Avoyelles</t>
  </si>
  <si>
    <t>Assumption</t>
  </si>
  <si>
    <t>Ascension</t>
  </si>
  <si>
    <t>Allen</t>
  </si>
  <si>
    <t>Acadia</t>
  </si>
  <si>
    <r>
      <t xml:space="preserve">Madison Prep  Academy 
(CSAL:  Community Schools for Apprenticeship 
Learning)
</t>
    </r>
    <r>
      <rPr>
        <sz val="11"/>
        <color indexed="18"/>
        <rFont val="Arial"/>
        <family val="2"/>
      </rPr>
      <t>(Site Code 343001)
(Opened 09/10)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(Not in a District Building)</t>
    </r>
  </si>
  <si>
    <t>Out of State</t>
  </si>
  <si>
    <r>
      <t xml:space="preserve">D'Arbonne Woods Charter School, Inc.
(D'Arbonne Woods Charter)
</t>
    </r>
    <r>
      <rPr>
        <sz val="11"/>
        <color indexed="18"/>
        <rFont val="Arial"/>
        <family val="2"/>
      </rPr>
      <t>(Site Code 341001)
(Opened 09/10)
(Not in a District Building)</t>
    </r>
  </si>
  <si>
    <r>
      <t xml:space="preserve">New Orleans Military/Maritime Academy
</t>
    </r>
    <r>
      <rPr>
        <sz val="11"/>
        <color indexed="18"/>
        <rFont val="Arial"/>
        <family val="2"/>
      </rPr>
      <t>(Site Code 348001)
(Opened 11/12)
(Not in a District Building)</t>
    </r>
  </si>
  <si>
    <r>
      <t xml:space="preserve">Lycee Francais de la Nouvelle Orleans
(LFNO, Inc.)
</t>
    </r>
    <r>
      <rPr>
        <sz val="11"/>
        <color indexed="18"/>
        <rFont val="Arial"/>
        <family val="2"/>
      </rPr>
      <t>(Site Code 347001)
(Opened 11/12)
(Not in a District Building)</t>
    </r>
  </si>
  <si>
    <r>
      <t xml:space="preserve">Lake Charles Charter Academy
(Lake Charles Charter School Assoc., Inc)
</t>
    </r>
    <r>
      <rPr>
        <sz val="11"/>
        <color indexed="18"/>
        <rFont val="Arial"/>
        <family val="2"/>
      </rPr>
      <t>(Site Code 346001)
(Opened 11/12)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(Not in a District Building)</t>
    </r>
  </si>
  <si>
    <r>
      <t xml:space="preserve">J. S. Clark Leadership Academy
(Outreach Community Development Corporation)
</t>
    </r>
    <r>
      <rPr>
        <sz val="10"/>
        <color indexed="18"/>
        <rFont val="Arial"/>
        <family val="2"/>
      </rPr>
      <t>(Site Code 349001)</t>
    </r>
    <r>
      <rPr>
        <b/>
        <sz val="10"/>
        <color indexed="18"/>
        <rFont val="Arial"/>
        <family val="2"/>
      </rPr>
      <t xml:space="preserve">
</t>
    </r>
    <r>
      <rPr>
        <sz val="10"/>
        <color indexed="18"/>
        <rFont val="Arial"/>
        <family val="2"/>
      </rPr>
      <t>(Opened 12/13)</t>
    </r>
    <r>
      <rPr>
        <b/>
        <sz val="10"/>
        <color indexed="18"/>
        <rFont val="Arial"/>
        <family val="2"/>
      </rPr>
      <t xml:space="preserve">
</t>
    </r>
    <r>
      <rPr>
        <sz val="10"/>
        <color indexed="18"/>
        <rFont val="Arial"/>
        <family val="2"/>
      </rPr>
      <t>(Not in a District Building)</t>
    </r>
  </si>
  <si>
    <r>
      <t xml:space="preserve">Southwest LA Charter Academy
(Southwest LA Charter Academy Foundation, Inc.)
</t>
    </r>
    <r>
      <rPr>
        <sz val="10"/>
        <color indexed="18"/>
        <rFont val="Arial"/>
        <family val="2"/>
      </rPr>
      <t>(Site Code 328001)
(Opened 12/13)
(Not in a District Building)</t>
    </r>
  </si>
  <si>
    <r>
      <t xml:space="preserve">Louisiana Connections 
Academy
(Friends of LA Connections Academy)
</t>
    </r>
    <r>
      <rPr>
        <sz val="11"/>
        <color indexed="18"/>
        <rFont val="Arial"/>
        <family val="2"/>
      </rPr>
      <t>(Virtual)
(Site Code 345001)
(Opened 11/12)
(Not in a District Bldg.)</t>
    </r>
  </si>
  <si>
    <t>Totals - MFP &amp; Funded</t>
  </si>
  <si>
    <t>Out-Of-State</t>
  </si>
  <si>
    <t>Central Community School District</t>
  </si>
  <si>
    <t>City of Baker School District</t>
  </si>
  <si>
    <t>Zachary Community School District</t>
  </si>
  <si>
    <t>City of Bogalusa School District</t>
  </si>
  <si>
    <t>City of Monroe School District</t>
  </si>
  <si>
    <t>Winn Parish</t>
  </si>
  <si>
    <t>West Feliciana Parish</t>
  </si>
  <si>
    <t>West Carroll Parish</t>
  </si>
  <si>
    <t>West Baton Rouge Parish</t>
  </si>
  <si>
    <t>Webster Parish</t>
  </si>
  <si>
    <t>Washington Parish</t>
  </si>
  <si>
    <t>Vernon Parish</t>
  </si>
  <si>
    <t>Vermilion Parish</t>
  </si>
  <si>
    <t>Union Parish</t>
  </si>
  <si>
    <t>Terrebonne Parish</t>
  </si>
  <si>
    <t>Tensas Parish</t>
  </si>
  <si>
    <t>Tangipahoa Parish</t>
  </si>
  <si>
    <t>St. Tammany Parish</t>
  </si>
  <si>
    <t>St. Mary Parish</t>
  </si>
  <si>
    <t>St. Martin Parish</t>
  </si>
  <si>
    <t>St. Landry Parish</t>
  </si>
  <si>
    <t>St. John the Baptist Parish</t>
  </si>
  <si>
    <t>St. James Parish</t>
  </si>
  <si>
    <t>St. Helena Parish</t>
  </si>
  <si>
    <t>St. Charles Parish</t>
  </si>
  <si>
    <t>St. Bernard Parish</t>
  </si>
  <si>
    <t>Sabine Parish</t>
  </si>
  <si>
    <t>Richland Parish</t>
  </si>
  <si>
    <t>Red River Parish</t>
  </si>
  <si>
    <t>Rapides Parish</t>
  </si>
  <si>
    <t>Pointe Coupee Parish</t>
  </si>
  <si>
    <t>Plaquemines Parish</t>
  </si>
  <si>
    <t>Ouachita Parish</t>
  </si>
  <si>
    <t>Orleans Parish</t>
  </si>
  <si>
    <t>Natchitoches Parish</t>
  </si>
  <si>
    <t>Morehouse Parish</t>
  </si>
  <si>
    <t>Madison Parish</t>
  </si>
  <si>
    <t>Livingston Parish</t>
  </si>
  <si>
    <t>Lincoln Parish</t>
  </si>
  <si>
    <t>LaSalle Parish</t>
  </si>
  <si>
    <t>Lafourche Parish</t>
  </si>
  <si>
    <t>Lafayette Parish</t>
  </si>
  <si>
    <t>Jefferson Davis Parish</t>
  </si>
  <si>
    <t>Jefferson Parish</t>
  </si>
  <si>
    <t>Jackson Parish</t>
  </si>
  <si>
    <t>Iberville Parish</t>
  </si>
  <si>
    <t>Iberia Parish</t>
  </si>
  <si>
    <t>Grant Parish</t>
  </si>
  <si>
    <t>Franklin Parish</t>
  </si>
  <si>
    <t>Evangeline Parish</t>
  </si>
  <si>
    <t>East Feliciana Parish</t>
  </si>
  <si>
    <t>East Carroll Parish</t>
  </si>
  <si>
    <t>East Baton Rouge Parish</t>
  </si>
  <si>
    <t>DeSoto Parish</t>
  </si>
  <si>
    <t>Concordia Parish</t>
  </si>
  <si>
    <t>Claiborne Parish</t>
  </si>
  <si>
    <t>Catahoula Parish</t>
  </si>
  <si>
    <t>Cameron Parish</t>
  </si>
  <si>
    <t>Caldwell Parish</t>
  </si>
  <si>
    <t>Calcasieu Parish</t>
  </si>
  <si>
    <t>Caddo Parish</t>
  </si>
  <si>
    <t>Bossier Parish</t>
  </si>
  <si>
    <t>Bienville Parish</t>
  </si>
  <si>
    <t>Beauregard Parish</t>
  </si>
  <si>
    <t>Avoyelles Parish</t>
  </si>
  <si>
    <t>Assumption Parish</t>
  </si>
  <si>
    <t>Ascension Parish</t>
  </si>
  <si>
    <t>Allen Parish</t>
  </si>
  <si>
    <t>Acadia Parish</t>
  </si>
  <si>
    <t>4_334001-New Orleans Center for Creative Arts</t>
  </si>
  <si>
    <t>4_302006-Louisiana School for Math Science &amp; the Arts</t>
  </si>
  <si>
    <t>2_319001-Southern University Lab School</t>
  </si>
  <si>
    <t>2_318001-LSU Laboratory School</t>
  </si>
  <si>
    <t>Total</t>
  </si>
  <si>
    <t>3_349001-JS Clark Leadership Academy</t>
  </si>
  <si>
    <t>3_348001-New Orleans Military/Maritime Academy</t>
  </si>
  <si>
    <t>3_347001-Lycee Francais de la Nouvelle-Orleans</t>
  </si>
  <si>
    <t>3_346001-Lake Charles Charter Academy</t>
  </si>
  <si>
    <t>3_345001-Louisiana Connections Academy</t>
  </si>
  <si>
    <t>3_344001-International High School of New Orleans</t>
  </si>
  <si>
    <t>3_343002-Louisiana Virtual Charter Academy</t>
  </si>
  <si>
    <t>3_343001-Madison Preparatory Academy</t>
  </si>
  <si>
    <t>3_341001-D'Arbonne Woods Charter School</t>
  </si>
  <si>
    <t>3_328001-Southwest Louisiana Charter School</t>
  </si>
  <si>
    <t>3_ Legacy-337001-Belle Chasse Academy</t>
  </si>
  <si>
    <t>3_ Legacy-336001-Delhi Charter School</t>
  </si>
  <si>
    <t>3_ Legacy-333001-Avoyelles Public Charter School</t>
  </si>
  <si>
    <t>3_ Legacy-331001-International School of Louisiana</t>
  </si>
  <si>
    <t>3_ Legacy-329001-V_ B_ Glencoe Charter School</t>
  </si>
  <si>
    <t>3_ Legacy-321001-New Vision Learning Academy</t>
  </si>
  <si>
    <t>School
System</t>
  </si>
  <si>
    <t>LeaGpCode 4 - BESE Schools</t>
  </si>
  <si>
    <t>LeaGpCode 3 - Type 2 Charter Schools</t>
  </si>
  <si>
    <t>LeaGpCode 1</t>
  </si>
  <si>
    <t>Langston Hughes Charter Academy</t>
  </si>
  <si>
    <t>John Dibert Community School</t>
  </si>
  <si>
    <t>Arthur Ashe Charter School</t>
  </si>
  <si>
    <t>KIPP New Orleans Leadership Academy</t>
  </si>
  <si>
    <t>KIPP Renaissance High School</t>
  </si>
  <si>
    <t>KIPP Central City Primary</t>
  </si>
  <si>
    <t>KIPP Central City Academy</t>
  </si>
  <si>
    <t>KIPP McDonogh 15 School for the Creative Arts</t>
  </si>
  <si>
    <t>KIPP Believe College Prep (Phillips)</t>
  </si>
  <si>
    <t>Algiers Technology Academy</t>
  </si>
  <si>
    <t>McDonogh #32 Elementary School</t>
  </si>
  <si>
    <t>Martin Behrman Elementary School</t>
  </si>
  <si>
    <t>McDonogh 42 Charter School</t>
  </si>
  <si>
    <t>Esperanza Charter School</t>
  </si>
  <si>
    <t>Lafayette Academy</t>
  </si>
  <si>
    <t>Cohen College Prep</t>
  </si>
  <si>
    <t>Sylvanie Williams College Prep</t>
  </si>
  <si>
    <t>Sci Academy</t>
  </si>
  <si>
    <t>Akili Academy of New Orleans</t>
  </si>
  <si>
    <t>Success Preparatory Academy</t>
  </si>
  <si>
    <t>Arise Academy</t>
  </si>
  <si>
    <t>Morris Jeff Community School</t>
  </si>
  <si>
    <t>Lagniappe Academy of New Orleans</t>
  </si>
  <si>
    <t>Harriet Tubman Charter School</t>
  </si>
  <si>
    <t>Crescent Leadership Academy</t>
  </si>
  <si>
    <t>The NET Charter High School</t>
  </si>
  <si>
    <t>Gentilly Terrace Elementary School</t>
  </si>
  <si>
    <t>Lake Area New Tech Early College High School</t>
  </si>
  <si>
    <t>Nelson Elementary School</t>
  </si>
  <si>
    <t>Capitol High School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</si>
  <si>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</si>
  <si>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</si>
  <si>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</si>
  <si>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</si>
  <si>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</si>
  <si>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</si>
  <si>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</si>
  <si>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</si>
  <si>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</si>
  <si>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</si>
  <si>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</si>
  <si>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</si>
  <si>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</si>
  <si>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</si>
  <si>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</si>
  <si>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</si>
  <si>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</si>
  <si>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</si>
  <si>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</si>
  <si>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</si>
  <si>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</si>
  <si>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</si>
  <si>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</si>
  <si>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</si>
  <si>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</si>
  <si>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</si>
  <si>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</si>
  <si>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</si>
  <si>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</si>
  <si>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</si>
  <si>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</si>
  <si>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</si>
  <si>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</si>
  <si>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</si>
  <si>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</si>
  <si>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</si>
  <si>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</si>
  <si>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</si>
  <si>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</si>
  <si>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</si>
  <si>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</si>
  <si>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</si>
  <si>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</si>
  <si>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</si>
  <si>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</si>
  <si>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</si>
  <si>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</si>
  <si>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</si>
  <si>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</si>
  <si>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</si>
  <si>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</si>
  <si>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</si>
  <si>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</si>
  <si>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</si>
  <si>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</si>
  <si>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</si>
  <si>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</si>
  <si>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</si>
  <si>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</si>
  <si>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</si>
  <si>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</si>
  <si>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</si>
  <si>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</si>
  <si>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</si>
  <si>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</si>
  <si>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</si>
  <si>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</si>
  <si>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</si>
  <si>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</si>
  <si>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/>
  </si>
  <si>
    <t xml:space="preserve">Louisiana Connections Academy </t>
  </si>
  <si>
    <t xml:space="preserve">Tallulah Charter School </t>
  </si>
  <si>
    <r>
      <t xml:space="preserve">Delta Charter School
</t>
    </r>
    <r>
      <rPr>
        <sz val="11"/>
        <color indexed="18"/>
        <rFont val="Arial"/>
        <family val="2"/>
      </rPr>
      <t>(Site Code 3A4001)
(Opened 13/14)
(Not in a District Building)</t>
    </r>
    <r>
      <rPr>
        <sz val="10"/>
        <color indexed="18"/>
        <rFont val="Arial"/>
        <family val="2"/>
      </rPr>
      <t>)</t>
    </r>
  </si>
  <si>
    <r>
      <t xml:space="preserve">Baton Rouge 
Charter Academy 
at Mid-City
</t>
    </r>
    <r>
      <rPr>
        <sz val="11"/>
        <color indexed="18"/>
        <rFont val="Arial"/>
        <family val="2"/>
      </rPr>
      <t>(Site Code 3A3001)
(Opened 13/14)
(Not in a District Building)</t>
    </r>
  </si>
  <si>
    <r>
      <t xml:space="preserve">Northshore Charter School
</t>
    </r>
    <r>
      <rPr>
        <sz val="11"/>
        <color indexed="18"/>
        <rFont val="Arial"/>
        <family val="2"/>
      </rPr>
      <t>(Site Code 3A6001)
(Opened 13/14)
(Not in a District Building)</t>
    </r>
  </si>
  <si>
    <r>
      <t xml:space="preserve">Tallulah Charter School
</t>
    </r>
    <r>
      <rPr>
        <sz val="11"/>
        <color indexed="18"/>
        <rFont val="Arial"/>
        <family val="2"/>
      </rPr>
      <t>(Site Code 3A2001)
(Opened 13/14)
(Not in a District Building)</t>
    </r>
  </si>
  <si>
    <r>
      <t xml:space="preserve">Jefferson Chamber Foundation
</t>
    </r>
    <r>
      <rPr>
        <sz val="11"/>
        <color indexed="18"/>
        <rFont val="Arial"/>
        <family val="2"/>
      </rPr>
      <t>(Site Code 3A1001)
(Opened 13/14)
(Not in a District Building)</t>
    </r>
  </si>
  <si>
    <r>
      <t xml:space="preserve">Louisiana Key Academy
</t>
    </r>
    <r>
      <rPr>
        <sz val="11"/>
        <color indexed="18"/>
        <rFont val="Arial"/>
        <family val="2"/>
      </rPr>
      <t>(Site Code 3A7001)
(Opened 13/14)
(Not in a District Building)</t>
    </r>
  </si>
  <si>
    <t>3A5001</t>
  </si>
  <si>
    <t>3_3A1001-JCFA-East</t>
  </si>
  <si>
    <t>3_3A2001-Tallulah Charter School</t>
  </si>
  <si>
    <t>3_3A4001-Delta Charter School, MST</t>
  </si>
  <si>
    <t>3_3A6001-Northshore Charter School</t>
  </si>
  <si>
    <t>3_3A7001-Louisiana Key Academy</t>
  </si>
  <si>
    <t>Paul Habans Charter School</t>
  </si>
  <si>
    <t>Linwood Public Charter School</t>
  </si>
  <si>
    <t>Mildred Osborne Charter School</t>
  </si>
  <si>
    <t>Kenilworth Science and Technology Charter School</t>
  </si>
  <si>
    <t>Arise Academy (Arise Academy)</t>
  </si>
  <si>
    <t>Success Preparatory Academy (Success Prep)</t>
  </si>
  <si>
    <t>LeaGpCode 6 - Correctional</t>
  </si>
  <si>
    <t>4_306001-Louisiana Special Education Center</t>
  </si>
  <si>
    <t>6_A02002-Riverside Alternative High School</t>
  </si>
  <si>
    <t>6_A02003-Southside Alternative High School</t>
  </si>
  <si>
    <t>LA School for Math, Science and the Arts (LSMSA)</t>
  </si>
  <si>
    <t>New Orleans Center for Creative Arts (NOCCA)</t>
  </si>
  <si>
    <t>Total State Approved Schools</t>
  </si>
  <si>
    <t>Milestone Academy (Orleans Parish)</t>
  </si>
  <si>
    <t>The MAX Charter School (Lafourche Parish)</t>
  </si>
  <si>
    <t xml:space="preserve">Southwest LA Charter School </t>
  </si>
  <si>
    <t>Lake Charles College Prep</t>
  </si>
  <si>
    <t xml:space="preserve">D'Arbonne Woods </t>
  </si>
  <si>
    <t xml:space="preserve">Madison Prep (CSAL) </t>
  </si>
  <si>
    <t xml:space="preserve">Int'l High School of N. O. </t>
  </si>
  <si>
    <t xml:space="preserve">Lake Charles Charter Academy </t>
  </si>
  <si>
    <t xml:space="preserve">Lycee Francois de la Nouvelle Orleans </t>
  </si>
  <si>
    <t xml:space="preserve">New Orleans Military/Maritime Admy </t>
  </si>
  <si>
    <t xml:space="preserve">J. S. Clark Leadership Academy </t>
  </si>
  <si>
    <t>3A1001</t>
  </si>
  <si>
    <t xml:space="preserve">Jefferson Chamber Foundation </t>
  </si>
  <si>
    <t>3A2001</t>
  </si>
  <si>
    <t>3A3001</t>
  </si>
  <si>
    <t xml:space="preserve">Baton Rouge Charter Academy at Mid-City </t>
  </si>
  <si>
    <t>3A3002</t>
  </si>
  <si>
    <t>Iberville Charter Academy</t>
  </si>
  <si>
    <t>3A4001</t>
  </si>
  <si>
    <t xml:space="preserve">Delta Charter School </t>
  </si>
  <si>
    <t>3A6001</t>
  </si>
  <si>
    <t xml:space="preserve">Northshore Charter School </t>
  </si>
  <si>
    <t>3A7001</t>
  </si>
  <si>
    <t xml:space="preserve">Louisiana Key Academy </t>
  </si>
  <si>
    <t>3A8001</t>
  </si>
  <si>
    <t>Impact Charter</t>
  </si>
  <si>
    <t>3A9001</t>
  </si>
  <si>
    <t>Vision Academy</t>
  </si>
  <si>
    <t>3B1001</t>
  </si>
  <si>
    <t>Advantage Charter Academy</t>
  </si>
  <si>
    <t>3B1002</t>
  </si>
  <si>
    <t>Williow Charter Academy</t>
  </si>
  <si>
    <t>3B5001</t>
  </si>
  <si>
    <t>Northeast Claiborne Charter</t>
  </si>
  <si>
    <t>3B6001</t>
  </si>
  <si>
    <t>Acadiana Renaissance</t>
  </si>
  <si>
    <t>3B6002</t>
  </si>
  <si>
    <t>Lafayette Renaissance</t>
  </si>
  <si>
    <t>Pierre A. Capdau Learning Acdmy (New Beg.)</t>
  </si>
  <si>
    <t>Medard H. Nelson Elem (New Beg.)</t>
  </si>
  <si>
    <t>Lake Area New Tech Early College (New Beg.)</t>
  </si>
  <si>
    <t>Gentilly Terrace Elem (New Beg.)</t>
  </si>
  <si>
    <t>The NET Charter School (Educators for Qual Alt)</t>
  </si>
  <si>
    <t>Crescent Leadership Acdmy (Crescent Ldrsp Acdmy.)</t>
  </si>
  <si>
    <t>Harriet Tubman Charter School (Crescent City Schools)</t>
  </si>
  <si>
    <t>Paul Habans Elem (Crescent City Schools)</t>
  </si>
  <si>
    <t>Fannie C. Williams Charter School (CLASS)</t>
  </si>
  <si>
    <t>Lagniappe Academies of N.O. (Lagniappe Academies)</t>
  </si>
  <si>
    <t>Edgar P. Harney Spirit of Excellence Acdmy (Spirit of Excel)</t>
  </si>
  <si>
    <t>Morris Jeff Community School (Morris Jeff Comm. School)</t>
  </si>
  <si>
    <t>ReNEW Cultural Arts Acdmy. (ReNEW)</t>
  </si>
  <si>
    <t>ReNEW SciTech Acdmy. (ReNEW)</t>
  </si>
  <si>
    <t>ReNEW Delores T. Aaron Elem (ReNEW)</t>
  </si>
  <si>
    <t>ReNEW Accelerated High, City Park (ReNEW)</t>
  </si>
  <si>
    <t>ReNEW Accelerated High, West Bank (ReNEW)</t>
  </si>
  <si>
    <t>ReNEW Schaumburg Elem (ReNEW)</t>
  </si>
  <si>
    <t>Mildred Osborne Elem (Arise Academy)</t>
  </si>
  <si>
    <t>Akili Academy of N.O. (Crescent City Schools)</t>
  </si>
  <si>
    <t>Sci Academy (Collegiate Academies)</t>
  </si>
  <si>
    <t>G.W. Carver Collegiate Acdmy (Collegiate Academies)</t>
  </si>
  <si>
    <t>G.W. Carver Prep Acdmy (Collegiate Academies)</t>
  </si>
  <si>
    <t>Miller McCoy Academy (Miller McCoy Academy)</t>
  </si>
  <si>
    <t>Sylvanie Williams College Prep (N.O. College Prep)</t>
  </si>
  <si>
    <t>Cohen College Prep (N.O. College Prep)</t>
  </si>
  <si>
    <t>Crocker College Prep (N.O. College Prep)</t>
  </si>
  <si>
    <t>Andrew H. Wilson Charter (Broadmoor)</t>
  </si>
  <si>
    <t>James M. Singleton Charter (Dryades YMCA)</t>
  </si>
  <si>
    <t>Dr. MLK, Jr Charter for Sci &amp; Tech (Friends of King)</t>
  </si>
  <si>
    <t>Joseph A. Craig (Friends of King)</t>
  </si>
  <si>
    <t>McDonogh #28 City Park Acdmy (N.O. Charter Schls Fndtn)</t>
  </si>
  <si>
    <t>Lafayette Academy (Choice Foundation)</t>
  </si>
  <si>
    <t>Esperanza Charter (Choice Foundation)</t>
  </si>
  <si>
    <t>McDonogh #42 Elem Charter (Choice Foundation)</t>
  </si>
  <si>
    <t>Martin Behrman (ACSA)</t>
  </si>
  <si>
    <t>Dwight D. Eisenhower (ACSA )</t>
  </si>
  <si>
    <t>William J. Fischer (ACSA )</t>
  </si>
  <si>
    <t>McDonogh #32 Elem (ACSA)</t>
  </si>
  <si>
    <t>LB Landry-OP Walker College &amp; Career Prep (ACSA)</t>
  </si>
  <si>
    <t>Algiers Technology Acdmy (ACSA)</t>
  </si>
  <si>
    <t>Sophie B. Wright Learning Acdmy (Inst. of Academic Excel.)</t>
  </si>
  <si>
    <t>KIPP Believe College Prep (KIPP N.O.)</t>
  </si>
  <si>
    <t>KIPP McDonogh 15 Sch. for the Creative Arts (KIPP N.O.)</t>
  </si>
  <si>
    <t>KIPP Central City Acdmy (KIPP N.O.)</t>
  </si>
  <si>
    <t>KIPP Central City Primary (KIPP N.O.)</t>
  </si>
  <si>
    <t>KIPP Renaissance High (KIPP N.O.)</t>
  </si>
  <si>
    <t>KIPP N.O. Leadership Acdmy (KIPP N.O.)</t>
  </si>
  <si>
    <t>KIPP East (KIPP)</t>
  </si>
  <si>
    <t>S.J. Green Charter (Firstline Schools)</t>
  </si>
  <si>
    <t>Arthur Ashe Charter (Firstline Schools)</t>
  </si>
  <si>
    <t>Joseph Clark High (Firstline Schools)</t>
  </si>
  <si>
    <t>John Dibert Community (Firstline Schools)</t>
  </si>
  <si>
    <t>Langston Hughes Acdmy (Firstline Schools)</t>
  </si>
  <si>
    <t>Mary D. Coghill Accelerated (Better Choice Foundation)</t>
  </si>
  <si>
    <t>Kenilworth Science and Tech (Pelican Foundation)</t>
  </si>
  <si>
    <t>3AP001</t>
  </si>
  <si>
    <t>Celerity Lanier Charter School (Celerity)</t>
  </si>
  <si>
    <t>3AP002</t>
  </si>
  <si>
    <t>Celerity Crestworth Charter School (Celerity)</t>
  </si>
  <si>
    <t>3AP003</t>
  </si>
  <si>
    <t>Celerity Dalton Charter School (Celerity)</t>
  </si>
  <si>
    <t>3AQ001</t>
  </si>
  <si>
    <t>Baton Rouge University Prep (BR Univ Prep)</t>
  </si>
  <si>
    <t>3B9001</t>
  </si>
  <si>
    <t>Capitol High School (Friendship)</t>
  </si>
  <si>
    <t>Linwood Public Charter (Shreveport Charter)</t>
  </si>
  <si>
    <t>Increases
in MFP
Funded
Count</t>
  </si>
  <si>
    <t>Decreases
in MFP
Funded 
Count</t>
  </si>
  <si>
    <t>Per Pupil
Amount 
for
Continuation
of Prior
Year Pay 
Raises</t>
  </si>
  <si>
    <r>
      <t xml:space="preserve">Total
Per Pupil
Amount 
Funded
</t>
    </r>
    <r>
      <rPr>
        <sz val="11"/>
        <color indexed="10"/>
        <rFont val="Arial"/>
        <family val="2"/>
      </rPr>
      <t>(Levels 1, 2 &amp; 3
plus Prior Year
Pay Raise)</t>
    </r>
  </si>
  <si>
    <r>
      <t xml:space="preserve">Change in
MFP Funded
Count Times
Per Pupil 
Amount
</t>
    </r>
    <r>
      <rPr>
        <sz val="11"/>
        <color indexed="10"/>
        <rFont val="Arial"/>
        <family val="2"/>
      </rPr>
      <t>(Levels 1, 2 &amp; 3 
plus Prior Year
Pay Raise)</t>
    </r>
  </si>
  <si>
    <t>Increases
in MFP
Funded
Amount</t>
  </si>
  <si>
    <t>Decreases
in MFP
Amount</t>
  </si>
  <si>
    <r>
      <rPr>
        <b/>
        <sz val="11"/>
        <rFont val="Arial"/>
        <family val="2"/>
      </rPr>
      <t xml:space="preserve">Oct. 1, 2014
MFP 
Membership
</t>
    </r>
    <r>
      <rPr>
        <sz val="11"/>
        <rFont val="Arial"/>
        <family val="2"/>
      </rPr>
      <t xml:space="preserve">
(Actual 
SIS Data)</t>
    </r>
  </si>
  <si>
    <t>Change in
MFP Funded
Count 
Feb. 1, 2014
 to 
Oct. 1, 2014</t>
  </si>
  <si>
    <r>
      <t xml:space="preserve">Intitial
 MFP 
Funded
Membership 
</t>
    </r>
    <r>
      <rPr>
        <sz val="11"/>
        <rFont val="Arial"/>
        <family val="2"/>
      </rPr>
      <t xml:space="preserve">
</t>
    </r>
    <r>
      <rPr>
        <sz val="11"/>
        <color indexed="10"/>
        <rFont val="Arial"/>
        <family val="2"/>
      </rPr>
      <t>(Based on 
2.1.14
SIS Data)</t>
    </r>
  </si>
  <si>
    <r>
      <t xml:space="preserve">LA Virtual Charter Academy 
</t>
    </r>
    <r>
      <rPr>
        <sz val="11"/>
        <color indexed="18"/>
        <rFont val="Arial"/>
        <family val="2"/>
      </rPr>
      <t>(LAVCA)</t>
    </r>
    <r>
      <rPr>
        <b/>
        <sz val="11"/>
        <color indexed="18"/>
        <rFont val="Arial"/>
        <family val="2"/>
      </rPr>
      <t xml:space="preserve">
(Community School of 
Apprenticeship Learning,)
</t>
    </r>
    <r>
      <rPr>
        <sz val="11"/>
        <color indexed="18"/>
        <rFont val="Arial"/>
        <family val="2"/>
      </rPr>
      <t>(CSAL)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(Site Code 343002)
(Opened 11/12)
(Not in a District Bldg.)</t>
    </r>
  </si>
  <si>
    <t>Out of State  (Union)</t>
  </si>
  <si>
    <r>
      <t xml:space="preserve">International High School of N.O.
(VIBE:  Voices for Int'l Business &amp; Education)
</t>
    </r>
    <r>
      <rPr>
        <sz val="11"/>
        <color indexed="18"/>
        <rFont val="Arial"/>
        <family val="2"/>
      </rPr>
      <t>(Site Code 344001)
(Opened 10/11)
(In a District Building)</t>
    </r>
    <r>
      <rPr>
        <b/>
        <sz val="11"/>
        <color indexed="18"/>
        <rFont val="Arial"/>
        <family val="2"/>
      </rPr>
      <t xml:space="preserve">
</t>
    </r>
  </si>
  <si>
    <r>
      <t xml:space="preserve">Per Pupil
Amount 
for
Continuation
of Prior
Year Pay 
Raises
</t>
    </r>
    <r>
      <rPr>
        <sz val="11"/>
        <rFont val="Arial"/>
        <family val="2"/>
      </rPr>
      <t>(90%)</t>
    </r>
  </si>
  <si>
    <r>
      <t xml:space="preserve">Total
Per Pupil
Amount 
Funded
</t>
    </r>
    <r>
      <rPr>
        <sz val="11"/>
        <rFont val="Arial"/>
        <family val="2"/>
      </rPr>
      <t>(90%)</t>
    </r>
    <r>
      <rPr>
        <b/>
        <sz val="11"/>
        <rFont val="Arial"/>
        <family val="2"/>
      </rPr>
      <t xml:space="preserve">
</t>
    </r>
    <r>
      <rPr>
        <sz val="11"/>
        <color indexed="10"/>
        <rFont val="Arial"/>
        <family val="2"/>
      </rPr>
      <t>(Levels 1, 2 &amp; 3
plus Prior Year
Pay Raise)</t>
    </r>
  </si>
  <si>
    <r>
      <t xml:space="preserve">Per Pupil 
Amount 
(Levels 1, 2 &amp; 3)
per FY2014-15
Budget Letter
</t>
    </r>
    <r>
      <rPr>
        <sz val="11"/>
        <rFont val="Arial"/>
        <family val="2"/>
      </rPr>
      <t>(90%)</t>
    </r>
    <r>
      <rPr>
        <b/>
        <sz val="11"/>
        <rFont val="Arial"/>
        <family val="2"/>
      </rPr>
      <t xml:space="preserve">
</t>
    </r>
    <r>
      <rPr>
        <sz val="11"/>
        <color indexed="10"/>
        <rFont val="Arial"/>
        <family val="2"/>
      </rPr>
      <t>(without
Pay Raise
Continuation)</t>
    </r>
  </si>
  <si>
    <r>
      <t xml:space="preserve">Per Pupil 
Amount 
(Levels 1, 2 &amp; 3)
per FY2014-15
Budget Letter
</t>
    </r>
    <r>
      <rPr>
        <sz val="11"/>
        <color indexed="10"/>
        <rFont val="Arial"/>
        <family val="2"/>
      </rPr>
      <t>(without
Pay Raise
Continuation)</t>
    </r>
  </si>
  <si>
    <r>
      <t xml:space="preserve">Impact Charter School
</t>
    </r>
    <r>
      <rPr>
        <sz val="11"/>
        <color indexed="18"/>
        <rFont val="Arial"/>
        <family val="2"/>
      </rPr>
      <t>(Site Code 3A8001)
(Opened 14/15)
(Not in a District Building)</t>
    </r>
  </si>
  <si>
    <r>
      <t xml:space="preserve">Vision Academy
</t>
    </r>
    <r>
      <rPr>
        <sz val="11"/>
        <color indexed="18"/>
        <rFont val="Arial"/>
        <family val="2"/>
      </rPr>
      <t>(Site Code 3A9001)
(Opened 14/15)
(Not in a District Building)</t>
    </r>
  </si>
  <si>
    <r>
      <t xml:space="preserve">Advantage Charter Academy
</t>
    </r>
    <r>
      <rPr>
        <sz val="11"/>
        <color indexed="18"/>
        <rFont val="Arial"/>
        <family val="2"/>
      </rPr>
      <t>(Site Code 3B1001)
(Opened 14/15)
(Not in a District Building)</t>
    </r>
  </si>
  <si>
    <r>
      <t xml:space="preserve">Iberville Charter Academy
</t>
    </r>
    <r>
      <rPr>
        <sz val="11"/>
        <color indexed="18"/>
        <rFont val="Arial"/>
        <family val="2"/>
      </rPr>
      <t>(Site Code 3A3002)
(Opened 14/15)
(Not in a District Building)</t>
    </r>
  </si>
  <si>
    <r>
      <t xml:space="preserve">Lake Charles College Prep
</t>
    </r>
    <r>
      <rPr>
        <sz val="11"/>
        <color indexed="18"/>
        <rFont val="Arial"/>
        <family val="2"/>
      </rPr>
      <t>(Site Code 328003)
(Opened 14/15)
(Not in a District Building)</t>
    </r>
  </si>
  <si>
    <r>
      <t xml:space="preserve">Northeast Claiborne Charter
</t>
    </r>
    <r>
      <rPr>
        <sz val="11"/>
        <color indexed="18"/>
        <rFont val="Arial"/>
        <family val="2"/>
      </rPr>
      <t>(Site Code 3B5001)
(Opened 14/15)
(Not in a District Building)</t>
    </r>
  </si>
  <si>
    <r>
      <t xml:space="preserve">Acadiana Renaissance
</t>
    </r>
    <r>
      <rPr>
        <sz val="11"/>
        <color indexed="18"/>
        <rFont val="Arial"/>
        <family val="2"/>
      </rPr>
      <t>(Site Code 3B6001)
(Opened 14/15)
(Not in a District Building)</t>
    </r>
  </si>
  <si>
    <r>
      <t xml:space="preserve">Lafayette Renaissance
</t>
    </r>
    <r>
      <rPr>
        <sz val="11"/>
        <color indexed="18"/>
        <rFont val="Arial"/>
        <family val="2"/>
      </rPr>
      <t>(Site Code 3B6002)
(Opened 14/15)
(Not in a District Building)</t>
    </r>
  </si>
  <si>
    <r>
      <t xml:space="preserve">Willow Charter Academy
</t>
    </r>
    <r>
      <rPr>
        <sz val="11"/>
        <color indexed="18"/>
        <rFont val="Arial"/>
        <family val="2"/>
      </rPr>
      <t>(Site Code 3B1002)
(Opened 14/15)
(Not in a District Building)</t>
    </r>
  </si>
  <si>
    <t>International School of LA - In a district building</t>
  </si>
  <si>
    <t>International School of LA - Not In a district building</t>
  </si>
  <si>
    <t>International School of LA (Orleans Parish) - Total</t>
  </si>
  <si>
    <r>
      <t xml:space="preserve">LSMSA
(Louisiana Schools for Math,
Science and the Arts)
</t>
    </r>
    <r>
      <rPr>
        <sz val="11"/>
        <color indexed="18"/>
        <rFont val="Arial"/>
        <family val="2"/>
      </rPr>
      <t>(Site Code 302006)</t>
    </r>
  </si>
  <si>
    <r>
      <t xml:space="preserve">NOCCA
(New Orleans Center for
Creative Arts)
</t>
    </r>
    <r>
      <rPr>
        <sz val="11"/>
        <color indexed="18"/>
        <rFont val="Arial"/>
        <family val="2"/>
      </rPr>
      <t>(Site Code 334001)</t>
    </r>
  </si>
  <si>
    <t>RSD Placeholder</t>
  </si>
  <si>
    <t>EBR</t>
  </si>
  <si>
    <t>RSD Operated</t>
  </si>
  <si>
    <t>See Individual Tab</t>
  </si>
  <si>
    <t>NonDistrictFundFlg = Y</t>
  </si>
  <si>
    <t>NonDistrictFundFlg = N</t>
  </si>
  <si>
    <t>October 1, 2014 MFP &amp; Other Funded Membership by School Location or Student Residence</t>
  </si>
  <si>
    <t>Prepared: 11/5/2014</t>
  </si>
  <si>
    <t>Type 5 Charters</t>
  </si>
  <si>
    <t>State Operated</t>
  </si>
  <si>
    <t>Type 2 Charters (Non-Legacy)</t>
  </si>
  <si>
    <t>Total MFP</t>
  </si>
  <si>
    <t>LeaGpCode 4 - SSD # 1 Schools</t>
  </si>
  <si>
    <t>City/Parish District MFP Funded Membership 
October, 2014
(Per SIS)</t>
  </si>
  <si>
    <t>5_300001-Pierre A_ Capdau Learning Academy</t>
  </si>
  <si>
    <t>5_300002-Nelson Elementary School</t>
  </si>
  <si>
    <t>5_300003-Lake Area New Tech Early College High School</t>
  </si>
  <si>
    <t>5_300004-Gentilly Terrace Elementary School</t>
  </si>
  <si>
    <t>5_360001-The NET Charter High School</t>
  </si>
  <si>
    <t>5_361001-Crescent Leadership Academy</t>
  </si>
  <si>
    <t>5_363001-Harriet Tubman Charter School</t>
  </si>
  <si>
    <t>5_363002-Paul Habans Charter School</t>
  </si>
  <si>
    <t>5_364001-Fannie C_ Williams Charter School</t>
  </si>
  <si>
    <t>5_366001-Lagniappe Academy of New Orleans</t>
  </si>
  <si>
    <t>5_367001-Edgar P_ Harney Spirit of Excellence Academy</t>
  </si>
  <si>
    <t>5_368001-Morris Jeff Community School</t>
  </si>
  <si>
    <t>5_369001-ReNEW Cultural Arts Academy at Live Oak Elementary</t>
  </si>
  <si>
    <t>5_369002-ReNEW SciTech Academy at Laurel</t>
  </si>
  <si>
    <t>5_369003-ReNEW Dolores T_ Aaron Elementary</t>
  </si>
  <si>
    <t>5_369004-ReNEW Accelerated High School City Park Campus</t>
  </si>
  <si>
    <t>5_369005-ReNEW Accelerated High School West Bank Campus</t>
  </si>
  <si>
    <t>5_369006-ReNEWSchaumburg Elementary</t>
  </si>
  <si>
    <t>5_369700-RSD-ReNEW-Reinventing Education, Inc_ Central Ofc_</t>
  </si>
  <si>
    <t>5_371001-Linwood Public Charter School</t>
  </si>
  <si>
    <t>5_373001-Arise Academy</t>
  </si>
  <si>
    <t>5_373002-Mildred Osborne Charter School</t>
  </si>
  <si>
    <t>5_374001-Success Preparatory Academy</t>
  </si>
  <si>
    <t>5_381001-Akili Academy of New Orleans</t>
  </si>
  <si>
    <t>5_382001-Sci Academy</t>
  </si>
  <si>
    <t>5_382002-G_ W_ Carver Collegiate Academy</t>
  </si>
  <si>
    <t>5_382003-G_ W_ Carver Preparatory Academy</t>
  </si>
  <si>
    <t>5_384001-Miller-McCoy Academy for Mathematics and Business</t>
  </si>
  <si>
    <t>5_385001-Sylvanie Williams College Prep</t>
  </si>
  <si>
    <t>5_385002-Cohen College Prep</t>
  </si>
  <si>
    <t>5_385003-Lawrence D_ Crocker College Prep</t>
  </si>
  <si>
    <t>5_388001-Andrew H_ Wilson Charter School</t>
  </si>
  <si>
    <t>5_389002-Kenilworth Science and Technology Charter School</t>
  </si>
  <si>
    <t>5_390001-James M_ Singleton Charter School</t>
  </si>
  <si>
    <t>5_391001-Dr_ Martin Luther King Charter School for Sci/Tech</t>
  </si>
  <si>
    <t>5_391002-Joseph A_ Craig Charter School</t>
  </si>
  <si>
    <t>5_392001-McDonogh #28 City Park Academy</t>
  </si>
  <si>
    <t>5_393001-Lafayette Academy</t>
  </si>
  <si>
    <t>5_393002-Esperanza Charter School</t>
  </si>
  <si>
    <t>5_393003-McDonogh 42 Charter School</t>
  </si>
  <si>
    <t>5_395001-Martin Behrman Elementary School</t>
  </si>
  <si>
    <t>5_395002-Dwight D_ Eisenhower Elementary School</t>
  </si>
  <si>
    <t>5_395003-William J_ Fischer Elementary School</t>
  </si>
  <si>
    <t>5_395004-McDonogh #32 Elementary School</t>
  </si>
  <si>
    <t>5_395005-Lord Beaconsfield Landry-Oliver Perry Walker High</t>
  </si>
  <si>
    <t>5_395007-Algiers Technology Academy</t>
  </si>
  <si>
    <t>5_397001-Sophie B_ Wright Institute of Academic Excellence</t>
  </si>
  <si>
    <t>5_398001-KIPP Believe College Prep (Phillips)</t>
  </si>
  <si>
    <t>5_398002-KIPP McDonogh 15 School for the Creative Arts</t>
  </si>
  <si>
    <t>5_398003-KIPP Central City Academy</t>
  </si>
  <si>
    <t>5_398004-KIPP Central City Primary</t>
  </si>
  <si>
    <t>5_398005-KIPP Renaissance High School</t>
  </si>
  <si>
    <t>5_398006-KIPP New Orleans Leadership Academy</t>
  </si>
  <si>
    <t>5_398007-KIPP East Community Primary</t>
  </si>
  <si>
    <t>5_399001-Samuel J_ Green Charter School</t>
  </si>
  <si>
    <t>5_399002-Arthur Ashe Charter School</t>
  </si>
  <si>
    <t>5_399003-Joseph S_ Clark Preparatory High School</t>
  </si>
  <si>
    <t>5_399004-John Dibert Community School</t>
  </si>
  <si>
    <t>5_399005-Langston Hughes Charter Academy</t>
  </si>
  <si>
    <t>5_3A5001-Mary D_ Coghill Charter School</t>
  </si>
  <si>
    <t>5_3AP001-Celerity Lanier Charter School</t>
  </si>
  <si>
    <t>5_3AP002-Celerity Crestworth Charter School</t>
  </si>
  <si>
    <t>5_3AP003-Celerity Dalton Charter School</t>
  </si>
  <si>
    <t>5_3AQ001-Baton Rouge University Preparatory Elementary</t>
  </si>
  <si>
    <t>5_3B9001-Capitol High School</t>
  </si>
  <si>
    <t>Sub-Total (Type 5 Charters)</t>
  </si>
  <si>
    <t>5_396029-F_W_ Gregory Elementary School</t>
  </si>
  <si>
    <t>5_396700-Recovery School District-LDE Central Office</t>
  </si>
  <si>
    <t>Sub-Total (RSD State Operated)</t>
  </si>
  <si>
    <t>2_319002-Southern University Laboratory Virtual School</t>
  </si>
  <si>
    <t>3_ Legacy-339001-Milestone Academy</t>
  </si>
  <si>
    <t>3_ Legacy-340001-Max Charter Alternative Education</t>
  </si>
  <si>
    <t>3_328002-Lake Charles College Prep</t>
  </si>
  <si>
    <t>3_3A3001-Baton Rouge Charter Academy at Mid-City</t>
  </si>
  <si>
    <t>3_3A3002-Iberville Charter Academy</t>
  </si>
  <si>
    <t>3_3A8001-Impact Charter Elementary</t>
  </si>
  <si>
    <t>3_3A9001-Vision Academy</t>
  </si>
  <si>
    <t>3_3B1001-Advantage Charter Academy</t>
  </si>
  <si>
    <t>3_3B1002-Willow Charter Academy</t>
  </si>
  <si>
    <t>3_3B5001-Northeast Claiborne Charter</t>
  </si>
  <si>
    <t>3_3B6001-Acadiana Renaissance Charter Academy</t>
  </si>
  <si>
    <t>3_3B6002-Lafayette Renaissance Charter Academy</t>
  </si>
  <si>
    <t>Sub-Total
(Type 2 Non-Legacy)</t>
  </si>
  <si>
    <t>4_101005-Eastern LA Mental System</t>
  </si>
  <si>
    <t>4_101010-Pinecrest Supports &amp; Services Center</t>
  </si>
  <si>
    <t>4_101017-David Wade Correctional Center</t>
  </si>
  <si>
    <t>4_101019-Elayn Hunt Correctional Center</t>
  </si>
  <si>
    <t>4_101021-Riverside Alternative High School</t>
  </si>
  <si>
    <t>4_101022-Southside Alternative High School</t>
  </si>
  <si>
    <t>4_101023-Louisiana State Penitentiary</t>
  </si>
  <si>
    <t>4_101025-Dixon Correctional Institute</t>
  </si>
  <si>
    <t>4_101026-Rayburn Correctional Institute</t>
  </si>
  <si>
    <t>4_101027-Avoyelles Correctional Center</t>
  </si>
  <si>
    <t>4_101031-Renaissance Home for Youth</t>
  </si>
  <si>
    <t>4_101032-Allen Correctional Center</t>
  </si>
  <si>
    <t>4_101033-Winn Correctional Center</t>
  </si>
  <si>
    <t>4_101034-Brentwood Hospital</t>
  </si>
  <si>
    <t>4_101035-Gateway Adolescent Treatment Center</t>
  </si>
  <si>
    <t>4_101036-Methodist Home for Children of Greater New Orleans</t>
  </si>
  <si>
    <t>4_101037-River Oaks Hospital</t>
  </si>
  <si>
    <t>4_101038-Northlake Behavioral Health System</t>
  </si>
  <si>
    <t>4_101039-Pinehill Alternative High School</t>
  </si>
  <si>
    <t>4_304001-Louisiana School for the Deaf</t>
  </si>
  <si>
    <t>4_304002-Louisiana School for the Visually Impaired</t>
  </si>
  <si>
    <t>Total - City/Parish</t>
  </si>
  <si>
    <t>Total - Type 5 Charters</t>
  </si>
  <si>
    <t>Total - RSD State Operated</t>
  </si>
  <si>
    <t>Total - Type 2 Charters(non-Legacy)</t>
  </si>
  <si>
    <t>Total - LSMSA</t>
  </si>
  <si>
    <t>Total - NOCCA</t>
  </si>
  <si>
    <t>Total - Legacy Type 2 Charters</t>
  </si>
  <si>
    <t>Total - LSU Lab School</t>
  </si>
  <si>
    <t>Total - Southern Lab School</t>
  </si>
  <si>
    <t>NO</t>
  </si>
  <si>
    <t>Totals</t>
  </si>
  <si>
    <t>Pierre A_ Capdau Learning Academy</t>
  </si>
  <si>
    <t>Fannie C_ Williams Charter School</t>
  </si>
  <si>
    <t>Edgar P_ Harney Spirit of Excellence Academy</t>
  </si>
  <si>
    <t>ReNEW Cultural Arts Academy at Live Oak Elementary</t>
  </si>
  <si>
    <t>ReNEW SciTech Academy at Laurel</t>
  </si>
  <si>
    <t>ReNEW Dolores T_ Aaron Elementary</t>
  </si>
  <si>
    <t>ReNEW Accelerated High School City Park Campus</t>
  </si>
  <si>
    <t>ReNEW Accelerated High School West Bank Campus</t>
  </si>
  <si>
    <t>ReNEWSchaumburg Elementary</t>
  </si>
  <si>
    <t>G_ W_ Carver Collegiate Academy</t>
  </si>
  <si>
    <t>G_ W_ Carver Preparatory Academy</t>
  </si>
  <si>
    <t>Lawrence D_ Crocker College Prep</t>
  </si>
  <si>
    <t>Andrew H_ Wilson Charter School</t>
  </si>
  <si>
    <t>James M_ Singleton Charter School</t>
  </si>
  <si>
    <t>Dr_ Martin Luther King Charter School for Sci/Tech</t>
  </si>
  <si>
    <t>Joseph A_ Craig Charter School</t>
  </si>
  <si>
    <t>McDonogh #28 City Park Academy</t>
  </si>
  <si>
    <t>Dwight D_ Eisenhower Elementary School</t>
  </si>
  <si>
    <t>William J_ Fischer Elementary School</t>
  </si>
  <si>
    <t>Sophie B_ Wright Institute of Academic Excellence</t>
  </si>
  <si>
    <t>KIPP East Community Primary</t>
  </si>
  <si>
    <t>Samuel J_ Green Charter School</t>
  </si>
  <si>
    <t>Joseph S_ Clark Preparatory High School</t>
  </si>
  <si>
    <t>Mary D_ Coghill Charter School</t>
  </si>
  <si>
    <t>Celerity Lanier Charter School</t>
  </si>
  <si>
    <t>Celerity Crestworth Charter School</t>
  </si>
  <si>
    <t>Celerity Dalton Charter School</t>
  </si>
  <si>
    <t>Baton Rouge University Preparatory Elementary</t>
  </si>
  <si>
    <t>Miller McCoy Academy for Mathematics and Business</t>
  </si>
  <si>
    <t>RSD ReNEW Reinventing Education, Inc_ Central Ofc_</t>
  </si>
  <si>
    <t>Lord Beaconsfield Landry Oliver Perry Walker High</t>
  </si>
  <si>
    <r>
      <t xml:space="preserve">Change in
MFP Funded
Count Times
Per Pupil 
Amount
</t>
    </r>
    <r>
      <rPr>
        <sz val="11"/>
        <color indexed="10"/>
        <rFont val="Arial"/>
        <family val="2"/>
      </rPr>
      <t>(Levels 1, 2 &amp; 3 
plus Pay Raise)</t>
    </r>
  </si>
  <si>
    <r>
      <t xml:space="preserve">Total
Per Pupil
Amount 
Funded
</t>
    </r>
    <r>
      <rPr>
        <sz val="11"/>
        <color indexed="10"/>
        <rFont val="Arial"/>
        <family val="2"/>
      </rPr>
      <t>(Levels 1, 2 &amp; 3
plus Pay Raise)</t>
    </r>
  </si>
  <si>
    <r>
      <t xml:space="preserve">Per Pupil 
Amount 
(Levels 1, 2 &amp; 3)
per FY2014-15
Budget Letter
</t>
    </r>
    <r>
      <rPr>
        <sz val="11"/>
        <color indexed="10"/>
        <rFont val="Arial"/>
        <family val="2"/>
      </rPr>
      <t>(without
Continuation
of Pay Raise)</t>
    </r>
  </si>
  <si>
    <t>Total City/Parish Schools</t>
  </si>
  <si>
    <t>Total New Type 2 Charter Schools</t>
  </si>
  <si>
    <t>Total RSD Placeholder &amp; Operated</t>
  </si>
  <si>
    <t>Total Type 5 Charter Schools - LA</t>
  </si>
  <si>
    <t>Total Type 5 Charter Schools - Orleans</t>
  </si>
  <si>
    <t>Caddo Parish School Board *</t>
  </si>
  <si>
    <t>Pointe Coupee Parish School Board *</t>
  </si>
  <si>
    <t>St. Helena Parish School Board *</t>
  </si>
  <si>
    <t>Delta Charter exceeded their allowable count of 371</t>
  </si>
  <si>
    <t>* Includes RSD Operated closed after FY2013-14 in 2.1.14 Student Count</t>
  </si>
  <si>
    <t>Parish Code</t>
  </si>
  <si>
    <t>Parish of Residency</t>
  </si>
  <si>
    <t>Count of Students</t>
  </si>
  <si>
    <r>
      <rPr>
        <b/>
        <sz val="11"/>
        <rFont val="Arial"/>
        <family val="2"/>
      </rPr>
      <t>Feb. 1, 2015
MFP 
Membership</t>
    </r>
    <r>
      <rPr>
        <sz val="11"/>
        <rFont val="Arial"/>
        <family val="2"/>
      </rPr>
      <t xml:space="preserve">
(Actual 
SIS Data)</t>
    </r>
  </si>
  <si>
    <t>Change in
MFP Funded
Count 
Oct. 1, 2014
 to 
Feb. 1, 2015</t>
  </si>
  <si>
    <r>
      <t>Feb. 1, 2015
MFP 
Membership</t>
    </r>
    <r>
      <rPr>
        <sz val="11"/>
        <rFont val="Arial"/>
        <family val="2"/>
      </rPr>
      <t xml:space="preserve">
(Actual 
SIS Data)</t>
    </r>
  </si>
  <si>
    <r>
      <t xml:space="preserve">Total
Per Pupil
Amount 
Funded
</t>
    </r>
    <r>
      <rPr>
        <sz val="11"/>
        <color indexed="10"/>
        <rFont val="Arial"/>
        <family val="2"/>
      </rPr>
      <t>(One-Half of
Levels 1, 2 &amp; 3
plus Pay Raise)</t>
    </r>
  </si>
  <si>
    <r>
      <t xml:space="preserve">Total
Per Pupil
Amount 
Funded
</t>
    </r>
    <r>
      <rPr>
        <sz val="11"/>
        <color indexed="10"/>
        <rFont val="Arial"/>
        <family val="2"/>
      </rPr>
      <t>(One-Half of
Levels 1, 2 &amp; 3
plus Prior Year
Pay Raise)</t>
    </r>
  </si>
  <si>
    <r>
      <t xml:space="preserve">Total
Per Pupil
Amount 
Funded
</t>
    </r>
    <r>
      <rPr>
        <sz val="11"/>
        <rFont val="Arial"/>
        <family val="2"/>
      </rPr>
      <t>(90%)</t>
    </r>
    <r>
      <rPr>
        <b/>
        <sz val="11"/>
        <rFont val="Arial"/>
        <family val="2"/>
      </rPr>
      <t xml:space="preserve">
</t>
    </r>
    <r>
      <rPr>
        <sz val="11"/>
        <color indexed="10"/>
        <rFont val="Arial"/>
        <family val="2"/>
      </rPr>
      <t>(One-Half of
Levels 1, 2 &amp; 3
plus Prior Year
Pay Raise)</t>
    </r>
  </si>
  <si>
    <t>Per Audit Staff</t>
  </si>
  <si>
    <t>Delta Over Max Allowed</t>
  </si>
  <si>
    <t>Lake Charles College Prep**</t>
  </si>
  <si>
    <t>Iberville Charter Academy**</t>
  </si>
  <si>
    <t>Impact Charter**</t>
  </si>
  <si>
    <t>Vision Academy**</t>
  </si>
  <si>
    <t>Advantage Charter Academy**</t>
  </si>
  <si>
    <t>Williow Charter Academy**</t>
  </si>
  <si>
    <t>Northeast Claiborne Charter**</t>
  </si>
  <si>
    <t>Acadiana Renaissance**</t>
  </si>
  <si>
    <t>Lafayette Renaissance**</t>
  </si>
  <si>
    <t>** Finalized State Cost Allocation Using Oct. 1, 2014 SIS Data</t>
  </si>
  <si>
    <t>February, 2015 MFP &amp; Other Funded Membership by School Location or Student Residence</t>
  </si>
  <si>
    <t>Prepared: 3/4/2015</t>
  </si>
  <si>
    <t>City/Parish District MFP Funded Membership 
February, 2015
(Per SIS)</t>
  </si>
  <si>
    <t>MFP Total</t>
  </si>
  <si>
    <t>Reduced Concordia by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</si>
</sst>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6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20"/>
      <name val="Arial"/>
      <family val="2"/>
    </font>
    <font>
      <sz val="10"/>
      <color indexed="20"/>
      <name val="Arial"/>
      <family val="2"/>
    </font>
    <font>
      <b/>
      <sz val="11"/>
      <color indexed="20"/>
      <name val="Arial"/>
      <family val="2"/>
    </font>
    <font>
      <sz val="11"/>
      <color indexed="10"/>
      <name val="Arial"/>
      <family val="2"/>
    </font>
    <font>
      <sz val="11"/>
      <color rgb="FF000000"/>
      <name val="Calibri"/>
      <family val="2"/>
      <charset val="204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1"/>
      <color rgb="FFFF0000"/>
      <name val="Calibri"/>
      <family val="2"/>
    </font>
    <font>
      <b/>
      <sz val="12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  <font>
      <b/>
      <i/>
      <sz val="11"/>
      <color rgb="FFFF0000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0"/>
      </patternFill>
    </fill>
    <fill>
      <patternFill patternType="solid">
        <fgColor theme="6" tint="0.79998168889431442"/>
        <bgColor indexed="0"/>
      </patternFill>
    </fill>
    <fill>
      <patternFill patternType="solid">
        <fgColor theme="0" tint="-4.9989318521683403E-2"/>
        <bgColor indexed="0"/>
      </patternFill>
    </fill>
    <fill>
      <patternFill patternType="solid">
        <fgColor theme="6" tint="0.39997558519241921"/>
        <bgColor indexed="0"/>
      </patternFill>
    </fill>
    <fill>
      <patternFill patternType="solid">
        <fgColor indexed="22"/>
        <bgColor indexed="0"/>
      </patternFill>
    </fill>
    <fill>
      <patternFill patternType="solid">
        <fgColor theme="7" tint="0.79998168889431442"/>
        <bgColor indexed="0"/>
      </patternFill>
    </fill>
    <fill>
      <patternFill patternType="solid">
        <fgColor theme="8" tint="-0.249977111117893"/>
        <bgColor indexed="0"/>
      </patternFill>
    </fill>
    <fill>
      <patternFill patternType="solid">
        <fgColor theme="8" tint="0.79998168889431442"/>
        <bgColor indexed="0"/>
      </patternFill>
    </fill>
    <fill>
      <patternFill patternType="solid">
        <fgColor theme="8" tint="0.39997558519241921"/>
        <bgColor indexed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3"/>
      </bottom>
      <diagonal/>
    </border>
    <border>
      <left style="thin">
        <color indexed="63"/>
      </left>
      <right/>
      <top style="thin">
        <color indexed="64"/>
      </top>
      <bottom style="double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3"/>
      </right>
      <top/>
      <bottom/>
      <diagonal/>
    </border>
    <border>
      <left style="thin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  <border>
      <left style="thin">
        <color indexed="64"/>
      </left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/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3"/>
      </top>
      <bottom/>
      <diagonal/>
    </border>
    <border>
      <left/>
      <right/>
      <top style="double">
        <color indexed="6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7">
    <xf numFmtId="0" fontId="0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9" fillId="0" borderId="0"/>
    <xf numFmtId="0" fontId="9" fillId="0" borderId="0"/>
    <xf numFmtId="0" fontId="11" fillId="0" borderId="0"/>
    <xf numFmtId="0" fontId="18" fillId="0" borderId="0"/>
    <xf numFmtId="0" fontId="24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25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17" borderId="0" applyNumberFormat="0" applyBorder="0" applyAlignment="0" applyProtection="0"/>
    <xf numFmtId="0" fontId="30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8" borderId="0" applyNumberFormat="0" applyBorder="0" applyAlignment="0" applyProtection="0"/>
    <xf numFmtId="0" fontId="33" fillId="12" borderId="0" applyNumberFormat="0" applyBorder="0" applyAlignment="0" applyProtection="0"/>
    <xf numFmtId="0" fontId="34" fillId="29" borderId="22" applyNumberFormat="0" applyAlignment="0" applyProtection="0"/>
    <xf numFmtId="0" fontId="35" fillId="30" borderId="23" applyNumberFormat="0" applyAlignment="0" applyProtection="0"/>
    <xf numFmtId="0" fontId="36" fillId="0" borderId="0" applyNumberFormat="0" applyFill="0" applyBorder="0" applyAlignment="0" applyProtection="0"/>
    <xf numFmtId="0" fontId="37" fillId="13" borderId="0" applyNumberFormat="0" applyBorder="0" applyAlignment="0" applyProtection="0"/>
    <xf numFmtId="0" fontId="38" fillId="0" borderId="24" applyNumberFormat="0" applyFill="0" applyAlignment="0" applyProtection="0"/>
    <xf numFmtId="0" fontId="39" fillId="0" borderId="25" applyNumberFormat="0" applyFill="0" applyAlignment="0" applyProtection="0"/>
    <xf numFmtId="0" fontId="40" fillId="0" borderId="26" applyNumberFormat="0" applyFill="0" applyAlignment="0" applyProtection="0"/>
    <xf numFmtId="0" fontId="40" fillId="0" borderId="0" applyNumberFormat="0" applyFill="0" applyBorder="0" applyAlignment="0" applyProtection="0"/>
    <xf numFmtId="0" fontId="41" fillId="16" borderId="22" applyNumberFormat="0" applyAlignment="0" applyProtection="0"/>
    <xf numFmtId="0" fontId="42" fillId="0" borderId="27" applyNumberFormat="0" applyFill="0" applyAlignment="0" applyProtection="0"/>
    <xf numFmtId="0" fontId="43" fillId="31" borderId="0" applyNumberFormat="0" applyBorder="0" applyAlignment="0" applyProtection="0"/>
    <xf numFmtId="0" fontId="11" fillId="32" borderId="28" applyNumberFormat="0" applyFont="0" applyAlignment="0" applyProtection="0"/>
    <xf numFmtId="0" fontId="44" fillId="29" borderId="29" applyNumberFormat="0" applyAlignment="0" applyProtection="0"/>
    <xf numFmtId="0" fontId="45" fillId="0" borderId="0" applyNumberFormat="0" applyFill="0" applyBorder="0" applyAlignment="0" applyProtection="0"/>
    <xf numFmtId="0" fontId="46" fillId="0" borderId="30" applyNumberFormat="0" applyFill="0" applyAlignment="0" applyProtection="0"/>
    <xf numFmtId="0" fontId="47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1" fillId="0" borderId="0"/>
    <xf numFmtId="43" fontId="7" fillId="0" borderId="0" applyFont="0" applyFill="0" applyBorder="0" applyAlignment="0" applyProtection="0"/>
    <xf numFmtId="0" fontId="6" fillId="0" borderId="0"/>
    <xf numFmtId="0" fontId="48" fillId="0" borderId="0"/>
    <xf numFmtId="0" fontId="48" fillId="0" borderId="0"/>
    <xf numFmtId="0" fontId="5" fillId="0" borderId="0"/>
    <xf numFmtId="0" fontId="4" fillId="0" borderId="0"/>
    <xf numFmtId="0" fontId="25" fillId="0" borderId="0"/>
    <xf numFmtId="0" fontId="3" fillId="0" borderId="0"/>
    <xf numFmtId="0" fontId="2" fillId="0" borderId="0"/>
    <xf numFmtId="0" fontId="25" fillId="0" borderId="0"/>
    <xf numFmtId="43" fontId="59" fillId="0" borderId="0" applyFont="0" applyFill="0" applyBorder="0" applyAlignment="0" applyProtection="0"/>
    <xf numFmtId="0" fontId="1" fillId="0" borderId="0"/>
  </cellStyleXfs>
  <cellXfs count="250">
    <xf numFmtId="0" fontId="0" fillId="0" borderId="0" xfId="0"/>
    <xf numFmtId="0" fontId="11" fillId="0" borderId="0" xfId="1" applyFont="1"/>
    <xf numFmtId="6" fontId="11" fillId="0" borderId="0" xfId="1" applyNumberFormat="1" applyFont="1"/>
    <xf numFmtId="164" fontId="11" fillId="0" borderId="0" xfId="1" applyNumberFormat="1" applyFont="1"/>
    <xf numFmtId="0" fontId="11" fillId="0" borderId="0" xfId="1" applyFont="1" applyFill="1"/>
    <xf numFmtId="0" fontId="12" fillId="0" borderId="0" xfId="1" applyFont="1"/>
    <xf numFmtId="6" fontId="16" fillId="3" borderId="1" xfId="1" applyNumberFormat="1" applyFont="1" applyFill="1" applyBorder="1"/>
    <xf numFmtId="3" fontId="16" fillId="3" borderId="1" xfId="1" applyNumberFormat="1" applyFont="1" applyFill="1" applyBorder="1"/>
    <xf numFmtId="0" fontId="15" fillId="2" borderId="3" xfId="1" applyFont="1" applyFill="1" applyBorder="1" applyAlignment="1" applyProtection="1">
      <alignment horizontal="center"/>
    </xf>
    <xf numFmtId="0" fontId="14" fillId="2" borderId="4" xfId="1" applyFont="1" applyFill="1" applyBorder="1" applyProtection="1"/>
    <xf numFmtId="6" fontId="16" fillId="5" borderId="5" xfId="1" applyNumberFormat="1" applyFont="1" applyFill="1" applyBorder="1" applyProtection="1"/>
    <xf numFmtId="6" fontId="16" fillId="0" borderId="5" xfId="1" applyNumberFormat="1" applyFont="1" applyFill="1" applyBorder="1" applyProtection="1"/>
    <xf numFmtId="3" fontId="16" fillId="0" borderId="5" xfId="1" applyNumberFormat="1" applyFont="1" applyFill="1" applyBorder="1" applyProtection="1"/>
    <xf numFmtId="6" fontId="16" fillId="0" borderId="7" xfId="1" applyNumberFormat="1" applyFont="1" applyFill="1" applyBorder="1" applyProtection="1"/>
    <xf numFmtId="6" fontId="16" fillId="5" borderId="7" xfId="1" applyNumberFormat="1" applyFont="1" applyFill="1" applyBorder="1" applyProtection="1"/>
    <xf numFmtId="3" fontId="16" fillId="0" borderId="7" xfId="1" applyNumberFormat="1" applyFont="1" applyFill="1" applyBorder="1" applyProtection="1"/>
    <xf numFmtId="0" fontId="12" fillId="0" borderId="0" xfId="1" applyFont="1" applyFill="1" applyBorder="1"/>
    <xf numFmtId="0" fontId="12" fillId="0" borderId="1" xfId="1" applyFont="1" applyBorder="1"/>
    <xf numFmtId="0" fontId="15" fillId="3" borderId="1" xfId="1" applyFont="1" applyFill="1" applyBorder="1" applyAlignment="1" applyProtection="1"/>
    <xf numFmtId="0" fontId="16" fillId="0" borderId="13" xfId="1" applyFont="1" applyFill="1" applyBorder="1" applyProtection="1"/>
    <xf numFmtId="0" fontId="16" fillId="0" borderId="14" xfId="1" applyFont="1" applyFill="1" applyBorder="1" applyProtection="1"/>
    <xf numFmtId="0" fontId="16" fillId="0" borderId="15" xfId="1" applyFont="1" applyFill="1" applyBorder="1" applyProtection="1"/>
    <xf numFmtId="0" fontId="16" fillId="0" borderId="17" xfId="1" applyFont="1" applyFill="1" applyBorder="1" applyProtection="1"/>
    <xf numFmtId="0" fontId="19" fillId="0" borderId="0" xfId="1" applyFont="1"/>
    <xf numFmtId="0" fontId="20" fillId="7" borderId="11" xfId="2" applyNumberFormat="1" applyFont="1" applyFill="1" applyBorder="1" applyAlignment="1">
      <alignment horizontal="center" wrapText="1"/>
    </xf>
    <xf numFmtId="0" fontId="21" fillId="7" borderId="11" xfId="2" quotePrefix="1" applyNumberFormat="1" applyFont="1" applyFill="1" applyBorder="1" applyAlignment="1">
      <alignment horizontal="center"/>
    </xf>
    <xf numFmtId="6" fontId="20" fillId="7" borderId="11" xfId="2" quotePrefix="1" applyNumberFormat="1" applyFont="1" applyFill="1" applyBorder="1" applyAlignment="1">
      <alignment horizontal="center" wrapText="1"/>
    </xf>
    <xf numFmtId="164" fontId="20" fillId="7" borderId="11" xfId="2" quotePrefix="1" applyNumberFormat="1" applyFont="1" applyFill="1" applyBorder="1" applyAlignment="1">
      <alignment horizontal="center" wrapText="1"/>
    </xf>
    <xf numFmtId="0" fontId="20" fillId="7" borderId="11" xfId="2" quotePrefix="1" applyNumberFormat="1" applyFont="1" applyFill="1" applyBorder="1" applyAlignment="1">
      <alignment horizontal="center" wrapText="1"/>
    </xf>
    <xf numFmtId="0" fontId="22" fillId="7" borderId="11" xfId="2" quotePrefix="1" applyNumberFormat="1" applyFont="1" applyFill="1" applyBorder="1" applyAlignment="1">
      <alignment horizontal="center"/>
    </xf>
    <xf numFmtId="0" fontId="16" fillId="7" borderId="11" xfId="1" applyFont="1" applyFill="1" applyBorder="1"/>
    <xf numFmtId="6" fontId="26" fillId="4" borderId="18" xfId="5" applyNumberFormat="1" applyFont="1" applyFill="1" applyBorder="1" applyAlignment="1" applyProtection="1">
      <alignment horizontal="right"/>
    </xf>
    <xf numFmtId="164" fontId="26" fillId="4" borderId="18" xfId="5" applyNumberFormat="1" applyFont="1" applyFill="1" applyBorder="1" applyAlignment="1" applyProtection="1">
      <alignment horizontal="right"/>
    </xf>
    <xf numFmtId="164" fontId="26" fillId="0" borderId="18" xfId="5" applyNumberFormat="1" applyFont="1" applyFill="1" applyBorder="1" applyAlignment="1" applyProtection="1">
      <alignment horizontal="right"/>
    </xf>
    <xf numFmtId="0" fontId="26" fillId="0" borderId="20" xfId="17" applyFont="1" applyFill="1" applyBorder="1" applyAlignment="1" applyProtection="1">
      <alignment horizontal="center"/>
    </xf>
    <xf numFmtId="0" fontId="12" fillId="0" borderId="21" xfId="17" applyFont="1" applyFill="1" applyBorder="1" applyProtection="1"/>
    <xf numFmtId="1" fontId="27" fillId="7" borderId="11" xfId="17" applyNumberFormat="1" applyFont="1" applyFill="1" applyBorder="1" applyAlignment="1" applyProtection="1">
      <alignment horizontal="center"/>
    </xf>
    <xf numFmtId="1" fontId="28" fillId="7" borderId="11" xfId="17" applyNumberFormat="1" applyFont="1" applyFill="1" applyBorder="1" applyAlignment="1" applyProtection="1">
      <alignment horizontal="center"/>
    </xf>
    <xf numFmtId="1" fontId="12" fillId="7" borderId="11" xfId="17" applyNumberFormat="1" applyFont="1" applyFill="1" applyBorder="1" applyAlignment="1" applyProtection="1">
      <alignment horizontal="center"/>
    </xf>
    <xf numFmtId="1" fontId="11" fillId="7" borderId="11" xfId="17" applyNumberFormat="1" applyFont="1" applyFill="1" applyBorder="1" applyAlignment="1" applyProtection="1">
      <alignment horizontal="center"/>
    </xf>
    <xf numFmtId="0" fontId="11" fillId="0" borderId="0" xfId="1" applyFont="1" applyBorder="1"/>
    <xf numFmtId="6" fontId="14" fillId="5" borderId="2" xfId="2" applyNumberFormat="1" applyFont="1" applyFill="1" applyBorder="1" applyAlignment="1">
      <alignment horizontal="right"/>
    </xf>
    <xf numFmtId="6" fontId="14" fillId="5" borderId="12" xfId="1" applyNumberFormat="1" applyFont="1" applyFill="1" applyBorder="1" applyAlignment="1">
      <alignment horizontal="center" vertical="center" wrapText="1"/>
    </xf>
    <xf numFmtId="0" fontId="14" fillId="5" borderId="11" xfId="1" applyFont="1" applyFill="1" applyBorder="1" applyAlignment="1">
      <alignment horizontal="center" vertical="center" wrapText="1"/>
    </xf>
    <xf numFmtId="6" fontId="14" fillId="8" borderId="12" xfId="1" applyNumberFormat="1" applyFont="1" applyFill="1" applyBorder="1" applyAlignment="1">
      <alignment horizontal="center" vertical="center" wrapText="1"/>
    </xf>
    <xf numFmtId="164" fontId="14" fillId="8" borderId="12" xfId="1" applyNumberFormat="1" applyFont="1" applyFill="1" applyBorder="1" applyAlignment="1">
      <alignment horizontal="center" vertical="center" wrapText="1"/>
    </xf>
    <xf numFmtId="0" fontId="14" fillId="8" borderId="12" xfId="1" applyFont="1" applyFill="1" applyBorder="1" applyAlignment="1">
      <alignment horizontal="center" vertical="center" wrapText="1"/>
    </xf>
    <xf numFmtId="0" fontId="16" fillId="8" borderId="12" xfId="1" applyFont="1" applyFill="1" applyBorder="1" applyAlignment="1">
      <alignment horizontal="center" vertical="center" wrapText="1"/>
    </xf>
    <xf numFmtId="6" fontId="14" fillId="5" borderId="12" xfId="1" applyNumberFormat="1" applyFont="1" applyFill="1" applyBorder="1" applyAlignment="1">
      <alignment horizontal="center" vertical="center" wrapText="1"/>
    </xf>
    <xf numFmtId="6" fontId="14" fillId="8" borderId="12" xfId="1" applyNumberFormat="1" applyFont="1" applyFill="1" applyBorder="1" applyAlignment="1">
      <alignment horizontal="center" vertical="center" wrapText="1"/>
    </xf>
    <xf numFmtId="164" fontId="14" fillId="8" borderId="12" xfId="1" applyNumberFormat="1" applyFont="1" applyFill="1" applyBorder="1" applyAlignment="1">
      <alignment horizontal="center" vertical="center" wrapText="1"/>
    </xf>
    <xf numFmtId="0" fontId="14" fillId="8" borderId="12" xfId="1" applyFont="1" applyFill="1" applyBorder="1" applyAlignment="1">
      <alignment horizontal="center" vertical="center" wrapText="1"/>
    </xf>
    <xf numFmtId="0" fontId="16" fillId="8" borderId="12" xfId="1" applyFont="1" applyFill="1" applyBorder="1" applyAlignment="1">
      <alignment horizontal="center" vertical="center" wrapText="1"/>
    </xf>
    <xf numFmtId="0" fontId="16" fillId="0" borderId="0" xfId="1" applyFont="1"/>
    <xf numFmtId="38" fontId="16" fillId="0" borderId="7" xfId="2" applyNumberFormat="1" applyFont="1" applyFill="1" applyBorder="1"/>
    <xf numFmtId="38" fontId="16" fillId="0" borderId="5" xfId="2" applyNumberFormat="1" applyFont="1" applyFill="1" applyBorder="1"/>
    <xf numFmtId="38" fontId="14" fillId="0" borderId="2" xfId="2" applyNumberFormat="1" applyFont="1" applyFill="1" applyBorder="1" applyAlignment="1">
      <alignment horizontal="right"/>
    </xf>
    <xf numFmtId="6" fontId="14" fillId="0" borderId="2" xfId="2" applyNumberFormat="1" applyFont="1" applyFill="1" applyBorder="1" applyAlignment="1">
      <alignment horizontal="right"/>
    </xf>
    <xf numFmtId="0" fontId="14" fillId="8" borderId="11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 applyProtection="1">
      <alignment horizontal="right"/>
    </xf>
    <xf numFmtId="0" fontId="16" fillId="0" borderId="9" xfId="1" applyFont="1" applyFill="1" applyBorder="1" applyAlignment="1" applyProtection="1">
      <alignment horizontal="right"/>
    </xf>
    <xf numFmtId="0" fontId="16" fillId="0" borderId="16" xfId="1" applyFont="1" applyFill="1" applyBorder="1" applyAlignment="1" applyProtection="1">
      <alignment horizontal="right"/>
    </xf>
    <xf numFmtId="0" fontId="16" fillId="0" borderId="6" xfId="1" applyFont="1" applyFill="1" applyBorder="1" applyAlignment="1" applyProtection="1">
      <alignment horizontal="right"/>
    </xf>
    <xf numFmtId="0" fontId="14" fillId="2" borderId="4" xfId="1" applyFont="1" applyFill="1" applyBorder="1" applyAlignment="1" applyProtection="1">
      <alignment horizontal="right"/>
    </xf>
    <xf numFmtId="0" fontId="16" fillId="3" borderId="10" xfId="1" applyFont="1" applyFill="1" applyBorder="1" applyAlignment="1">
      <alignment horizontal="right"/>
    </xf>
    <xf numFmtId="0" fontId="22" fillId="7" borderId="31" xfId="2" quotePrefix="1" applyNumberFormat="1" applyFont="1" applyFill="1" applyBorder="1" applyAlignment="1">
      <alignment horizontal="center"/>
    </xf>
    <xf numFmtId="0" fontId="20" fillId="7" borderId="31" xfId="2" applyNumberFormat="1" applyFont="1" applyFill="1" applyBorder="1" applyAlignment="1">
      <alignment horizontal="center" wrapText="1"/>
    </xf>
    <xf numFmtId="38" fontId="26" fillId="4" borderId="20" xfId="5" applyNumberFormat="1" applyFont="1" applyFill="1" applyBorder="1" applyAlignment="1" applyProtection="1">
      <alignment horizontal="right"/>
    </xf>
    <xf numFmtId="38" fontId="26" fillId="4" borderId="19" xfId="5" applyNumberFormat="1" applyFont="1" applyFill="1" applyBorder="1" applyAlignment="1" applyProtection="1">
      <alignment horizontal="right"/>
    </xf>
    <xf numFmtId="0" fontId="16" fillId="34" borderId="36" xfId="1" applyFont="1" applyFill="1" applyBorder="1" applyAlignment="1" applyProtection="1">
      <alignment horizontal="right"/>
    </xf>
    <xf numFmtId="0" fontId="16" fillId="34" borderId="37" xfId="1" applyFont="1" applyFill="1" applyBorder="1" applyProtection="1"/>
    <xf numFmtId="3" fontId="16" fillId="34" borderId="38" xfId="1" applyNumberFormat="1" applyFont="1" applyFill="1" applyBorder="1" applyProtection="1"/>
    <xf numFmtId="38" fontId="16" fillId="34" borderId="38" xfId="2" applyNumberFormat="1" applyFont="1" applyFill="1" applyBorder="1"/>
    <xf numFmtId="6" fontId="16" fillId="34" borderId="38" xfId="1" applyNumberFormat="1" applyFont="1" applyFill="1" applyBorder="1" applyProtection="1"/>
    <xf numFmtId="0" fontId="16" fillId="35" borderId="36" xfId="1" applyFont="1" applyFill="1" applyBorder="1" applyAlignment="1" applyProtection="1">
      <alignment horizontal="right"/>
    </xf>
    <xf numFmtId="0" fontId="16" fillId="35" borderId="37" xfId="1" applyFont="1" applyFill="1" applyBorder="1" applyProtection="1"/>
    <xf numFmtId="3" fontId="16" fillId="35" borderId="38" xfId="1" applyNumberFormat="1" applyFont="1" applyFill="1" applyBorder="1" applyProtection="1"/>
    <xf numFmtId="38" fontId="16" fillId="35" borderId="38" xfId="2" applyNumberFormat="1" applyFont="1" applyFill="1" applyBorder="1"/>
    <xf numFmtId="6" fontId="16" fillId="35" borderId="38" xfId="1" applyNumberFormat="1" applyFont="1" applyFill="1" applyBorder="1" applyProtection="1"/>
    <xf numFmtId="0" fontId="16" fillId="35" borderId="8" xfId="1" applyFont="1" applyFill="1" applyBorder="1" applyAlignment="1" applyProtection="1">
      <alignment horizontal="right"/>
    </xf>
    <xf numFmtId="0" fontId="16" fillId="35" borderId="14" xfId="1" applyFont="1" applyFill="1" applyBorder="1" applyProtection="1"/>
    <xf numFmtId="3" fontId="16" fillId="35" borderId="7" xfId="1" applyNumberFormat="1" applyFont="1" applyFill="1" applyBorder="1" applyProtection="1"/>
    <xf numFmtId="38" fontId="16" fillId="35" borderId="7" xfId="2" applyNumberFormat="1" applyFont="1" applyFill="1" applyBorder="1"/>
    <xf numFmtId="6" fontId="16" fillId="35" borderId="7" xfId="1" applyNumberFormat="1" applyFont="1" applyFill="1" applyBorder="1" applyProtection="1"/>
    <xf numFmtId="0" fontId="30" fillId="36" borderId="35" xfId="24" applyFont="1" applyFill="1" applyBorder="1" applyAlignment="1">
      <alignment horizontal="center" wrapText="1"/>
    </xf>
    <xf numFmtId="0" fontId="30" fillId="33" borderId="35" xfId="24" applyFont="1" applyFill="1" applyBorder="1" applyAlignment="1">
      <alignment horizontal="center" wrapText="1"/>
    </xf>
    <xf numFmtId="0" fontId="4" fillId="0" borderId="35" xfId="90" applyBorder="1"/>
    <xf numFmtId="0" fontId="4" fillId="0" borderId="0" xfId="90"/>
    <xf numFmtId="0" fontId="30" fillId="0" borderId="35" xfId="24" applyFont="1" applyFill="1" applyBorder="1" applyAlignment="1">
      <alignment wrapText="1"/>
    </xf>
    <xf numFmtId="0" fontId="25" fillId="0" borderId="35" xfId="24" applyBorder="1"/>
    <xf numFmtId="0" fontId="30" fillId="0" borderId="35" xfId="24" applyFont="1" applyFill="1" applyBorder="1" applyAlignment="1">
      <alignment horizontal="right" wrapText="1"/>
    </xf>
    <xf numFmtId="0" fontId="10" fillId="0" borderId="0" xfId="90" applyFont="1" applyAlignment="1"/>
    <xf numFmtId="0" fontId="51" fillId="0" borderId="35" xfId="90" applyFont="1" applyBorder="1" applyAlignment="1">
      <alignment horizontal="center"/>
    </xf>
    <xf numFmtId="0" fontId="4" fillId="0" borderId="35" xfId="90" applyBorder="1" applyAlignment="1"/>
    <xf numFmtId="0" fontId="53" fillId="37" borderId="0" xfId="90" applyFont="1" applyFill="1" applyBorder="1" applyAlignment="1">
      <alignment horizontal="center" vertical="center" wrapText="1"/>
    </xf>
    <xf numFmtId="0" fontId="4" fillId="37" borderId="0" xfId="90" applyFill="1" applyBorder="1" applyAlignment="1">
      <alignment horizontal="center" vertical="center" wrapText="1"/>
    </xf>
    <xf numFmtId="0" fontId="30" fillId="0" borderId="35" xfId="91" applyFont="1" applyFill="1" applyBorder="1" applyAlignment="1">
      <alignment wrapText="1"/>
    </xf>
    <xf numFmtId="0" fontId="30" fillId="0" borderId="35" xfId="91" applyFont="1" applyFill="1" applyBorder="1" applyAlignment="1">
      <alignment horizontal="right" wrapText="1"/>
    </xf>
    <xf numFmtId="0" fontId="25" fillId="0" borderId="35" xfId="91" applyBorder="1"/>
    <xf numFmtId="0" fontId="25" fillId="37" borderId="35" xfId="91" applyFill="1" applyBorder="1"/>
    <xf numFmtId="0" fontId="30" fillId="37" borderId="35" xfId="91" applyFont="1" applyFill="1" applyBorder="1" applyAlignment="1">
      <alignment horizontal="right" wrapText="1"/>
    </xf>
    <xf numFmtId="0" fontId="4" fillId="37" borderId="35" xfId="90" applyFill="1" applyBorder="1"/>
    <xf numFmtId="0" fontId="4" fillId="37" borderId="0" xfId="90" applyFill="1" applyBorder="1"/>
    <xf numFmtId="0" fontId="25" fillId="0" borderId="32" xfId="91" applyBorder="1"/>
    <xf numFmtId="0" fontId="30" fillId="0" borderId="32" xfId="91" applyFont="1" applyFill="1" applyBorder="1" applyAlignment="1">
      <alignment horizontal="right" wrapText="1"/>
    </xf>
    <xf numFmtId="0" fontId="4" fillId="37" borderId="38" xfId="90" applyFill="1" applyBorder="1"/>
    <xf numFmtId="0" fontId="4" fillId="0" borderId="0" xfId="90" applyFont="1"/>
    <xf numFmtId="3" fontId="46" fillId="0" borderId="0" xfId="91" applyNumberFormat="1" applyFont="1" applyFill="1" applyBorder="1" applyAlignment="1">
      <alignment horizontal="center" wrapText="1"/>
    </xf>
    <xf numFmtId="0" fontId="10" fillId="0" borderId="0" xfId="90" applyFont="1"/>
    <xf numFmtId="0" fontId="49" fillId="0" borderId="0" xfId="90" applyFont="1"/>
    <xf numFmtId="0" fontId="30" fillId="39" borderId="35" xfId="91" applyFont="1" applyFill="1" applyBorder="1" applyAlignment="1">
      <alignment horizontal="center"/>
    </xf>
    <xf numFmtId="0" fontId="0" fillId="0" borderId="0" xfId="0" applyAlignment="1"/>
    <xf numFmtId="0" fontId="30" fillId="39" borderId="35" xfId="91" applyFont="1" applyFill="1" applyBorder="1" applyAlignment="1">
      <alignment horizontal="left"/>
    </xf>
    <xf numFmtId="0" fontId="56" fillId="39" borderId="35" xfId="91" applyFont="1" applyFill="1" applyBorder="1" applyAlignment="1">
      <alignment horizontal="center"/>
    </xf>
    <xf numFmtId="0" fontId="56" fillId="39" borderId="35" xfId="91" applyFont="1" applyFill="1" applyBorder="1" applyAlignment="1">
      <alignment horizontal="left"/>
    </xf>
    <xf numFmtId="0" fontId="13" fillId="0" borderId="35" xfId="91" applyFont="1" applyBorder="1"/>
    <xf numFmtId="0" fontId="56" fillId="0" borderId="35" xfId="91" applyFont="1" applyFill="1" applyBorder="1" applyAlignment="1">
      <alignment horizontal="right" wrapText="1"/>
    </xf>
    <xf numFmtId="0" fontId="50" fillId="0" borderId="0" xfId="90" applyFont="1"/>
    <xf numFmtId="0" fontId="57" fillId="37" borderId="35" xfId="91" applyFont="1" applyFill="1" applyBorder="1"/>
    <xf numFmtId="38" fontId="14" fillId="0" borderId="0" xfId="2" applyNumberFormat="1" applyFont="1" applyFill="1" applyBorder="1" applyAlignment="1">
      <alignment horizontal="right"/>
    </xf>
    <xf numFmtId="6" fontId="14" fillId="0" borderId="0" xfId="2" applyNumberFormat="1" applyFont="1" applyFill="1" applyBorder="1" applyAlignment="1">
      <alignment horizontal="right"/>
    </xf>
    <xf numFmtId="38" fontId="26" fillId="6" borderId="20" xfId="5" applyNumberFormat="1" applyFont="1" applyFill="1" applyBorder="1" applyAlignment="1" applyProtection="1">
      <alignment horizontal="right"/>
    </xf>
    <xf numFmtId="0" fontId="14" fillId="8" borderId="11" xfId="1" applyFont="1" applyFill="1" applyBorder="1" applyAlignment="1">
      <alignment horizontal="center" vertical="center" wrapText="1"/>
    </xf>
    <xf numFmtId="6" fontId="14" fillId="5" borderId="12" xfId="1" applyNumberFormat="1" applyFont="1" applyFill="1" applyBorder="1" applyAlignment="1">
      <alignment horizontal="center" vertical="center" wrapText="1"/>
    </xf>
    <xf numFmtId="0" fontId="14" fillId="8" borderId="12" xfId="1" applyFont="1" applyFill="1" applyBorder="1" applyAlignment="1">
      <alignment horizontal="center" vertical="center" wrapText="1"/>
    </xf>
    <xf numFmtId="0" fontId="16" fillId="8" borderId="12" xfId="1" applyFont="1" applyFill="1" applyBorder="1" applyAlignment="1">
      <alignment horizontal="center" vertical="center" wrapText="1"/>
    </xf>
    <xf numFmtId="6" fontId="14" fillId="8" borderId="12" xfId="1" applyNumberFormat="1" applyFont="1" applyFill="1" applyBorder="1" applyAlignment="1">
      <alignment horizontal="center" vertical="center" wrapText="1"/>
    </xf>
    <xf numFmtId="164" fontId="14" fillId="8" borderId="12" xfId="1" applyNumberFormat="1" applyFont="1" applyFill="1" applyBorder="1" applyAlignment="1">
      <alignment horizontal="center" vertical="center" wrapText="1"/>
    </xf>
    <xf numFmtId="0" fontId="60" fillId="47" borderId="35" xfId="0" applyFont="1" applyFill="1" applyBorder="1" applyAlignment="1">
      <alignment horizontal="center" wrapText="1"/>
    </xf>
    <xf numFmtId="49" fontId="0" fillId="0" borderId="35" xfId="0" applyNumberFormat="1" applyFill="1" applyBorder="1" applyAlignment="1"/>
    <xf numFmtId="0" fontId="0" fillId="0" borderId="35" xfId="0" applyFill="1" applyBorder="1" applyAlignment="1"/>
    <xf numFmtId="0" fontId="0" fillId="0" borderId="35" xfId="0" applyBorder="1" applyAlignment="1"/>
    <xf numFmtId="49" fontId="0" fillId="0" borderId="35" xfId="0" applyNumberFormat="1" applyBorder="1" applyAlignment="1"/>
    <xf numFmtId="0" fontId="60" fillId="47" borderId="35" xfId="0" applyFont="1" applyFill="1" applyBorder="1" applyAlignment="1">
      <alignment horizontal="center" vertical="top" wrapText="1"/>
    </xf>
    <xf numFmtId="0" fontId="30" fillId="6" borderId="35" xfId="91" applyFont="1" applyFill="1" applyBorder="1" applyAlignment="1">
      <alignment horizontal="right" wrapText="1"/>
    </xf>
    <xf numFmtId="0" fontId="30" fillId="36" borderId="35" xfId="91" applyFont="1" applyFill="1" applyBorder="1" applyAlignment="1">
      <alignment horizontal="center" vertical="center" wrapText="1"/>
    </xf>
    <xf numFmtId="0" fontId="30" fillId="38" borderId="35" xfId="91" applyFont="1" applyFill="1" applyBorder="1" applyAlignment="1">
      <alignment horizontal="center" vertical="center" wrapText="1"/>
    </xf>
    <xf numFmtId="0" fontId="30" fillId="39" borderId="35" xfId="91" applyFont="1" applyFill="1" applyBorder="1" applyAlignment="1">
      <alignment horizontal="center" vertical="center" wrapText="1"/>
    </xf>
    <xf numFmtId="0" fontId="55" fillId="40" borderId="35" xfId="91" applyFont="1" applyFill="1" applyBorder="1" applyAlignment="1">
      <alignment horizontal="center" vertical="center" wrapText="1"/>
    </xf>
    <xf numFmtId="0" fontId="30" fillId="41" borderId="35" xfId="91" applyFont="1" applyFill="1" applyBorder="1" applyAlignment="1">
      <alignment horizontal="center" vertical="center" wrapText="1"/>
    </xf>
    <xf numFmtId="0" fontId="30" fillId="42" borderId="35" xfId="91" applyFont="1" applyFill="1" applyBorder="1" applyAlignment="1">
      <alignment horizontal="center" vertical="center" wrapText="1"/>
    </xf>
    <xf numFmtId="0" fontId="30" fillId="33" borderId="35" xfId="91" applyFont="1" applyFill="1" applyBorder="1" applyAlignment="1">
      <alignment horizontal="center" vertical="center" wrapText="1"/>
    </xf>
    <xf numFmtId="0" fontId="30" fillId="43" borderId="35" xfId="91" applyFont="1" applyFill="1" applyBorder="1" applyAlignment="1">
      <alignment horizontal="center" vertical="center" wrapText="1"/>
    </xf>
    <xf numFmtId="0" fontId="30" fillId="44" borderId="35" xfId="91" applyFont="1" applyFill="1" applyBorder="1" applyAlignment="1">
      <alignment horizontal="center" vertical="center" wrapText="1"/>
    </xf>
    <xf numFmtId="0" fontId="30" fillId="42" borderId="32" xfId="91" applyFont="1" applyFill="1" applyBorder="1" applyAlignment="1">
      <alignment horizontal="center" vertical="center" wrapText="1"/>
    </xf>
    <xf numFmtId="0" fontId="30" fillId="45" borderId="35" xfId="91" applyFont="1" applyFill="1" applyBorder="1" applyAlignment="1">
      <alignment horizontal="center" vertical="center" wrapText="1"/>
    </xf>
    <xf numFmtId="0" fontId="30" fillId="46" borderId="35" xfId="91" applyFont="1" applyFill="1" applyBorder="1" applyAlignment="1">
      <alignment horizontal="center" vertical="center" wrapText="1"/>
    </xf>
    <xf numFmtId="0" fontId="4" fillId="0" borderId="0" xfId="90" applyAlignment="1">
      <alignment vertical="center" wrapText="1"/>
    </xf>
    <xf numFmtId="38" fontId="58" fillId="0" borderId="0" xfId="12" applyNumberFormat="1" applyFont="1"/>
    <xf numFmtId="38" fontId="9" fillId="48" borderId="0" xfId="12" applyNumberFormat="1" applyFill="1"/>
    <xf numFmtId="38" fontId="51" fillId="0" borderId="41" xfId="12" applyNumberFormat="1" applyFont="1" applyBorder="1"/>
    <xf numFmtId="0" fontId="4" fillId="48" borderId="0" xfId="90" applyFont="1" applyFill="1"/>
    <xf numFmtId="0" fontId="25" fillId="48" borderId="35" xfId="91" applyFill="1" applyBorder="1"/>
    <xf numFmtId="0" fontId="4" fillId="6" borderId="0" xfId="90" applyFont="1" applyFill="1"/>
    <xf numFmtId="38" fontId="9" fillId="6" borderId="0" xfId="12" applyNumberFormat="1" applyFill="1"/>
    <xf numFmtId="0" fontId="16" fillId="0" borderId="0" xfId="1" applyFont="1" applyFill="1" applyBorder="1" applyAlignment="1" applyProtection="1">
      <alignment horizontal="left"/>
    </xf>
    <xf numFmtId="0" fontId="10" fillId="0" borderId="0" xfId="0" applyFont="1"/>
    <xf numFmtId="0" fontId="51" fillId="0" borderId="11" xfId="0" applyFont="1" applyBorder="1" applyAlignment="1">
      <alignment horizontal="center"/>
    </xf>
    <xf numFmtId="0" fontId="0" fillId="0" borderId="11" xfId="0" applyBorder="1" applyAlignment="1"/>
    <xf numFmtId="0" fontId="30" fillId="36" borderId="11" xfId="91" applyFont="1" applyFill="1" applyBorder="1" applyAlignment="1">
      <alignment horizontal="center" wrapText="1"/>
    </xf>
    <xf numFmtId="0" fontId="30" fillId="38" borderId="11" xfId="91" applyFont="1" applyFill="1" applyBorder="1" applyAlignment="1">
      <alignment horizontal="center" wrapText="1"/>
    </xf>
    <xf numFmtId="0" fontId="30" fillId="39" borderId="11" xfId="91" applyFont="1" applyFill="1" applyBorder="1" applyAlignment="1">
      <alignment horizontal="center" wrapText="1"/>
    </xf>
    <xf numFmtId="0" fontId="55" fillId="40" borderId="11" xfId="91" applyFont="1" applyFill="1" applyBorder="1" applyAlignment="1">
      <alignment horizontal="center" wrapText="1"/>
    </xf>
    <xf numFmtId="0" fontId="30" fillId="42" borderId="11" xfId="91" applyFont="1" applyFill="1" applyBorder="1" applyAlignment="1">
      <alignment horizontal="center" wrapText="1"/>
    </xf>
    <xf numFmtId="0" fontId="30" fillId="33" borderId="11" xfId="91" applyFont="1" applyFill="1" applyBorder="1" applyAlignment="1">
      <alignment horizontal="center" wrapText="1"/>
    </xf>
    <xf numFmtId="0" fontId="30" fillId="43" borderId="11" xfId="91" applyFont="1" applyFill="1" applyBorder="1" applyAlignment="1">
      <alignment horizontal="center" wrapText="1"/>
    </xf>
    <xf numFmtId="0" fontId="30" fillId="45" borderId="11" xfId="91" applyFont="1" applyFill="1" applyBorder="1" applyAlignment="1">
      <alignment horizontal="center" wrapText="1"/>
    </xf>
    <xf numFmtId="0" fontId="30" fillId="46" borderId="11" xfId="91" applyFont="1" applyFill="1" applyBorder="1" applyAlignment="1">
      <alignment horizontal="center" wrapText="1"/>
    </xf>
    <xf numFmtId="0" fontId="30" fillId="44" borderId="11" xfId="91" applyFont="1" applyFill="1" applyBorder="1" applyAlignment="1">
      <alignment horizontal="center" wrapText="1"/>
    </xf>
    <xf numFmtId="0" fontId="30" fillId="42" borderId="42" xfId="9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0" fillId="0" borderId="11" xfId="91" applyFont="1" applyFill="1" applyBorder="1" applyAlignment="1">
      <alignment wrapText="1"/>
    </xf>
    <xf numFmtId="0" fontId="30" fillId="0" borderId="11" xfId="94" applyFont="1" applyFill="1" applyBorder="1" applyAlignment="1">
      <alignment horizontal="right" wrapText="1"/>
    </xf>
    <xf numFmtId="0" fontId="25" fillId="0" borderId="11" xfId="91" applyBorder="1"/>
    <xf numFmtId="0" fontId="25" fillId="37" borderId="11" xfId="91" applyFill="1" applyBorder="1"/>
    <xf numFmtId="0" fontId="30" fillId="0" borderId="11" xfId="91" applyFont="1" applyFill="1" applyBorder="1" applyAlignment="1">
      <alignment horizontal="right" wrapText="1"/>
    </xf>
    <xf numFmtId="0" fontId="30" fillId="40" borderId="11" xfId="91" applyFont="1" applyFill="1" applyBorder="1" applyAlignment="1">
      <alignment horizontal="right" wrapText="1"/>
    </xf>
    <xf numFmtId="0" fontId="0" fillId="37" borderId="11" xfId="0" applyFill="1" applyBorder="1"/>
    <xf numFmtId="0" fontId="31" fillId="0" borderId="0" xfId="0" applyFont="1"/>
    <xf numFmtId="3" fontId="61" fillId="0" borderId="0" xfId="91" applyNumberFormat="1" applyFont="1" applyFill="1" applyBorder="1" applyAlignment="1">
      <alignment horizontal="center" wrapText="1"/>
    </xf>
    <xf numFmtId="0" fontId="62" fillId="0" borderId="0" xfId="0" applyFont="1"/>
    <xf numFmtId="0" fontId="49" fillId="0" borderId="0" xfId="0" applyFont="1"/>
    <xf numFmtId="0" fontId="0" fillId="0" borderId="11" xfId="0" applyBorder="1" applyAlignment="1"/>
    <xf numFmtId="0" fontId="0" fillId="0" borderId="11" xfId="0" applyBorder="1"/>
    <xf numFmtId="0" fontId="63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wrapText="1"/>
    </xf>
    <xf numFmtId="0" fontId="63" fillId="0" borderId="11" xfId="0" applyFont="1" applyBorder="1" applyAlignment="1">
      <alignment vertical="center"/>
    </xf>
    <xf numFmtId="0" fontId="63" fillId="0" borderId="11" xfId="0" applyFont="1" applyFill="1" applyBorder="1" applyAlignment="1">
      <alignment vertical="center"/>
    </xf>
    <xf numFmtId="0" fontId="56" fillId="43" borderId="11" xfId="91" applyFont="1" applyFill="1" applyBorder="1" applyAlignment="1">
      <alignment horizontal="center" wrapText="1"/>
    </xf>
    <xf numFmtId="0" fontId="30" fillId="9" borderId="11" xfId="91" applyFont="1" applyFill="1" applyBorder="1" applyAlignment="1">
      <alignment horizontal="right" wrapText="1"/>
    </xf>
    <xf numFmtId="0" fontId="50" fillId="0" borderId="0" xfId="96" applyFont="1" applyProtection="1"/>
    <xf numFmtId="0" fontId="64" fillId="0" borderId="0" xfId="0" applyFont="1"/>
    <xf numFmtId="0" fontId="65" fillId="9" borderId="0" xfId="0" applyFont="1" applyFill="1"/>
    <xf numFmtId="165" fontId="14" fillId="0" borderId="0" xfId="95" applyNumberFormat="1" applyFont="1"/>
    <xf numFmtId="0" fontId="55" fillId="40" borderId="11" xfId="91" applyFont="1" applyFill="1" applyBorder="1" applyAlignment="1">
      <alignment horizontal="center" vertical="center" wrapText="1"/>
    </xf>
    <xf numFmtId="0" fontId="16" fillId="4" borderId="8" xfId="1" applyFont="1" applyFill="1" applyBorder="1" applyAlignment="1" applyProtection="1">
      <alignment horizontal="right"/>
    </xf>
    <xf numFmtId="0" fontId="16" fillId="4" borderId="14" xfId="1" applyFont="1" applyFill="1" applyBorder="1" applyProtection="1"/>
    <xf numFmtId="3" fontId="16" fillId="4" borderId="7" xfId="1" applyNumberFormat="1" applyFont="1" applyFill="1" applyBorder="1" applyProtection="1"/>
    <xf numFmtId="0" fontId="16" fillId="4" borderId="0" xfId="1" applyFont="1" applyFill="1"/>
    <xf numFmtId="0" fontId="16" fillId="2" borderId="0" xfId="1" applyFont="1" applyFill="1" applyBorder="1" applyAlignment="1" applyProtection="1">
      <alignment horizontal="right"/>
    </xf>
    <xf numFmtId="0" fontId="16" fillId="2" borderId="0" xfId="1" applyFont="1" applyFill="1" applyBorder="1" applyAlignment="1" applyProtection="1">
      <alignment horizontal="left"/>
    </xf>
    <xf numFmtId="38" fontId="16" fillId="0" borderId="0" xfId="2" applyNumberFormat="1" applyFont="1" applyFill="1" applyBorder="1" applyAlignment="1">
      <alignment horizontal="right"/>
    </xf>
    <xf numFmtId="6" fontId="16" fillId="0" borderId="0" xfId="2" applyNumberFormat="1" applyFont="1" applyFill="1" applyBorder="1" applyAlignment="1">
      <alignment horizontal="left"/>
    </xf>
    <xf numFmtId="6" fontId="16" fillId="0" borderId="0" xfId="2" applyNumberFormat="1" applyFont="1" applyFill="1" applyBorder="1" applyAlignment="1">
      <alignment horizontal="right"/>
    </xf>
    <xf numFmtId="6" fontId="16" fillId="5" borderId="0" xfId="2" applyNumberFormat="1" applyFont="1" applyFill="1" applyBorder="1" applyAlignment="1">
      <alignment horizontal="right"/>
    </xf>
    <xf numFmtId="0" fontId="14" fillId="2" borderId="0" xfId="1" applyFont="1" applyFill="1" applyBorder="1" applyProtection="1"/>
    <xf numFmtId="0" fontId="15" fillId="2" borderId="0" xfId="1" applyFont="1" applyFill="1" applyBorder="1" applyAlignment="1" applyProtection="1">
      <alignment horizontal="center"/>
    </xf>
    <xf numFmtId="6" fontId="14" fillId="5" borderId="0" xfId="2" applyNumberFormat="1" applyFont="1" applyFill="1" applyBorder="1" applyAlignment="1">
      <alignment horizontal="right"/>
    </xf>
    <xf numFmtId="0" fontId="16" fillId="4" borderId="0" xfId="1" applyFont="1" applyFill="1" applyBorder="1"/>
    <xf numFmtId="0" fontId="0" fillId="4" borderId="0" xfId="0" applyFill="1" applyBorder="1"/>
    <xf numFmtId="0" fontId="60" fillId="4" borderId="0" xfId="0" applyFont="1" applyFill="1" applyBorder="1" applyAlignment="1">
      <alignment horizontal="center" wrapText="1"/>
    </xf>
    <xf numFmtId="49" fontId="0" fillId="4" borderId="0" xfId="0" applyNumberFormat="1" applyFill="1" applyBorder="1" applyAlignment="1"/>
    <xf numFmtId="0" fontId="0" fillId="4" borderId="0" xfId="0" applyFill="1" applyBorder="1" applyAlignment="1"/>
    <xf numFmtId="0" fontId="16" fillId="4" borderId="9" xfId="1" applyFont="1" applyFill="1" applyBorder="1" applyAlignment="1" applyProtection="1">
      <alignment horizontal="right"/>
    </xf>
    <xf numFmtId="0" fontId="16" fillId="4" borderId="17" xfId="1" applyFont="1" applyFill="1" applyBorder="1" applyProtection="1"/>
    <xf numFmtId="3" fontId="16" fillId="4" borderId="5" xfId="1" applyNumberFormat="1" applyFont="1" applyFill="1" applyBorder="1" applyProtection="1"/>
    <xf numFmtId="0" fontId="16" fillId="0" borderId="39" xfId="1" applyFont="1" applyFill="1" applyBorder="1" applyAlignment="1" applyProtection="1">
      <alignment horizontal="left"/>
    </xf>
    <xf numFmtId="0" fontId="16" fillId="0" borderId="40" xfId="1" applyFont="1" applyFill="1" applyBorder="1" applyAlignment="1" applyProtection="1">
      <alignment horizontal="left"/>
    </xf>
    <xf numFmtId="0" fontId="15" fillId="10" borderId="34" xfId="0" applyFont="1" applyFill="1" applyBorder="1" applyAlignment="1">
      <alignment horizontal="center" vertical="center" wrapText="1"/>
    </xf>
    <xf numFmtId="0" fontId="15" fillId="10" borderId="33" xfId="0" applyFont="1" applyFill="1" applyBorder="1" applyAlignment="1">
      <alignment horizontal="center" vertical="center" wrapText="1"/>
    </xf>
    <xf numFmtId="0" fontId="15" fillId="8" borderId="34" xfId="0" applyFont="1" applyFill="1" applyBorder="1" applyAlignment="1">
      <alignment horizontal="center" vertical="center" wrapText="1"/>
    </xf>
    <xf numFmtId="0" fontId="15" fillId="8" borderId="33" xfId="0" applyFont="1" applyFill="1" applyBorder="1" applyAlignment="1">
      <alignment horizontal="center" vertical="center" wrapText="1"/>
    </xf>
    <xf numFmtId="0" fontId="15" fillId="9" borderId="34" xfId="0" applyFont="1" applyFill="1" applyBorder="1" applyAlignment="1">
      <alignment horizontal="center" vertical="center" wrapText="1"/>
    </xf>
    <xf numFmtId="0" fontId="15" fillId="9" borderId="33" xfId="0" applyFont="1" applyFill="1" applyBorder="1" applyAlignment="1">
      <alignment horizontal="center" vertical="center" wrapText="1"/>
    </xf>
    <xf numFmtId="0" fontId="16" fillId="6" borderId="0" xfId="1" applyFont="1" applyFill="1" applyAlignment="1">
      <alignment horizontal="left"/>
    </xf>
    <xf numFmtId="0" fontId="53" fillId="0" borderId="35" xfId="90" applyFont="1" applyBorder="1" applyAlignment="1">
      <alignment horizontal="center"/>
    </xf>
    <xf numFmtId="0" fontId="4" fillId="0" borderId="35" xfId="90" applyBorder="1" applyAlignment="1">
      <alignment horizontal="center"/>
    </xf>
    <xf numFmtId="0" fontId="31" fillId="0" borderId="35" xfId="90" applyFont="1" applyBorder="1" applyAlignment="1"/>
    <xf numFmtId="0" fontId="52" fillId="0" borderId="35" xfId="90" applyFont="1" applyBorder="1" applyAlignment="1">
      <alignment horizontal="center"/>
    </xf>
    <xf numFmtId="0" fontId="53" fillId="0" borderId="35" xfId="90" applyFont="1" applyBorder="1" applyAlignment="1"/>
    <xf numFmtId="0" fontId="4" fillId="0" borderId="35" xfId="90" applyBorder="1" applyAlignment="1"/>
    <xf numFmtId="0" fontId="54" fillId="0" borderId="35" xfId="90" applyFont="1" applyBorder="1" applyAlignment="1">
      <alignment horizontal="center"/>
    </xf>
    <xf numFmtId="0" fontId="53" fillId="0" borderId="35" xfId="90" applyFont="1" applyBorder="1" applyAlignment="1">
      <alignment horizontal="center" wrapText="1"/>
    </xf>
    <xf numFmtId="0" fontId="4" fillId="0" borderId="35" xfId="90" applyBorder="1" applyAlignment="1">
      <alignment horizontal="center" wrapText="1"/>
    </xf>
    <xf numFmtId="0" fontId="53" fillId="37" borderId="35" xfId="90" applyFont="1" applyFill="1" applyBorder="1" applyAlignment="1">
      <alignment horizontal="center" vertical="center" wrapText="1"/>
    </xf>
    <xf numFmtId="0" fontId="4" fillId="37" borderId="35" xfId="90" applyFill="1" applyBorder="1" applyAlignment="1">
      <alignment horizontal="center" vertical="center" wrapText="1"/>
    </xf>
    <xf numFmtId="0" fontId="55" fillId="40" borderId="32" xfId="91" applyFont="1" applyFill="1" applyBorder="1" applyAlignment="1">
      <alignment horizontal="left"/>
    </xf>
    <xf numFmtId="0" fontId="55" fillId="40" borderId="31" xfId="91" applyFont="1" applyFill="1" applyBorder="1" applyAlignment="1">
      <alignment horizontal="left"/>
    </xf>
    <xf numFmtId="0" fontId="50" fillId="49" borderId="0" xfId="96" applyFont="1" applyFill="1" applyAlignment="1" applyProtection="1">
      <alignment horizontal="left"/>
    </xf>
    <xf numFmtId="0" fontId="5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1" fillId="0" borderId="11" xfId="0" applyFont="1" applyBorder="1" applyAlignment="1"/>
    <xf numFmtId="0" fontId="52" fillId="0" borderId="11" xfId="0" applyFont="1" applyBorder="1" applyAlignment="1">
      <alignment horizontal="center"/>
    </xf>
    <xf numFmtId="0" fontId="0" fillId="0" borderId="11" xfId="0" applyBorder="1" applyAlignment="1"/>
    <xf numFmtId="0" fontId="53" fillId="0" borderId="11" xfId="0" applyFont="1" applyBorder="1" applyAlignment="1">
      <alignment horizontal="center"/>
    </xf>
    <xf numFmtId="0" fontId="53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3" fillId="37" borderId="12" xfId="0" applyFont="1" applyFill="1" applyBorder="1" applyAlignment="1">
      <alignment horizontal="center" vertical="center" wrapText="1"/>
    </xf>
    <xf numFmtId="0" fontId="53" fillId="37" borderId="5" xfId="0" applyFont="1" applyFill="1" applyBorder="1" applyAlignment="1">
      <alignment horizontal="center" vertical="center" wrapText="1"/>
    </xf>
  </cellXfs>
  <cellStyles count="97">
    <cellStyle name="20% - Accent1 2" xfId="29"/>
    <cellStyle name="20% - Accent2 2" xfId="30"/>
    <cellStyle name="20% - Accent3 2" xfId="31"/>
    <cellStyle name="20% - Accent4 2" xfId="32"/>
    <cellStyle name="20% - Accent5 2" xfId="33"/>
    <cellStyle name="20% - Accent6 2" xfId="34"/>
    <cellStyle name="40% - Accent1 2" xfId="35"/>
    <cellStyle name="40% - Accent2 2" xfId="36"/>
    <cellStyle name="40% - Accent3 2" xfId="37"/>
    <cellStyle name="40% - Accent4 2" xfId="38"/>
    <cellStyle name="40% - Accent5 2" xfId="39"/>
    <cellStyle name="40% - Accent6 2" xfId="40"/>
    <cellStyle name="60% - Accent1 2" xfId="41"/>
    <cellStyle name="60% - Accent2 2" xfId="42"/>
    <cellStyle name="60% - Accent3 2" xfId="43"/>
    <cellStyle name="60% - Accent4 2" xfId="44"/>
    <cellStyle name="60% - Accent5 2" xfId="45"/>
    <cellStyle name="60% - Accent6 2" xfId="46"/>
    <cellStyle name="Accent1 2" xfId="47"/>
    <cellStyle name="Accent2 2" xfId="48"/>
    <cellStyle name="Accent3 2" xfId="49"/>
    <cellStyle name="Accent4 2" xfId="50"/>
    <cellStyle name="Accent5 2" xfId="51"/>
    <cellStyle name="Accent6 2" xfId="52"/>
    <cellStyle name="Bad 2" xfId="53"/>
    <cellStyle name="Calculation 2" xfId="54"/>
    <cellStyle name="Check Cell 2" xfId="55"/>
    <cellStyle name="Comma" xfId="95" builtinId="3"/>
    <cellStyle name="Comma 2" xfId="3"/>
    <cellStyle name="Comma 2 2" xfId="78"/>
    <cellStyle name="Comma 3" xfId="4"/>
    <cellStyle name="Comma 3 2" xfId="5"/>
    <cellStyle name="Comma 4" xfId="6"/>
    <cellStyle name="Comma 5" xfId="7"/>
    <cellStyle name="Comma 5 2" xfId="2"/>
    <cellStyle name="Comma 5 3" xfId="85"/>
    <cellStyle name="Comma 5 4" xfId="70"/>
    <cellStyle name="Comma 6" xfId="8"/>
    <cellStyle name="Comma 6 2" xfId="75"/>
    <cellStyle name="Comma 7" xfId="28"/>
    <cellStyle name="Comma 7 2" xfId="80"/>
    <cellStyle name="Currency 2" xfId="9"/>
    <cellStyle name="Currency 2 2" xfId="77"/>
    <cellStyle name="Currency 3" xfId="10"/>
    <cellStyle name="Currency 3 2" xfId="11"/>
    <cellStyle name="Explanatory Text 2" xfId="56"/>
    <cellStyle name="Good 2" xfId="57"/>
    <cellStyle name="Heading 1 2" xfId="58"/>
    <cellStyle name="Heading 2 2" xfId="59"/>
    <cellStyle name="Heading 3 2" xfId="60"/>
    <cellStyle name="Heading 4 2" xfId="61"/>
    <cellStyle name="Input 2" xfId="62"/>
    <cellStyle name="Linked Cell 2" xfId="63"/>
    <cellStyle name="Neutral 2" xfId="64"/>
    <cellStyle name="Normal" xfId="0" builtinId="0"/>
    <cellStyle name="Normal 10" xfId="12"/>
    <cellStyle name="Normal 10 2" xfId="81"/>
    <cellStyle name="Normal 11" xfId="13"/>
    <cellStyle name="Normal 11 2" xfId="82"/>
    <cellStyle name="Normal 12" xfId="27"/>
    <cellStyle name="Normal 12 2" xfId="83"/>
    <cellStyle name="Normal 13" xfId="86"/>
    <cellStyle name="Normal 14" xfId="89"/>
    <cellStyle name="Normal 15" xfId="90"/>
    <cellStyle name="Normal 16" xfId="92"/>
    <cellStyle name="Normal 17" xfId="93"/>
    <cellStyle name="Normal 2" xfId="14"/>
    <cellStyle name="Normal 2 2" xfId="1"/>
    <cellStyle name="Normal 2 3" xfId="15"/>
    <cellStyle name="Normal 2 3 2" xfId="84"/>
    <cellStyle name="Normal 2 4" xfId="16"/>
    <cellStyle name="Normal 2 5" xfId="87"/>
    <cellStyle name="Normal 24" xfId="96"/>
    <cellStyle name="Normal 3" xfId="17"/>
    <cellStyle name="Normal 3 2" xfId="88"/>
    <cellStyle name="Normal 4" xfId="18"/>
    <cellStyle name="Normal 4 2" xfId="72"/>
    <cellStyle name="Normal 5" xfId="19"/>
    <cellStyle name="Normal 5 2" xfId="73"/>
    <cellStyle name="Normal 6" xfId="20"/>
    <cellStyle name="Normal 6 2" xfId="74"/>
    <cellStyle name="Normal 7" xfId="21"/>
    <cellStyle name="Normal 7 2" xfId="79"/>
    <cellStyle name="Normal 8" xfId="22"/>
    <cellStyle name="Normal 9" xfId="23"/>
    <cellStyle name="Normal 9 2" xfId="71"/>
    <cellStyle name="Normal_Sheet1 2" xfId="91"/>
    <cellStyle name="Normal_Sheet1 2 2" xfId="24"/>
    <cellStyle name="Normal_Sheet1 3" xfId="94"/>
    <cellStyle name="Note 2" xfId="65"/>
    <cellStyle name="Output 2" xfId="66"/>
    <cellStyle name="Percent 2" xfId="25"/>
    <cellStyle name="Percent 2 2" xfId="26"/>
    <cellStyle name="Percent 3" xfId="76"/>
    <cellStyle name="Title 2" xfId="67"/>
    <cellStyle name="Total 2" xfId="68"/>
    <cellStyle name="Warning Text 2" xfId="69"/>
  </cellStyles>
  <dxfs count="5">
    <dxf>
      <fill>
        <patternFill>
          <bgColor rgb="FFD7EDF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color theme="0"/>
      </font>
      <fill>
        <patternFill>
          <bgColor rgb="FF4BAFC0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color theme="0"/>
      </font>
      <fill>
        <patternFill>
          <bgColor rgb="FF4BAFC0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LDOE" pivot="0" count="5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externalLink" Target="externalLinks/externalLink1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externalLink" Target="externalLinks/externalLink2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4-2015/Budget%20Letters/July%202014/FY2014-15%20MFP%20Budget%20Letter_July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4-2015/Budget%20Letters/March%202015/FY2014-15%20MFP%20Budget%20Letter_March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Table 1 State Summary FY14-15"/>
      <sheetName val="Table 2_State Distrib and Adjs"/>
      <sheetName val="Table 2A-1_EFT (Annual)"/>
      <sheetName val="Table 2A-2 EFT (Monthly)"/>
      <sheetName val="Table 3 Levels 1&amp;2"/>
      <sheetName val="Table 3A Level 3"/>
      <sheetName val="Table 4 Level 4"/>
      <sheetName val="Table 5A1_Labs"/>
      <sheetName val="Table 5A2- Legacy Type 2"/>
      <sheetName val="Table 5A3_OJJ"/>
      <sheetName val="Table 5A4_NOCCA"/>
      <sheetName val="Table 5A5_LSMSA"/>
      <sheetName val="Table 5B1_RSD_Orleans"/>
      <sheetName val="Table 5B2_RSD_LA"/>
      <sheetName val="Table 5C1A-Madison Prep"/>
      <sheetName val="Table 5C1B-DArbonne"/>
      <sheetName val="Table 5C1C-Intl_VIBE"/>
      <sheetName val="Table 5C1D-NOMMA"/>
      <sheetName val="Table 5C1E-LFNO"/>
      <sheetName val="Table 5C1F-Lake Charles Charter"/>
      <sheetName val="Table 5C1G-JS Clark Academy"/>
      <sheetName val="Table 5C1H-Southwest LA Charter"/>
      <sheetName val="Table 5C1I-LA Key Academy"/>
      <sheetName val="Table 5C1J-Jefferson Chamber"/>
      <sheetName val="Table 5C1K-Tallulah Charter"/>
      <sheetName val="Table 5C1L-Northshore Charter"/>
      <sheetName val="Table 5C1M-B.R. Charter"/>
      <sheetName val="Table 5C1N-Delta Charter"/>
      <sheetName val="Table 5C1O-Impact"/>
      <sheetName val="Table 5C1P-Vision"/>
      <sheetName val="Table 5C1Q-Advantage"/>
      <sheetName val="Table 5C1R-Iberville"/>
      <sheetName val="Table 5C1S-L.C. Coll Prep"/>
      <sheetName val="Table 5C1T-Northeast"/>
      <sheetName val="Table 5C1U-Acadiana Ren"/>
      <sheetName val="Table 5C1V-Laf Ren"/>
      <sheetName val="Table 5C1W-Willow"/>
      <sheetName val="Table 5C2 - LA Virtual Admy"/>
      <sheetName val="Table 5C3 - LA Connections EBR"/>
      <sheetName val="Table 6 (Local Deduct Calc.)"/>
      <sheetName val="Table 7 Local Revenue"/>
      <sheetName val="Table 8 Membership 2.1.14"/>
      <sheetName val="Type 2 Totals"/>
      <sheetName val="Comparison FY13-14"/>
      <sheetName val="Comparison Other"/>
      <sheetName val="Comparison City-Parish"/>
      <sheetName val="Sheet1"/>
      <sheetName val="Type 2 Totals w-o Level 4"/>
      <sheetName val="Type 2 Totals with Level 4"/>
      <sheetName val="T1 V2"/>
      <sheetName val="T1-Original"/>
      <sheetName val="Comparison March to May"/>
      <sheetName val="Table 1 State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C4">
            <v>9696</v>
          </cell>
          <cell r="AL4">
            <v>4765.8584413349836</v>
          </cell>
        </row>
        <row r="5">
          <cell r="AL5">
            <v>6316.6266417386641</v>
          </cell>
        </row>
        <row r="6">
          <cell r="AL6">
            <v>4155.1862027396819</v>
          </cell>
        </row>
        <row r="7">
          <cell r="AL7">
            <v>6119.0581446878568</v>
          </cell>
        </row>
        <row r="8">
          <cell r="AL8">
            <v>5268.940566009911</v>
          </cell>
        </row>
        <row r="9">
          <cell r="AL9">
            <v>5378.5086124955869</v>
          </cell>
        </row>
        <row r="10">
          <cell r="AL10">
            <v>2243.0031963470319</v>
          </cell>
        </row>
        <row r="11">
          <cell r="AL11">
            <v>4669.802459558854</v>
          </cell>
        </row>
        <row r="12">
          <cell r="AL12">
            <v>4632.4615072045008</v>
          </cell>
        </row>
        <row r="13">
          <cell r="AL13">
            <v>4384.374733918472</v>
          </cell>
        </row>
        <row r="14">
          <cell r="AL14">
            <v>7098.5372236353351</v>
          </cell>
        </row>
        <row r="15">
          <cell r="AL15">
            <v>1666.6040983606558</v>
          </cell>
        </row>
        <row r="16">
          <cell r="AL16">
            <v>6433.6297758332212</v>
          </cell>
        </row>
        <row r="17">
          <cell r="AL17">
            <v>5334.9509412500001</v>
          </cell>
        </row>
        <row r="18">
          <cell r="AL18">
            <v>5749.8285214059952</v>
          </cell>
        </row>
        <row r="19">
          <cell r="AL19">
            <v>1980.2494354342025</v>
          </cell>
        </row>
        <row r="20">
          <cell r="AL20">
            <v>3363.5980368254495</v>
          </cell>
        </row>
        <row r="21">
          <cell r="AL21">
            <v>6354.5533500475731</v>
          </cell>
        </row>
        <row r="22">
          <cell r="AL22">
            <v>5314.3921869460446</v>
          </cell>
        </row>
        <row r="23">
          <cell r="AL23">
            <v>5278.5201565562011</v>
          </cell>
        </row>
        <row r="24">
          <cell r="AL24">
            <v>6082.3042295867763</v>
          </cell>
        </row>
        <row r="25">
          <cell r="AL25">
            <v>6416.1099808195995</v>
          </cell>
        </row>
        <row r="26">
          <cell r="AL26">
            <v>5011.0215265979159</v>
          </cell>
        </row>
        <row r="27">
          <cell r="AL27">
            <v>2611.6740361576999</v>
          </cell>
        </row>
        <row r="28">
          <cell r="AL28">
            <v>4173.0720274945697</v>
          </cell>
        </row>
        <row r="29">
          <cell r="AL29">
            <v>3424.5649970570835</v>
          </cell>
        </row>
        <row r="30">
          <cell r="AL30">
            <v>5804.9013839977006</v>
          </cell>
        </row>
        <row r="31">
          <cell r="AL31">
            <v>3137.4158846568821</v>
          </cell>
        </row>
        <row r="32">
          <cell r="AL32">
            <v>3839.0123210173724</v>
          </cell>
        </row>
        <row r="33">
          <cell r="AL33">
            <v>5804.5327273996763</v>
          </cell>
        </row>
        <row r="34">
          <cell r="AL34">
            <v>4520.6176716868531</v>
          </cell>
        </row>
        <row r="35">
          <cell r="AL35">
            <v>5652.819189061127</v>
          </cell>
        </row>
        <row r="36">
          <cell r="AL36">
            <v>5456.2254558085233</v>
          </cell>
        </row>
        <row r="37">
          <cell r="AL37">
            <v>6292.0976842789005</v>
          </cell>
        </row>
        <row r="38">
          <cell r="AL38">
            <v>5166.2482060477605</v>
          </cell>
        </row>
        <row r="39">
          <cell r="AL39">
            <v>3602.7009974327857</v>
          </cell>
        </row>
        <row r="40">
          <cell r="AL40">
            <v>5665.3839260317691</v>
          </cell>
        </row>
        <row r="41">
          <cell r="AL41">
            <v>2088.8017552916881</v>
          </cell>
        </row>
        <row r="42">
          <cell r="AL42">
            <v>3656.9056809295676</v>
          </cell>
        </row>
        <row r="43">
          <cell r="AL43">
            <v>5121.8110285698403</v>
          </cell>
        </row>
        <row r="44">
          <cell r="AL44">
            <v>3291.1948574716475</v>
          </cell>
        </row>
        <row r="45">
          <cell r="AL45">
            <v>5113.6077751368684</v>
          </cell>
        </row>
        <row r="46">
          <cell r="AL46">
            <v>5788.74387205947</v>
          </cell>
        </row>
        <row r="47">
          <cell r="AL47">
            <v>4897.5958151820359</v>
          </cell>
        </row>
        <row r="48">
          <cell r="AL48">
            <v>2054.0472499469101</v>
          </cell>
        </row>
        <row r="49">
          <cell r="AL49">
            <v>6051.2144468088381</v>
          </cell>
        </row>
        <row r="50">
          <cell r="AL50">
            <v>2524.1485257646736</v>
          </cell>
        </row>
        <row r="51">
          <cell r="AL51">
            <v>3983.3582529800719</v>
          </cell>
        </row>
        <row r="52">
          <cell r="AL52">
            <v>4995.8755315659191</v>
          </cell>
        </row>
        <row r="53">
          <cell r="AL53">
            <v>5177.6892722701677</v>
          </cell>
        </row>
        <row r="54">
          <cell r="AL54">
            <v>4154.1928602178996</v>
          </cell>
        </row>
        <row r="55">
          <cell r="AL55">
            <v>5062.2745845228173</v>
          </cell>
        </row>
        <row r="56">
          <cell r="AL56">
            <v>5060.1508194045482</v>
          </cell>
        </row>
        <row r="57">
          <cell r="AL57">
            <v>5867.0798370516713</v>
          </cell>
        </row>
        <row r="58">
          <cell r="AL58">
            <v>4266.8225491298481</v>
          </cell>
        </row>
        <row r="59">
          <cell r="AL59">
            <v>5028.4909408288286</v>
          </cell>
        </row>
        <row r="60">
          <cell r="AL60">
            <v>4625.9922979230687</v>
          </cell>
        </row>
        <row r="61">
          <cell r="AL61">
            <v>5673.1129637882123</v>
          </cell>
        </row>
        <row r="62">
          <cell r="AL62">
            <v>6621.946293521848</v>
          </cell>
        </row>
        <row r="63">
          <cell r="AL63">
            <v>5301.224090063828</v>
          </cell>
        </row>
        <row r="64">
          <cell r="AL64">
            <v>2854.1575356369185</v>
          </cell>
        </row>
        <row r="65">
          <cell r="AL65">
            <v>5901.074538516008</v>
          </cell>
        </row>
        <row r="66">
          <cell r="AL66">
            <v>4124.3813481848092</v>
          </cell>
        </row>
        <row r="67">
          <cell r="AL67">
            <v>6277.8307532778254</v>
          </cell>
        </row>
        <row r="68">
          <cell r="AL68">
            <v>4775.1605543943642</v>
          </cell>
        </row>
        <row r="69">
          <cell r="AL69">
            <v>6564.0085433910035</v>
          </cell>
        </row>
        <row r="70">
          <cell r="AL70">
            <v>5029.1467736134118</v>
          </cell>
        </row>
        <row r="71">
          <cell r="AL71">
            <v>6390.1644202560601</v>
          </cell>
        </row>
        <row r="72">
          <cell r="AL72">
            <v>5722.4947921281337</v>
          </cell>
        </row>
      </sheetData>
      <sheetData sheetId="6">
        <row r="6">
          <cell r="C6">
            <v>777.48</v>
          </cell>
        </row>
        <row r="7">
          <cell r="C7">
            <v>842.32</v>
          </cell>
        </row>
        <row r="8">
          <cell r="C8">
            <v>596.84</v>
          </cell>
        </row>
        <row r="9">
          <cell r="C9">
            <v>585.76</v>
          </cell>
        </row>
        <row r="10">
          <cell r="C10">
            <v>555.91</v>
          </cell>
        </row>
        <row r="11">
          <cell r="C11">
            <v>545.4799999999999</v>
          </cell>
        </row>
        <row r="12">
          <cell r="C12">
            <v>756.91999999999985</v>
          </cell>
        </row>
        <row r="13">
          <cell r="C13">
            <v>725.76</v>
          </cell>
        </row>
        <row r="14">
          <cell r="C14">
            <v>744.76</v>
          </cell>
        </row>
        <row r="15">
          <cell r="C15">
            <v>608.04000000000008</v>
          </cell>
        </row>
        <row r="16">
          <cell r="C16">
            <v>706.55</v>
          </cell>
        </row>
        <row r="17">
          <cell r="C17">
            <v>1063.31</v>
          </cell>
        </row>
        <row r="18">
          <cell r="C18">
            <v>749.43000000000006</v>
          </cell>
        </row>
        <row r="19">
          <cell r="C19">
            <v>809.9799999999999</v>
          </cell>
        </row>
        <row r="20">
          <cell r="C20">
            <v>553.79999999999995</v>
          </cell>
        </row>
        <row r="21">
          <cell r="C21">
            <v>686.73</v>
          </cell>
        </row>
        <row r="22">
          <cell r="C22">
            <v>801.47762416806802</v>
          </cell>
        </row>
        <row r="23">
          <cell r="C23">
            <v>845.94999999999993</v>
          </cell>
        </row>
        <row r="24">
          <cell r="C24">
            <v>905.43</v>
          </cell>
        </row>
        <row r="25">
          <cell r="C25">
            <v>586.16999999999996</v>
          </cell>
        </row>
        <row r="26">
          <cell r="C26">
            <v>610.35</v>
          </cell>
        </row>
        <row r="27">
          <cell r="C27">
            <v>496.36</v>
          </cell>
        </row>
        <row r="28">
          <cell r="C28">
            <v>688.58</v>
          </cell>
        </row>
        <row r="29">
          <cell r="C29">
            <v>854.24999999999989</v>
          </cell>
        </row>
        <row r="30">
          <cell r="C30">
            <v>653.73</v>
          </cell>
        </row>
        <row r="31">
          <cell r="C31">
            <v>836.83</v>
          </cell>
        </row>
        <row r="32">
          <cell r="C32">
            <v>693.06</v>
          </cell>
        </row>
        <row r="33">
          <cell r="C33">
            <v>694.4</v>
          </cell>
        </row>
        <row r="34">
          <cell r="C34">
            <v>754.94999999999993</v>
          </cell>
        </row>
        <row r="35">
          <cell r="C35">
            <v>727.17</v>
          </cell>
        </row>
        <row r="36">
          <cell r="C36">
            <v>620.83000000000004</v>
          </cell>
        </row>
        <row r="37">
          <cell r="C37">
            <v>559.77</v>
          </cell>
        </row>
        <row r="38">
          <cell r="C38">
            <v>655.31000000000006</v>
          </cell>
        </row>
        <row r="39">
          <cell r="C39">
            <v>644.11000000000013</v>
          </cell>
        </row>
        <row r="40">
          <cell r="C40">
            <v>537.96</v>
          </cell>
        </row>
        <row r="41">
          <cell r="C41">
            <v>727.23177743956114</v>
          </cell>
        </row>
        <row r="42">
          <cell r="C42">
            <v>653.61</v>
          </cell>
        </row>
        <row r="43">
          <cell r="C43">
            <v>829.92000000000007</v>
          </cell>
        </row>
        <row r="44">
          <cell r="C44">
            <v>779.65573042776396</v>
          </cell>
        </row>
        <row r="45">
          <cell r="C45">
            <v>700.2700000000001</v>
          </cell>
        </row>
        <row r="46">
          <cell r="C46">
            <v>886.22</v>
          </cell>
        </row>
        <row r="47">
          <cell r="C47">
            <v>534.28</v>
          </cell>
        </row>
        <row r="48">
          <cell r="C48">
            <v>574.6099999999999</v>
          </cell>
        </row>
        <row r="49">
          <cell r="C49">
            <v>663.16000000000008</v>
          </cell>
        </row>
        <row r="50">
          <cell r="C50">
            <v>753.96000000000015</v>
          </cell>
        </row>
        <row r="51">
          <cell r="C51">
            <v>728.06</v>
          </cell>
        </row>
        <row r="52">
          <cell r="C52">
            <v>910.76</v>
          </cell>
        </row>
        <row r="53">
          <cell r="C53">
            <v>871.07</v>
          </cell>
        </row>
        <row r="54">
          <cell r="C54">
            <v>574.43999999999994</v>
          </cell>
        </row>
        <row r="55">
          <cell r="C55">
            <v>634.46</v>
          </cell>
        </row>
        <row r="56">
          <cell r="C56">
            <v>706.66</v>
          </cell>
        </row>
        <row r="57">
          <cell r="C57">
            <v>658.37</v>
          </cell>
        </row>
        <row r="58">
          <cell r="C58">
            <v>689.74</v>
          </cell>
        </row>
        <row r="59">
          <cell r="C59">
            <v>951.45</v>
          </cell>
        </row>
        <row r="60">
          <cell r="C60">
            <v>795.14</v>
          </cell>
        </row>
        <row r="61">
          <cell r="C61">
            <v>614.66000000000008</v>
          </cell>
        </row>
        <row r="62">
          <cell r="C62">
            <v>764.51</v>
          </cell>
        </row>
        <row r="63">
          <cell r="C63">
            <v>697.04</v>
          </cell>
        </row>
        <row r="64">
          <cell r="C64">
            <v>689.52</v>
          </cell>
        </row>
        <row r="65">
          <cell r="C65">
            <v>594.04</v>
          </cell>
        </row>
        <row r="66">
          <cell r="C66">
            <v>833.70999999999992</v>
          </cell>
        </row>
        <row r="67">
          <cell r="C67">
            <v>516.08000000000004</v>
          </cell>
        </row>
        <row r="68">
          <cell r="C68">
            <v>756.79</v>
          </cell>
        </row>
        <row r="69">
          <cell r="C69">
            <v>592.66</v>
          </cell>
        </row>
        <row r="70">
          <cell r="C70">
            <v>829.12</v>
          </cell>
        </row>
        <row r="71">
          <cell r="C71">
            <v>730.06</v>
          </cell>
        </row>
        <row r="72">
          <cell r="C72">
            <v>715.61</v>
          </cell>
        </row>
        <row r="73">
          <cell r="C73">
            <v>798.7</v>
          </cell>
        </row>
        <row r="74">
          <cell r="C74">
            <v>705.67</v>
          </cell>
        </row>
      </sheetData>
      <sheetData sheetId="7" refreshError="1"/>
      <sheetData sheetId="8">
        <row r="5">
          <cell r="C5">
            <v>1394</v>
          </cell>
          <cell r="D5">
            <v>4479.9292126977662</v>
          </cell>
          <cell r="F5">
            <v>605.97185873605952</v>
          </cell>
        </row>
        <row r="6">
          <cell r="C6">
            <v>588</v>
          </cell>
          <cell r="D6">
            <v>4479.9292126977662</v>
          </cell>
          <cell r="F6">
            <v>699.89832861189802</v>
          </cell>
        </row>
      </sheetData>
      <sheetData sheetId="9">
        <row r="5">
          <cell r="C5">
            <v>325</v>
          </cell>
          <cell r="F5">
            <v>716.29552188552179</v>
          </cell>
        </row>
        <row r="6">
          <cell r="C6">
            <v>363</v>
          </cell>
          <cell r="F6">
            <v>598.40363440561384</v>
          </cell>
        </row>
        <row r="7">
          <cell r="C7">
            <v>626</v>
          </cell>
        </row>
        <row r="8">
          <cell r="C8">
            <v>193</v>
          </cell>
        </row>
        <row r="9">
          <cell r="F9">
            <v>714.81015756302509</v>
          </cell>
        </row>
        <row r="10">
          <cell r="C10">
            <v>716</v>
          </cell>
          <cell r="F10">
            <v>536.12413544332276</v>
          </cell>
        </row>
        <row r="11">
          <cell r="C11">
            <v>903</v>
          </cell>
          <cell r="F11">
            <v>527.02354414153262</v>
          </cell>
        </row>
        <row r="12">
          <cell r="C12">
            <v>936</v>
          </cell>
          <cell r="F12">
            <v>788.90242015830813</v>
          </cell>
        </row>
        <row r="13">
          <cell r="C13">
            <v>346</v>
          </cell>
          <cell r="F13">
            <v>705.7643831168831</v>
          </cell>
        </row>
        <row r="14">
          <cell r="C14">
            <v>110</v>
          </cell>
          <cell r="F14">
            <v>659.21180998497243</v>
          </cell>
        </row>
      </sheetData>
      <sheetData sheetId="10" refreshError="1"/>
      <sheetData sheetId="11">
        <row r="7">
          <cell r="C7">
            <v>0</v>
          </cell>
          <cell r="D7">
            <v>6982.9784413349835</v>
          </cell>
          <cell r="F7">
            <v>777.48</v>
          </cell>
        </row>
        <row r="8">
          <cell r="C8">
            <v>0</v>
          </cell>
          <cell r="D8">
            <v>9065.5866417386642</v>
          </cell>
          <cell r="F8">
            <v>842.32</v>
          </cell>
        </row>
        <row r="9">
          <cell r="C9">
            <v>1</v>
          </cell>
          <cell r="D9">
            <v>7778.4862027396821</v>
          </cell>
          <cell r="F9">
            <v>596.84</v>
          </cell>
        </row>
        <row r="10">
          <cell r="C10">
            <v>0</v>
          </cell>
          <cell r="D10">
            <v>9351.9381446878579</v>
          </cell>
          <cell r="F10">
            <v>585.76</v>
          </cell>
        </row>
        <row r="11">
          <cell r="C11">
            <v>0</v>
          </cell>
          <cell r="D11">
            <v>7328.2705660099109</v>
          </cell>
          <cell r="F11">
            <v>555.91</v>
          </cell>
        </row>
        <row r="12">
          <cell r="C12">
            <v>0</v>
          </cell>
          <cell r="D12">
            <v>8698.058612495588</v>
          </cell>
          <cell r="F12">
            <v>545.4799999999999</v>
          </cell>
        </row>
        <row r="13">
          <cell r="C13">
            <v>0</v>
          </cell>
          <cell r="D13">
            <v>7984.0231963470324</v>
          </cell>
          <cell r="F13">
            <v>756.91999999999985</v>
          </cell>
        </row>
        <row r="14">
          <cell r="C14">
            <v>0</v>
          </cell>
          <cell r="D14">
            <v>8066.4624595588539</v>
          </cell>
          <cell r="F14">
            <v>725.76</v>
          </cell>
        </row>
        <row r="15">
          <cell r="C15">
            <v>0</v>
          </cell>
          <cell r="D15">
            <v>8101.8015072045009</v>
          </cell>
          <cell r="F15">
            <v>744.76</v>
          </cell>
        </row>
        <row r="16">
          <cell r="C16">
            <v>0</v>
          </cell>
          <cell r="D16">
            <v>8319.3647339184718</v>
          </cell>
          <cell r="F16">
            <v>608.04000000000008</v>
          </cell>
        </row>
        <row r="17">
          <cell r="C17">
            <v>0</v>
          </cell>
          <cell r="D17">
            <v>10505.297223635334</v>
          </cell>
          <cell r="F17">
            <v>706.55</v>
          </cell>
        </row>
        <row r="18">
          <cell r="C18">
            <v>0</v>
          </cell>
          <cell r="D18">
            <v>8147.7840983606566</v>
          </cell>
          <cell r="F18">
            <v>1063.31</v>
          </cell>
        </row>
        <row r="19">
          <cell r="C19">
            <v>0</v>
          </cell>
          <cell r="D19">
            <v>9171.2097758332202</v>
          </cell>
          <cell r="F19">
            <v>749.43000000000006</v>
          </cell>
        </row>
        <row r="20">
          <cell r="C20">
            <v>0</v>
          </cell>
          <cell r="D20">
            <v>9902.1209412499993</v>
          </cell>
          <cell r="F20">
            <v>809.9799999999999</v>
          </cell>
        </row>
        <row r="21">
          <cell r="C21">
            <v>0</v>
          </cell>
          <cell r="D21">
            <v>8626.4385214059948</v>
          </cell>
          <cell r="F21">
            <v>553.79999999999995</v>
          </cell>
        </row>
        <row r="22">
          <cell r="C22">
            <v>0</v>
          </cell>
          <cell r="D22">
            <v>7692.8994354342021</v>
          </cell>
          <cell r="F22">
            <v>686.73</v>
          </cell>
        </row>
        <row r="23">
          <cell r="C23">
            <v>0</v>
          </cell>
          <cell r="D23">
            <v>8082.3880368254495</v>
          </cell>
          <cell r="F23">
            <v>801.47762416806802</v>
          </cell>
        </row>
        <row r="24">
          <cell r="C24">
            <v>0</v>
          </cell>
          <cell r="D24">
            <v>9645.2333500475725</v>
          </cell>
          <cell r="F24">
            <v>845.94999999999993</v>
          </cell>
        </row>
        <row r="25">
          <cell r="C25">
            <v>0</v>
          </cell>
          <cell r="D25">
            <v>7915.8221869460449</v>
          </cell>
          <cell r="F25">
            <v>905.43</v>
          </cell>
        </row>
        <row r="26">
          <cell r="C26">
            <v>0</v>
          </cell>
          <cell r="D26">
            <v>7983.350156556201</v>
          </cell>
          <cell r="F26">
            <v>586.16999999999996</v>
          </cell>
        </row>
        <row r="27">
          <cell r="C27">
            <v>0</v>
          </cell>
          <cell r="D27">
            <v>8582.6142295867758</v>
          </cell>
          <cell r="F27">
            <v>610.35</v>
          </cell>
        </row>
        <row r="28">
          <cell r="C28">
            <v>0</v>
          </cell>
          <cell r="D28">
            <v>8167.3099808195993</v>
          </cell>
          <cell r="F28">
            <v>496.36</v>
          </cell>
        </row>
        <row r="29">
          <cell r="C29">
            <v>0</v>
          </cell>
          <cell r="D29">
            <v>8410.0315265979152</v>
          </cell>
          <cell r="F29">
            <v>688.58</v>
          </cell>
        </row>
        <row r="30">
          <cell r="C30">
            <v>0</v>
          </cell>
          <cell r="D30">
            <v>8097.6440361577006</v>
          </cell>
          <cell r="F30">
            <v>854.24999999999989</v>
          </cell>
        </row>
        <row r="31">
          <cell r="C31">
            <v>0</v>
          </cell>
          <cell r="D31">
            <v>8543.4620274945701</v>
          </cell>
          <cell r="F31">
            <v>653.73</v>
          </cell>
        </row>
        <row r="32">
          <cell r="C32">
            <v>48</v>
          </cell>
          <cell r="D32">
            <v>8210.4549970570843</v>
          </cell>
          <cell r="F32">
            <v>836.83</v>
          </cell>
        </row>
        <row r="33">
          <cell r="C33">
            <v>0</v>
          </cell>
          <cell r="D33">
            <v>8955.5713839976997</v>
          </cell>
          <cell r="F33">
            <v>693.06</v>
          </cell>
        </row>
        <row r="34">
          <cell r="C34">
            <v>0</v>
          </cell>
          <cell r="D34">
            <v>7456.3358846568826</v>
          </cell>
          <cell r="F34">
            <v>694.4</v>
          </cell>
        </row>
        <row r="35">
          <cell r="C35">
            <v>1</v>
          </cell>
          <cell r="D35">
            <v>7545.1123210173719</v>
          </cell>
          <cell r="F35">
            <v>754.94999999999993</v>
          </cell>
        </row>
        <row r="36">
          <cell r="C36">
            <v>0</v>
          </cell>
          <cell r="D36">
            <v>8956.7027273996755</v>
          </cell>
          <cell r="F36">
            <v>727.17</v>
          </cell>
        </row>
        <row r="37">
          <cell r="C37">
            <v>0</v>
          </cell>
          <cell r="D37">
            <v>8360.1876716868537</v>
          </cell>
          <cell r="F37">
            <v>620.83000000000004</v>
          </cell>
        </row>
        <row r="38">
          <cell r="C38">
            <v>1</v>
          </cell>
          <cell r="D38">
            <v>7725.779189061127</v>
          </cell>
          <cell r="F38">
            <v>559.77</v>
          </cell>
        </row>
        <row r="39">
          <cell r="C39">
            <v>0</v>
          </cell>
          <cell r="D39">
            <v>8946.2054558085238</v>
          </cell>
          <cell r="F39">
            <v>655.31000000000006</v>
          </cell>
        </row>
        <row r="40">
          <cell r="C40">
            <v>0</v>
          </cell>
          <cell r="D40">
            <v>9175.6276842789011</v>
          </cell>
          <cell r="F40">
            <v>644.11000000000013</v>
          </cell>
        </row>
        <row r="41">
          <cell r="C41">
            <v>0</v>
          </cell>
          <cell r="D41">
            <v>8462.9982060477596</v>
          </cell>
          <cell r="F41">
            <v>537.96</v>
          </cell>
        </row>
        <row r="42">
          <cell r="C42">
            <v>76</v>
          </cell>
          <cell r="D42">
            <v>8125.9709974327861</v>
          </cell>
          <cell r="F42">
            <v>746.0335616438357</v>
          </cell>
        </row>
        <row r="43">
          <cell r="C43">
            <v>0</v>
          </cell>
          <cell r="D43">
            <v>8622.1539260317695</v>
          </cell>
          <cell r="F43">
            <v>653.61</v>
          </cell>
        </row>
        <row r="44">
          <cell r="C44">
            <v>2</v>
          </cell>
          <cell r="D44">
            <v>8414.5817552916888</v>
          </cell>
          <cell r="F44">
            <v>829.92000000000007</v>
          </cell>
        </row>
        <row r="45">
          <cell r="C45">
            <v>0</v>
          </cell>
          <cell r="D45">
            <v>8239.3056809295667</v>
          </cell>
          <cell r="F45">
            <v>779.65573042776396</v>
          </cell>
        </row>
        <row r="46">
          <cell r="C46">
            <v>0</v>
          </cell>
          <cell r="D46">
            <v>8217.96102856984</v>
          </cell>
          <cell r="F46">
            <v>700.2700000000001</v>
          </cell>
        </row>
        <row r="47">
          <cell r="C47">
            <v>0</v>
          </cell>
          <cell r="D47">
            <v>8413.194857471648</v>
          </cell>
          <cell r="F47">
            <v>886.22</v>
          </cell>
        </row>
        <row r="48">
          <cell r="C48">
            <v>0</v>
          </cell>
          <cell r="D48">
            <v>8785.2777751368685</v>
          </cell>
          <cell r="F48">
            <v>534.28</v>
          </cell>
        </row>
        <row r="49">
          <cell r="C49">
            <v>0</v>
          </cell>
          <cell r="D49">
            <v>9151.8938720594706</v>
          </cell>
          <cell r="F49">
            <v>574.6099999999999</v>
          </cell>
        </row>
        <row r="50">
          <cell r="C50">
            <v>6</v>
          </cell>
          <cell r="D50">
            <v>8460.7858151820365</v>
          </cell>
          <cell r="F50">
            <v>663.16000000000008</v>
          </cell>
        </row>
        <row r="51">
          <cell r="C51">
            <v>9</v>
          </cell>
          <cell r="D51">
            <v>7536.8772499469105</v>
          </cell>
          <cell r="F51">
            <v>753.96000000000015</v>
          </cell>
        </row>
        <row r="52">
          <cell r="C52">
            <v>0</v>
          </cell>
          <cell r="D52">
            <v>8543.9744468088393</v>
          </cell>
          <cell r="F52">
            <v>728.06</v>
          </cell>
        </row>
        <row r="53">
          <cell r="C53">
            <v>0</v>
          </cell>
          <cell r="D53">
            <v>8496.158525764673</v>
          </cell>
          <cell r="F53">
            <v>910.76</v>
          </cell>
        </row>
        <row r="54">
          <cell r="C54">
            <v>1</v>
          </cell>
          <cell r="D54">
            <v>8579.8882529800721</v>
          </cell>
          <cell r="F54">
            <v>871.07</v>
          </cell>
        </row>
        <row r="55">
          <cell r="C55">
            <v>0</v>
          </cell>
          <cell r="D55">
            <v>7455.4155315659191</v>
          </cell>
          <cell r="F55">
            <v>574.43999999999994</v>
          </cell>
        </row>
        <row r="56">
          <cell r="C56">
            <v>0</v>
          </cell>
          <cell r="D56">
            <v>8390.1392722701676</v>
          </cell>
          <cell r="F56">
            <v>634.46</v>
          </cell>
        </row>
        <row r="57">
          <cell r="C57">
            <v>0</v>
          </cell>
          <cell r="D57">
            <v>8413.1128602178997</v>
          </cell>
          <cell r="F57">
            <v>706.66</v>
          </cell>
        </row>
        <row r="58">
          <cell r="C58">
            <v>26</v>
          </cell>
          <cell r="D58">
            <v>8676.264584522818</v>
          </cell>
          <cell r="F58">
            <v>658.37</v>
          </cell>
        </row>
        <row r="59">
          <cell r="C59">
            <v>3</v>
          </cell>
          <cell r="D59">
            <v>7191.4708194045488</v>
          </cell>
          <cell r="F59">
            <v>689.74</v>
          </cell>
        </row>
        <row r="60">
          <cell r="C60">
            <v>0</v>
          </cell>
          <cell r="D60">
            <v>9815.1598370516713</v>
          </cell>
          <cell r="F60">
            <v>951.45</v>
          </cell>
        </row>
        <row r="61">
          <cell r="C61">
            <v>1</v>
          </cell>
          <cell r="D61">
            <v>7649.3925491298487</v>
          </cell>
          <cell r="F61">
            <v>795.14</v>
          </cell>
        </row>
        <row r="62">
          <cell r="C62">
            <v>0</v>
          </cell>
          <cell r="D62">
            <v>8002.4309408288282</v>
          </cell>
          <cell r="F62">
            <v>614.66000000000008</v>
          </cell>
        </row>
        <row r="63">
          <cell r="C63">
            <v>0</v>
          </cell>
          <cell r="D63">
            <v>7676.0622979230684</v>
          </cell>
          <cell r="F63">
            <v>764.51</v>
          </cell>
        </row>
        <row r="64">
          <cell r="C64">
            <v>0</v>
          </cell>
          <cell r="D64">
            <v>7917.3129637882121</v>
          </cell>
          <cell r="F64">
            <v>697.04</v>
          </cell>
        </row>
        <row r="65">
          <cell r="C65">
            <v>0</v>
          </cell>
          <cell r="D65">
            <v>8409.2162935218475</v>
          </cell>
          <cell r="F65">
            <v>689.52</v>
          </cell>
        </row>
        <row r="66">
          <cell r="C66">
            <v>0</v>
          </cell>
          <cell r="D66">
            <v>8655.3940900638281</v>
          </cell>
          <cell r="F66">
            <v>594.04</v>
          </cell>
        </row>
        <row r="67">
          <cell r="C67">
            <v>0</v>
          </cell>
          <cell r="D67">
            <v>7976.7075356369187</v>
          </cell>
          <cell r="F67">
            <v>833.70999999999992</v>
          </cell>
        </row>
        <row r="68">
          <cell r="C68">
            <v>0</v>
          </cell>
          <cell r="D68">
            <v>7937.3045385160076</v>
          </cell>
          <cell r="F68">
            <v>516.08000000000004</v>
          </cell>
        </row>
        <row r="69">
          <cell r="C69">
            <v>0</v>
          </cell>
          <cell r="D69">
            <v>9211.4813481848105</v>
          </cell>
          <cell r="F69">
            <v>756.79</v>
          </cell>
        </row>
        <row r="70">
          <cell r="C70">
            <v>0</v>
          </cell>
          <cell r="D70">
            <v>9420.8507532778258</v>
          </cell>
          <cell r="F70">
            <v>592.66</v>
          </cell>
        </row>
        <row r="71">
          <cell r="C71">
            <v>0</v>
          </cell>
          <cell r="D71">
            <v>8794.3905543943638</v>
          </cell>
          <cell r="F71">
            <v>829.12</v>
          </cell>
        </row>
        <row r="72">
          <cell r="C72">
            <v>0</v>
          </cell>
          <cell r="D72">
            <v>10218.278543391003</v>
          </cell>
          <cell r="F72">
            <v>730.06</v>
          </cell>
        </row>
        <row r="73">
          <cell r="C73">
            <v>0</v>
          </cell>
          <cell r="D73">
            <v>8312.8467736134116</v>
          </cell>
          <cell r="F73">
            <v>715.61</v>
          </cell>
        </row>
        <row r="74">
          <cell r="C74">
            <v>0</v>
          </cell>
          <cell r="D74">
            <v>9395.5244202560607</v>
          </cell>
          <cell r="F74">
            <v>798.7</v>
          </cell>
        </row>
        <row r="75">
          <cell r="C75">
            <v>0</v>
          </cell>
          <cell r="D75">
            <v>8597.8147921281343</v>
          </cell>
          <cell r="F75">
            <v>705.67</v>
          </cell>
        </row>
      </sheetData>
      <sheetData sheetId="12">
        <row r="7">
          <cell r="C7">
            <v>7</v>
          </cell>
          <cell r="D7">
            <v>6982.9784413349835</v>
          </cell>
          <cell r="F7">
            <v>777.48</v>
          </cell>
        </row>
        <row r="8">
          <cell r="C8">
            <v>1</v>
          </cell>
          <cell r="D8">
            <v>9065.5866417386642</v>
          </cell>
          <cell r="F8">
            <v>842.32</v>
          </cell>
        </row>
        <row r="9">
          <cell r="C9">
            <v>14</v>
          </cell>
          <cell r="D9">
            <v>7778.4862027396821</v>
          </cell>
          <cell r="F9">
            <v>596.84</v>
          </cell>
        </row>
        <row r="10">
          <cell r="C10">
            <v>0</v>
          </cell>
          <cell r="D10">
            <v>9351.9381446878579</v>
          </cell>
          <cell r="F10">
            <v>585.76</v>
          </cell>
        </row>
        <row r="11">
          <cell r="C11">
            <v>3</v>
          </cell>
          <cell r="D11">
            <v>7328.2705660099109</v>
          </cell>
          <cell r="F11">
            <v>555.91</v>
          </cell>
        </row>
        <row r="12">
          <cell r="C12">
            <v>4</v>
          </cell>
          <cell r="D12">
            <v>8698.058612495588</v>
          </cell>
          <cell r="F12">
            <v>545.4799999999999</v>
          </cell>
        </row>
        <row r="13">
          <cell r="C13">
            <v>0</v>
          </cell>
          <cell r="D13">
            <v>7984.0231963470324</v>
          </cell>
          <cell r="F13">
            <v>756.91999999999985</v>
          </cell>
        </row>
        <row r="14">
          <cell r="C14">
            <v>12</v>
          </cell>
          <cell r="D14">
            <v>8066.4624595588539</v>
          </cell>
          <cell r="F14">
            <v>725.76</v>
          </cell>
        </row>
        <row r="15">
          <cell r="C15">
            <v>2</v>
          </cell>
          <cell r="D15">
            <v>8101.8015072045009</v>
          </cell>
          <cell r="F15">
            <v>744.76</v>
          </cell>
        </row>
        <row r="16">
          <cell r="C16">
            <v>9</v>
          </cell>
          <cell r="D16">
            <v>8319.3647339184718</v>
          </cell>
          <cell r="F16">
            <v>608.04000000000008</v>
          </cell>
        </row>
        <row r="17">
          <cell r="C17">
            <v>1</v>
          </cell>
          <cell r="D17">
            <v>10505.297223635334</v>
          </cell>
          <cell r="F17">
            <v>706.55</v>
          </cell>
        </row>
        <row r="18">
          <cell r="C18">
            <v>0</v>
          </cell>
          <cell r="D18">
            <v>8147.7840983606566</v>
          </cell>
          <cell r="F18">
            <v>1063.31</v>
          </cell>
        </row>
        <row r="19">
          <cell r="C19">
            <v>0</v>
          </cell>
          <cell r="D19">
            <v>9171.2097758332202</v>
          </cell>
          <cell r="F19">
            <v>749.43000000000006</v>
          </cell>
        </row>
        <row r="20">
          <cell r="C20">
            <v>0</v>
          </cell>
          <cell r="D20">
            <v>9902.1209412499993</v>
          </cell>
          <cell r="F20">
            <v>809.9799999999999</v>
          </cell>
        </row>
        <row r="21">
          <cell r="C21">
            <v>1</v>
          </cell>
          <cell r="D21">
            <v>8626.4385214059948</v>
          </cell>
          <cell r="F21">
            <v>553.79999999999995</v>
          </cell>
        </row>
        <row r="22">
          <cell r="C22">
            <v>2</v>
          </cell>
          <cell r="D22">
            <v>7692.8994354342021</v>
          </cell>
          <cell r="F22">
            <v>686.73</v>
          </cell>
        </row>
        <row r="23">
          <cell r="C23">
            <v>25</v>
          </cell>
          <cell r="D23">
            <v>8082.3880368254495</v>
          </cell>
          <cell r="F23">
            <v>801.47762416806802</v>
          </cell>
        </row>
        <row r="24">
          <cell r="C24">
            <v>0</v>
          </cell>
          <cell r="D24">
            <v>9645.2333500475725</v>
          </cell>
          <cell r="F24">
            <v>845.94999999999993</v>
          </cell>
        </row>
        <row r="25">
          <cell r="C25">
            <v>0</v>
          </cell>
          <cell r="D25">
            <v>7915.8221869460449</v>
          </cell>
          <cell r="F25">
            <v>905.43</v>
          </cell>
        </row>
        <row r="26">
          <cell r="C26">
            <v>2</v>
          </cell>
          <cell r="D26">
            <v>7983.350156556201</v>
          </cell>
          <cell r="F26">
            <v>586.16999999999996</v>
          </cell>
        </row>
        <row r="27">
          <cell r="C27">
            <v>2</v>
          </cell>
          <cell r="D27">
            <v>8582.6142295867758</v>
          </cell>
          <cell r="F27">
            <v>610.35</v>
          </cell>
        </row>
        <row r="28">
          <cell r="C28">
            <v>0</v>
          </cell>
          <cell r="D28">
            <v>8167.3099808195993</v>
          </cell>
          <cell r="F28">
            <v>496.36</v>
          </cell>
        </row>
        <row r="29">
          <cell r="C29">
            <v>6</v>
          </cell>
          <cell r="D29">
            <v>8410.0315265979152</v>
          </cell>
          <cell r="F29">
            <v>688.58</v>
          </cell>
        </row>
        <row r="30">
          <cell r="C30">
            <v>3</v>
          </cell>
          <cell r="D30">
            <v>8097.6440361577006</v>
          </cell>
          <cell r="F30">
            <v>854.24999999999989</v>
          </cell>
        </row>
        <row r="31">
          <cell r="C31">
            <v>0</v>
          </cell>
          <cell r="D31">
            <v>8543.4620274945701</v>
          </cell>
          <cell r="F31">
            <v>653.73</v>
          </cell>
        </row>
        <row r="32">
          <cell r="C32">
            <v>6</v>
          </cell>
          <cell r="D32">
            <v>8210.4549970570843</v>
          </cell>
          <cell r="F32">
            <v>836.83</v>
          </cell>
        </row>
        <row r="33">
          <cell r="C33">
            <v>0</v>
          </cell>
          <cell r="D33">
            <v>8955.5713839976997</v>
          </cell>
          <cell r="F33">
            <v>693.06</v>
          </cell>
        </row>
        <row r="34">
          <cell r="C34">
            <v>12</v>
          </cell>
          <cell r="D34">
            <v>7456.3358846568826</v>
          </cell>
          <cell r="F34">
            <v>694.4</v>
          </cell>
        </row>
        <row r="35">
          <cell r="C35">
            <v>3</v>
          </cell>
          <cell r="D35">
            <v>7545.1123210173719</v>
          </cell>
          <cell r="F35">
            <v>754.94999999999993</v>
          </cell>
        </row>
        <row r="36">
          <cell r="C36">
            <v>0</v>
          </cell>
          <cell r="D36">
            <v>8956.7027273996755</v>
          </cell>
          <cell r="F36">
            <v>727.17</v>
          </cell>
        </row>
        <row r="37">
          <cell r="C37">
            <v>3</v>
          </cell>
          <cell r="D37">
            <v>8360.1876716868537</v>
          </cell>
          <cell r="F37">
            <v>620.83000000000004</v>
          </cell>
        </row>
        <row r="38">
          <cell r="C38">
            <v>17</v>
          </cell>
          <cell r="D38">
            <v>7725.779189061127</v>
          </cell>
          <cell r="F38">
            <v>559.77</v>
          </cell>
        </row>
        <row r="39">
          <cell r="C39">
            <v>0</v>
          </cell>
          <cell r="D39">
            <v>8946.2054558085238</v>
          </cell>
          <cell r="F39">
            <v>655.31000000000006</v>
          </cell>
        </row>
        <row r="40">
          <cell r="C40">
            <v>1</v>
          </cell>
          <cell r="D40">
            <v>9175.6276842789011</v>
          </cell>
          <cell r="F40">
            <v>644.11000000000013</v>
          </cell>
        </row>
        <row r="41">
          <cell r="C41">
            <v>17</v>
          </cell>
          <cell r="D41">
            <v>8462.9982060477596</v>
          </cell>
          <cell r="F41">
            <v>537.96</v>
          </cell>
        </row>
        <row r="42">
          <cell r="C42">
            <v>2</v>
          </cell>
          <cell r="D42">
            <v>8125.9709974327861</v>
          </cell>
          <cell r="F42">
            <v>746.0335616438357</v>
          </cell>
        </row>
        <row r="43">
          <cell r="C43">
            <v>7</v>
          </cell>
          <cell r="D43">
            <v>8622.1539260317695</v>
          </cell>
          <cell r="F43">
            <v>653.61</v>
          </cell>
        </row>
        <row r="44">
          <cell r="C44">
            <v>1</v>
          </cell>
          <cell r="D44">
            <v>8414.5817552916888</v>
          </cell>
          <cell r="F44">
            <v>829.92000000000007</v>
          </cell>
        </row>
        <row r="45">
          <cell r="C45">
            <v>6</v>
          </cell>
          <cell r="D45">
            <v>8239.3056809295667</v>
          </cell>
          <cell r="F45">
            <v>779.65573042776396</v>
          </cell>
        </row>
        <row r="46">
          <cell r="C46">
            <v>16</v>
          </cell>
          <cell r="D46">
            <v>8217.96102856984</v>
          </cell>
          <cell r="F46">
            <v>700.2700000000001</v>
          </cell>
        </row>
        <row r="47">
          <cell r="C47">
            <v>1</v>
          </cell>
          <cell r="D47">
            <v>8413.194857471648</v>
          </cell>
          <cell r="F47">
            <v>886.22</v>
          </cell>
        </row>
        <row r="48">
          <cell r="C48">
            <v>0</v>
          </cell>
          <cell r="D48">
            <v>8785.2777751368685</v>
          </cell>
          <cell r="F48">
            <v>534.28</v>
          </cell>
        </row>
        <row r="49">
          <cell r="C49">
            <v>3</v>
          </cell>
          <cell r="D49">
            <v>9151.8938720594706</v>
          </cell>
          <cell r="F49">
            <v>574.6099999999999</v>
          </cell>
        </row>
        <row r="50">
          <cell r="C50">
            <v>2</v>
          </cell>
          <cell r="D50">
            <v>8460.7858151820365</v>
          </cell>
          <cell r="F50">
            <v>663.16000000000008</v>
          </cell>
        </row>
        <row r="51">
          <cell r="C51">
            <v>3</v>
          </cell>
          <cell r="D51">
            <v>7536.8772499469105</v>
          </cell>
          <cell r="F51">
            <v>753.96000000000015</v>
          </cell>
        </row>
        <row r="52">
          <cell r="C52">
            <v>0</v>
          </cell>
          <cell r="D52">
            <v>8543.9744468088393</v>
          </cell>
          <cell r="F52">
            <v>728.06</v>
          </cell>
        </row>
        <row r="53">
          <cell r="C53">
            <v>5</v>
          </cell>
          <cell r="D53">
            <v>8496.158525764673</v>
          </cell>
          <cell r="F53">
            <v>910.76</v>
          </cell>
        </row>
        <row r="54">
          <cell r="C54">
            <v>1</v>
          </cell>
          <cell r="D54">
            <v>8579.8882529800721</v>
          </cell>
          <cell r="F54">
            <v>871.07</v>
          </cell>
        </row>
        <row r="55">
          <cell r="C55">
            <v>7</v>
          </cell>
          <cell r="D55">
            <v>7455.4155315659191</v>
          </cell>
          <cell r="F55">
            <v>574.43999999999994</v>
          </cell>
        </row>
        <row r="56">
          <cell r="C56">
            <v>7</v>
          </cell>
          <cell r="D56">
            <v>8390.1392722701676</v>
          </cell>
          <cell r="F56">
            <v>634.46</v>
          </cell>
        </row>
        <row r="57">
          <cell r="C57">
            <v>5</v>
          </cell>
          <cell r="D57">
            <v>8413.1128602178997</v>
          </cell>
          <cell r="F57">
            <v>706.66</v>
          </cell>
        </row>
        <row r="58">
          <cell r="C58">
            <v>10</v>
          </cell>
          <cell r="D58">
            <v>8676.264584522818</v>
          </cell>
          <cell r="F58">
            <v>658.37</v>
          </cell>
        </row>
        <row r="59">
          <cell r="C59">
            <v>6</v>
          </cell>
          <cell r="D59">
            <v>7191.4708194045488</v>
          </cell>
          <cell r="F59">
            <v>689.74</v>
          </cell>
        </row>
        <row r="60">
          <cell r="C60">
            <v>0</v>
          </cell>
          <cell r="D60">
            <v>9815.1598370516713</v>
          </cell>
          <cell r="F60">
            <v>951.45</v>
          </cell>
        </row>
        <row r="61">
          <cell r="C61">
            <v>18</v>
          </cell>
          <cell r="D61">
            <v>7649.3925491298487</v>
          </cell>
          <cell r="F61">
            <v>795.14</v>
          </cell>
        </row>
        <row r="62">
          <cell r="C62">
            <v>0</v>
          </cell>
          <cell r="D62">
            <v>8002.4309408288282</v>
          </cell>
          <cell r="F62">
            <v>614.66000000000008</v>
          </cell>
        </row>
        <row r="63">
          <cell r="C63">
            <v>1</v>
          </cell>
          <cell r="D63">
            <v>7676.0622979230684</v>
          </cell>
          <cell r="F63">
            <v>764.51</v>
          </cell>
        </row>
        <row r="64">
          <cell r="C64">
            <v>14</v>
          </cell>
          <cell r="D64">
            <v>7917.3129637882121</v>
          </cell>
          <cell r="F64">
            <v>697.04</v>
          </cell>
        </row>
        <row r="65">
          <cell r="C65">
            <v>0</v>
          </cell>
          <cell r="D65">
            <v>8409.2162935218475</v>
          </cell>
          <cell r="F65">
            <v>689.52</v>
          </cell>
        </row>
        <row r="66">
          <cell r="C66">
            <v>4</v>
          </cell>
          <cell r="D66">
            <v>8655.3940900638281</v>
          </cell>
          <cell r="F66">
            <v>594.04</v>
          </cell>
        </row>
        <row r="67">
          <cell r="C67">
            <v>0</v>
          </cell>
          <cell r="D67">
            <v>7976.7075356369187</v>
          </cell>
          <cell r="F67">
            <v>833.70999999999992</v>
          </cell>
        </row>
        <row r="68">
          <cell r="C68">
            <v>1</v>
          </cell>
          <cell r="D68">
            <v>7937.3045385160076</v>
          </cell>
          <cell r="F68">
            <v>516.08000000000004</v>
          </cell>
        </row>
        <row r="69">
          <cell r="C69">
            <v>4</v>
          </cell>
          <cell r="D69">
            <v>9211.4813481848105</v>
          </cell>
          <cell r="F69">
            <v>756.79</v>
          </cell>
        </row>
        <row r="70">
          <cell r="C70">
            <v>1</v>
          </cell>
          <cell r="D70">
            <v>9420.8507532778258</v>
          </cell>
          <cell r="F70">
            <v>592.66</v>
          </cell>
        </row>
        <row r="71">
          <cell r="C71">
            <v>0</v>
          </cell>
          <cell r="D71">
            <v>8794.3905543943638</v>
          </cell>
          <cell r="F71">
            <v>829.12</v>
          </cell>
        </row>
        <row r="72">
          <cell r="C72">
            <v>0</v>
          </cell>
          <cell r="D72">
            <v>10218.278543391003</v>
          </cell>
          <cell r="F72">
            <v>730.06</v>
          </cell>
        </row>
        <row r="73">
          <cell r="C73">
            <v>0</v>
          </cell>
          <cell r="D73">
            <v>8312.8467736134116</v>
          </cell>
          <cell r="F73">
            <v>715.61</v>
          </cell>
        </row>
        <row r="74">
          <cell r="C74">
            <v>0</v>
          </cell>
          <cell r="D74">
            <v>9395.5244202560607</v>
          </cell>
          <cell r="F74">
            <v>798.7</v>
          </cell>
        </row>
        <row r="75">
          <cell r="C75">
            <v>0</v>
          </cell>
          <cell r="D75">
            <v>8597.8147921281343</v>
          </cell>
          <cell r="F75">
            <v>705.67</v>
          </cell>
        </row>
      </sheetData>
      <sheetData sheetId="13">
        <row r="4">
          <cell r="D4">
            <v>3602.7009974327857</v>
          </cell>
        </row>
        <row r="8">
          <cell r="C8">
            <v>1000</v>
          </cell>
          <cell r="D8">
            <v>3602.7009974327857</v>
          </cell>
          <cell r="F8">
            <v>797.0524448632965</v>
          </cell>
        </row>
        <row r="9">
          <cell r="C9">
            <v>201</v>
          </cell>
        </row>
        <row r="12">
          <cell r="A12">
            <v>300001</v>
          </cell>
          <cell r="B12" t="str">
            <v>Pierre A. Capdau Learning Acdmy (New Beg.)</v>
          </cell>
          <cell r="C12">
            <v>376</v>
          </cell>
          <cell r="D12">
            <v>3602.7009974327857</v>
          </cell>
          <cell r="E12">
            <v>1354616</v>
          </cell>
          <cell r="F12">
            <v>767.72184717013943</v>
          </cell>
        </row>
        <row r="13">
          <cell r="A13">
            <v>300002</v>
          </cell>
          <cell r="B13" t="str">
            <v>Medard H. Nelson Elem (New Beg.)</v>
          </cell>
          <cell r="C13">
            <v>492</v>
          </cell>
          <cell r="D13">
            <v>3602.7009974327857</v>
          </cell>
          <cell r="E13">
            <v>1772529</v>
          </cell>
          <cell r="F13">
            <v>730.66950653120466</v>
          </cell>
        </row>
        <row r="14">
          <cell r="A14">
            <v>300003</v>
          </cell>
          <cell r="B14" t="str">
            <v>Lake Area New Tech Early College (New Beg.)</v>
          </cell>
          <cell r="C14">
            <v>660</v>
          </cell>
          <cell r="D14">
            <v>3602.7009974327857</v>
          </cell>
          <cell r="E14">
            <v>2377783</v>
          </cell>
          <cell r="F14">
            <v>767.72184717013943</v>
          </cell>
        </row>
        <row r="15">
          <cell r="A15">
            <v>300004</v>
          </cell>
          <cell r="B15" t="str">
            <v>Gentilly Terrace Elem (New Beg.)</v>
          </cell>
          <cell r="C15">
            <v>447</v>
          </cell>
          <cell r="D15">
            <v>3602.7009974327857</v>
          </cell>
          <cell r="E15">
            <v>1610407</v>
          </cell>
          <cell r="F15">
            <v>746.0335616438357</v>
          </cell>
        </row>
        <row r="16">
          <cell r="A16">
            <v>360001</v>
          </cell>
          <cell r="B16" t="str">
            <v>The NET Charter School (Educators for Qual Alt)
Not in a District Building</v>
          </cell>
          <cell r="C16">
            <v>145</v>
          </cell>
          <cell r="D16">
            <v>3602.7009974327857</v>
          </cell>
          <cell r="E16">
            <v>522392</v>
          </cell>
          <cell r="F16">
            <v>746.0335616438357</v>
          </cell>
        </row>
        <row r="17">
          <cell r="A17">
            <v>361</v>
          </cell>
          <cell r="B17" t="str">
            <v>Crescent Leadership Acdmy (Crescent Ldrsp Acdmy.)
Not in a District Building (Grades 7-9)</v>
          </cell>
          <cell r="C17">
            <v>128</v>
          </cell>
        </row>
        <row r="18">
          <cell r="A18">
            <v>361</v>
          </cell>
          <cell r="B18" t="str">
            <v>Crescent Leadership Acdmy (Crescent Ldrsp Acdmy.)
In a District Building (Grades 10-12)</v>
          </cell>
          <cell r="C18">
            <v>106</v>
          </cell>
        </row>
        <row r="19">
          <cell r="A19">
            <v>361001</v>
          </cell>
          <cell r="B19" t="str">
            <v>Crescent Leadership Acdmy (Crescent Ldrsp Acdmy.)
Total</v>
          </cell>
          <cell r="C19">
            <v>234</v>
          </cell>
          <cell r="D19">
            <v>3602.7009974327857</v>
          </cell>
          <cell r="E19">
            <v>843032</v>
          </cell>
          <cell r="F19">
            <v>746.0335616438357</v>
          </cell>
        </row>
        <row r="20">
          <cell r="A20">
            <v>363001</v>
          </cell>
          <cell r="B20" t="str">
            <v>Harriet Tubman Charter School (Crescent City Schools)</v>
          </cell>
          <cell r="C20">
            <v>521</v>
          </cell>
          <cell r="D20">
            <v>3602.7009974327857</v>
          </cell>
          <cell r="E20">
            <v>1877007</v>
          </cell>
          <cell r="F20">
            <v>746.0335616438357</v>
          </cell>
        </row>
        <row r="21">
          <cell r="A21">
            <v>363002</v>
          </cell>
          <cell r="B21" t="str">
            <v>Paul Habans Elem (Crescent City Schools)</v>
          </cell>
          <cell r="C21">
            <v>369</v>
          </cell>
          <cell r="D21">
            <v>3602.7009974327857</v>
          </cell>
          <cell r="E21">
            <v>1329397</v>
          </cell>
          <cell r="F21">
            <v>746.0335616438357</v>
          </cell>
        </row>
        <row r="22">
          <cell r="A22">
            <v>364001</v>
          </cell>
          <cell r="B22" t="str">
            <v>Fannie C. Williams Charter School (CLASS)</v>
          </cell>
          <cell r="C22">
            <v>548</v>
          </cell>
          <cell r="D22">
            <v>3602.7009974327857</v>
          </cell>
          <cell r="E22">
            <v>1974280</v>
          </cell>
          <cell r="F22">
            <v>746.0335616438357</v>
          </cell>
        </row>
        <row r="23">
          <cell r="A23">
            <v>366001</v>
          </cell>
          <cell r="B23" t="str">
            <v>Lagniappe Academies of N.O. (Lagniappe Academies)
Not in a District Building</v>
          </cell>
          <cell r="C23">
            <v>164</v>
          </cell>
          <cell r="D23">
            <v>3602.7009974327857</v>
          </cell>
          <cell r="E23">
            <v>590843</v>
          </cell>
          <cell r="F23">
            <v>746.0335616438357</v>
          </cell>
        </row>
        <row r="24">
          <cell r="A24">
            <v>367001</v>
          </cell>
          <cell r="B24" t="str">
            <v>Edgar P. Harney Spirit of Excellence Acdmy (Spirit of Excel)</v>
          </cell>
          <cell r="C24">
            <v>371</v>
          </cell>
          <cell r="D24">
            <v>3602.7009974327857</v>
          </cell>
          <cell r="E24">
            <v>1336602</v>
          </cell>
          <cell r="F24">
            <v>746.0335616438357</v>
          </cell>
        </row>
        <row r="25">
          <cell r="A25">
            <v>368001</v>
          </cell>
          <cell r="B25" t="str">
            <v>Morris Jeff Community School (Morris Jeff Comm. School)
Not in a District Building</v>
          </cell>
          <cell r="C25">
            <v>369</v>
          </cell>
          <cell r="D25">
            <v>3602.7009974327857</v>
          </cell>
          <cell r="E25">
            <v>1329397</v>
          </cell>
          <cell r="F25">
            <v>746.03356164383604</v>
          </cell>
        </row>
        <row r="26">
          <cell r="A26">
            <v>369001</v>
          </cell>
          <cell r="B26" t="str">
            <v>ReNEW Cultural Arts Acdmy. (ReNEW)</v>
          </cell>
          <cell r="C26">
            <v>611</v>
          </cell>
          <cell r="D26">
            <v>3602.7009974327857</v>
          </cell>
          <cell r="E26">
            <v>2201250</v>
          </cell>
          <cell r="F26">
            <v>746.0335616438357</v>
          </cell>
        </row>
        <row r="27">
          <cell r="A27">
            <v>369002</v>
          </cell>
          <cell r="B27" t="str">
            <v>ReNEW SciTech Acdmy. (ReNEW)</v>
          </cell>
          <cell r="C27">
            <v>692</v>
          </cell>
          <cell r="D27">
            <v>3602.7009974327857</v>
          </cell>
          <cell r="E27">
            <v>2493069</v>
          </cell>
          <cell r="F27">
            <v>746.0335616438357</v>
          </cell>
        </row>
        <row r="28">
          <cell r="A28">
            <v>369003</v>
          </cell>
          <cell r="B28" t="str">
            <v>ReNEW Delores T. Aaron Elem (ReNEW)</v>
          </cell>
          <cell r="C28">
            <v>708</v>
          </cell>
          <cell r="D28">
            <v>3602.7009974327857</v>
          </cell>
          <cell r="E28">
            <v>2550712</v>
          </cell>
          <cell r="F28">
            <v>746.0335616438357</v>
          </cell>
        </row>
        <row r="29">
          <cell r="A29">
            <v>369004</v>
          </cell>
          <cell r="B29" t="str">
            <v>ReNEW Accelerated High, City Park (ReNEW)</v>
          </cell>
          <cell r="C29">
            <v>174</v>
          </cell>
          <cell r="D29">
            <v>3602.7009974327857</v>
          </cell>
          <cell r="E29">
            <v>626870</v>
          </cell>
          <cell r="F29">
            <v>746.0335616438357</v>
          </cell>
        </row>
        <row r="30">
          <cell r="A30">
            <v>369005</v>
          </cell>
          <cell r="B30" t="str">
            <v>ReNEW Accelerated High, West Bank (ReNEW)</v>
          </cell>
          <cell r="C30">
            <v>177</v>
          </cell>
          <cell r="D30">
            <v>3602.7009974327857</v>
          </cell>
          <cell r="E30">
            <v>637678</v>
          </cell>
          <cell r="F30">
            <v>746.0335616438357</v>
          </cell>
        </row>
        <row r="31">
          <cell r="A31">
            <v>369006</v>
          </cell>
          <cell r="B31" t="str">
            <v>ReNEW Schaumburg Elem (ReNEW)</v>
          </cell>
          <cell r="C31">
            <v>777</v>
          </cell>
          <cell r="D31">
            <v>3602.7009974327857</v>
          </cell>
          <cell r="E31">
            <v>2799299</v>
          </cell>
          <cell r="F31">
            <v>746.0335616438357</v>
          </cell>
        </row>
        <row r="32">
          <cell r="A32">
            <v>373001</v>
          </cell>
          <cell r="B32" t="str">
            <v>Arise Academy (Arise Academy)</v>
          </cell>
          <cell r="C32">
            <v>450</v>
          </cell>
          <cell r="D32">
            <v>3602.7009974327857</v>
          </cell>
          <cell r="E32">
            <v>1621215</v>
          </cell>
          <cell r="F32">
            <v>746.0335616438357</v>
          </cell>
        </row>
        <row r="33">
          <cell r="A33">
            <v>373002</v>
          </cell>
          <cell r="B33" t="str">
            <v>Mildred Osborne Elem (Arise Academy)</v>
          </cell>
          <cell r="C33">
            <v>379</v>
          </cell>
          <cell r="D33">
            <v>3602.7009974327857</v>
          </cell>
          <cell r="E33">
            <v>1365424</v>
          </cell>
          <cell r="F33">
            <v>746.0335616438357</v>
          </cell>
        </row>
        <row r="34">
          <cell r="A34">
            <v>374001</v>
          </cell>
          <cell r="B34" t="str">
            <v>Success Preparatory Academy (Success Prep)</v>
          </cell>
          <cell r="C34">
            <v>467</v>
          </cell>
          <cell r="D34">
            <v>3602.7009974327857</v>
          </cell>
          <cell r="E34">
            <v>1682461</v>
          </cell>
          <cell r="F34">
            <v>746.0335616438357</v>
          </cell>
        </row>
        <row r="35">
          <cell r="A35">
            <v>381001</v>
          </cell>
          <cell r="B35" t="str">
            <v>Akili Academy of N.O. (Crescent City Schools)</v>
          </cell>
          <cell r="C35">
            <v>482</v>
          </cell>
          <cell r="D35">
            <v>3602.7009974327857</v>
          </cell>
          <cell r="E35">
            <v>1736502</v>
          </cell>
          <cell r="F35">
            <v>743.65689655172423</v>
          </cell>
        </row>
        <row r="36">
          <cell r="A36">
            <v>382001</v>
          </cell>
          <cell r="B36" t="str">
            <v>Sci Academy (Collegiate Academies)</v>
          </cell>
          <cell r="C36">
            <v>433</v>
          </cell>
          <cell r="D36">
            <v>3602.7009974327857</v>
          </cell>
          <cell r="E36">
            <v>1559970</v>
          </cell>
          <cell r="F36">
            <v>783.54939759036142</v>
          </cell>
        </row>
        <row r="37">
          <cell r="A37">
            <v>382002</v>
          </cell>
          <cell r="B37" t="str">
            <v>G.W. Carver Collegiate Acdmy (Collegiate Academies)</v>
          </cell>
          <cell r="C37">
            <v>202</v>
          </cell>
          <cell r="D37">
            <v>3602.7009974327857</v>
          </cell>
          <cell r="E37">
            <v>727746</v>
          </cell>
          <cell r="F37">
            <v>746.0335616438357</v>
          </cell>
        </row>
        <row r="38">
          <cell r="A38">
            <v>382003</v>
          </cell>
          <cell r="B38" t="str">
            <v>G.W. Carver Prep Acdmy (Collegiate Academies)</v>
          </cell>
          <cell r="C38">
            <v>186</v>
          </cell>
          <cell r="D38">
            <v>3602.7009974327857</v>
          </cell>
          <cell r="E38">
            <v>670102</v>
          </cell>
          <cell r="F38">
            <v>746.0335616438357</v>
          </cell>
        </row>
        <row r="39">
          <cell r="A39">
            <v>384001</v>
          </cell>
          <cell r="B39" t="str">
            <v>Miller McCoy Academy (Miller McCoy Academy)</v>
          </cell>
          <cell r="C39">
            <v>326</v>
          </cell>
          <cell r="D39">
            <v>3602.7009974327857</v>
          </cell>
          <cell r="E39">
            <v>1174481</v>
          </cell>
          <cell r="F39">
            <v>735.82244897959185</v>
          </cell>
        </row>
        <row r="40">
          <cell r="A40">
            <v>385001</v>
          </cell>
          <cell r="B40" t="str">
            <v>Sylvanie Williams College Prep (N.O. College Prep)</v>
          </cell>
          <cell r="C40">
            <v>322</v>
          </cell>
          <cell r="D40">
            <v>3602.7009974327857</v>
          </cell>
          <cell r="E40">
            <v>1160070</v>
          </cell>
          <cell r="F40">
            <v>618.75651162790689</v>
          </cell>
        </row>
        <row r="41">
          <cell r="A41">
            <v>385002</v>
          </cell>
          <cell r="B41" t="str">
            <v>Cohen College Prep (N.O. College Prep)</v>
          </cell>
          <cell r="C41">
            <v>493</v>
          </cell>
          <cell r="D41">
            <v>3602.7009974327857</v>
          </cell>
          <cell r="E41">
            <v>1776132</v>
          </cell>
          <cell r="F41">
            <v>746.0335616438357</v>
          </cell>
        </row>
        <row r="42">
          <cell r="A42">
            <v>385003</v>
          </cell>
          <cell r="B42" t="str">
            <v>Crocker College Prep (N.O. College Prep)</v>
          </cell>
          <cell r="C42">
            <v>278</v>
          </cell>
          <cell r="D42">
            <v>3602.7009974327857</v>
          </cell>
          <cell r="E42">
            <v>1001551</v>
          </cell>
          <cell r="F42">
            <v>746.0335616438357</v>
          </cell>
        </row>
        <row r="43">
          <cell r="A43">
            <v>388001</v>
          </cell>
          <cell r="B43" t="str">
            <v>Andrew H. Wilson Charter (Broadmoor)</v>
          </cell>
          <cell r="C43">
            <v>599</v>
          </cell>
          <cell r="D43">
            <v>3602.7009974327857</v>
          </cell>
          <cell r="E43">
            <v>2158018</v>
          </cell>
          <cell r="F43">
            <v>708.2132751810401</v>
          </cell>
        </row>
        <row r="44">
          <cell r="A44">
            <v>390001</v>
          </cell>
          <cell r="B44" t="str">
            <v>James M. Singleton Charter (Dryades YMCA)
Not in a District Building</v>
          </cell>
          <cell r="C44">
            <v>511</v>
          </cell>
          <cell r="D44">
            <v>3602.7009974327857</v>
          </cell>
          <cell r="E44">
            <v>1840980</v>
          </cell>
          <cell r="F44">
            <v>650.55234865477053</v>
          </cell>
        </row>
        <row r="45">
          <cell r="A45">
            <v>391001</v>
          </cell>
          <cell r="B45" t="str">
            <v>Dr. MLK, Jr Charter for Sci &amp; Tech (Friends of King)</v>
          </cell>
          <cell r="C45">
            <v>738</v>
          </cell>
          <cell r="D45">
            <v>3602.7009974327857</v>
          </cell>
          <cell r="E45">
            <v>2658793</v>
          </cell>
          <cell r="F45">
            <v>721.28337970262919</v>
          </cell>
        </row>
        <row r="46">
          <cell r="A46">
            <v>391002</v>
          </cell>
          <cell r="B46" t="str">
            <v>Joseph A. Craig (Friends of King)</v>
          </cell>
          <cell r="C46">
            <v>377</v>
          </cell>
          <cell r="D46">
            <v>3602.7009974327857</v>
          </cell>
          <cell r="E46">
            <v>1358218</v>
          </cell>
          <cell r="F46">
            <v>746.0335616438357</v>
          </cell>
        </row>
        <row r="47">
          <cell r="A47">
            <v>392001</v>
          </cell>
          <cell r="B47" t="str">
            <v>McDonogh #28 City Park Acdmy (N.O. Charter Schls Fndtn)</v>
          </cell>
          <cell r="C47">
            <v>449</v>
          </cell>
          <cell r="D47">
            <v>3602.7009974327857</v>
          </cell>
          <cell r="E47">
            <v>1617613</v>
          </cell>
          <cell r="F47">
            <v>600.21655982905986</v>
          </cell>
        </row>
        <row r="48">
          <cell r="A48">
            <v>393001</v>
          </cell>
          <cell r="B48" t="str">
            <v>Lafayette Academy (Choice Foundation)</v>
          </cell>
          <cell r="C48">
            <v>880</v>
          </cell>
          <cell r="D48">
            <v>3602.7009974327857</v>
          </cell>
          <cell r="E48">
            <v>3170377</v>
          </cell>
          <cell r="F48">
            <v>776.90344307346322</v>
          </cell>
        </row>
        <row r="49">
          <cell r="A49">
            <v>393002</v>
          </cell>
          <cell r="B49" t="str">
            <v>Esperanza Charter (Choice Foundation)</v>
          </cell>
          <cell r="C49">
            <v>484</v>
          </cell>
          <cell r="D49">
            <v>3602.7009974327857</v>
          </cell>
          <cell r="E49">
            <v>1743707</v>
          </cell>
          <cell r="F49">
            <v>642.89065513553726</v>
          </cell>
        </row>
        <row r="50">
          <cell r="A50">
            <v>393003</v>
          </cell>
          <cell r="B50" t="str">
            <v>McDonogh #42 Elem Charter (Choice Foundation)</v>
          </cell>
          <cell r="C50">
            <v>439</v>
          </cell>
          <cell r="D50">
            <v>3602.7009974327857</v>
          </cell>
          <cell r="E50">
            <v>1581586</v>
          </cell>
          <cell r="F50">
            <v>746.0335616438357</v>
          </cell>
        </row>
        <row r="51">
          <cell r="A51">
            <v>395001</v>
          </cell>
          <cell r="B51" t="str">
            <v>Martin Behrman (ACSA)</v>
          </cell>
          <cell r="C51">
            <v>686</v>
          </cell>
          <cell r="D51">
            <v>3602.7009974327857</v>
          </cell>
          <cell r="E51">
            <v>2471453</v>
          </cell>
          <cell r="F51">
            <v>678.38194087511556</v>
          </cell>
        </row>
        <row r="52">
          <cell r="A52">
            <v>395002</v>
          </cell>
          <cell r="B52" t="str">
            <v>Dwight D. Eisenhower (ACSA )</v>
          </cell>
          <cell r="C52">
            <v>778</v>
          </cell>
          <cell r="D52">
            <v>3602.7009974327857</v>
          </cell>
          <cell r="E52">
            <v>2802901</v>
          </cell>
          <cell r="F52">
            <v>686.92241021135874</v>
          </cell>
        </row>
        <row r="53">
          <cell r="A53">
            <v>395003</v>
          </cell>
          <cell r="B53" t="str">
            <v>William J. Fischer (ACSA )</v>
          </cell>
          <cell r="C53">
            <v>616</v>
          </cell>
          <cell r="D53">
            <v>3602.7009974327857</v>
          </cell>
          <cell r="E53">
            <v>2219264</v>
          </cell>
          <cell r="F53">
            <v>761.3587570202327</v>
          </cell>
        </row>
        <row r="54">
          <cell r="A54">
            <v>395004</v>
          </cell>
          <cell r="B54" t="str">
            <v>McDonogh #32 Elem (ACSA)</v>
          </cell>
          <cell r="C54">
            <v>564</v>
          </cell>
          <cell r="D54">
            <v>3602.7009974327857</v>
          </cell>
          <cell r="E54">
            <v>2031923</v>
          </cell>
          <cell r="F54">
            <v>1003.4698393033485</v>
          </cell>
        </row>
        <row r="55">
          <cell r="A55">
            <v>395005</v>
          </cell>
          <cell r="B55" t="str">
            <v>LB Landry-OP Walker College &amp; Career Prep (ACSA)</v>
          </cell>
          <cell r="C55">
            <v>1170</v>
          </cell>
          <cell r="D55">
            <v>3602.7009974327857</v>
          </cell>
          <cell r="E55">
            <v>4215160</v>
          </cell>
          <cell r="F55">
            <v>592.05529010815155</v>
          </cell>
        </row>
        <row r="56">
          <cell r="A56">
            <v>395007</v>
          </cell>
          <cell r="B56" t="str">
            <v>Algiers Technology Acdmy (ACSA)</v>
          </cell>
          <cell r="C56">
            <v>234</v>
          </cell>
          <cell r="D56">
            <v>3602.7009974327857</v>
          </cell>
          <cell r="E56">
            <v>843032</v>
          </cell>
          <cell r="F56">
            <v>907.69666061705993</v>
          </cell>
        </row>
        <row r="57">
          <cell r="A57">
            <v>397001</v>
          </cell>
          <cell r="B57" t="str">
            <v>Sophie B. Wright Learning Acdmy (Inst. of Academic Excel.)</v>
          </cell>
          <cell r="C57">
            <v>447</v>
          </cell>
          <cell r="D57">
            <v>3602.7009974327857</v>
          </cell>
          <cell r="E57">
            <v>1610407</v>
          </cell>
          <cell r="F57">
            <v>741.72363820787723</v>
          </cell>
        </row>
        <row r="58">
          <cell r="A58">
            <v>398001</v>
          </cell>
          <cell r="B58" t="str">
            <v>KIPP Believe College Prep (KIPP N.O.)</v>
          </cell>
          <cell r="C58">
            <v>714</v>
          </cell>
          <cell r="D58">
            <v>3602.7009974327857</v>
          </cell>
          <cell r="E58">
            <v>2572329</v>
          </cell>
          <cell r="F58">
            <v>643.94778836855926</v>
          </cell>
        </row>
        <row r="59">
          <cell r="A59">
            <v>398002</v>
          </cell>
          <cell r="B59" t="str">
            <v>KIPP McDonogh 15 Sch. For the Creative Arts (KIPP N.O.)</v>
          </cell>
          <cell r="C59">
            <v>878</v>
          </cell>
          <cell r="D59">
            <v>3602.7009974327857</v>
          </cell>
          <cell r="E59">
            <v>3163171</v>
          </cell>
          <cell r="F59">
            <v>724.79250196607131</v>
          </cell>
        </row>
        <row r="60">
          <cell r="A60">
            <v>398003</v>
          </cell>
          <cell r="B60" t="str">
            <v>KIPP Central City Acdmy (KIPP N.O.)</v>
          </cell>
          <cell r="C60">
            <v>430</v>
          </cell>
          <cell r="D60">
            <v>3602.7009974327857</v>
          </cell>
          <cell r="E60">
            <v>1549161</v>
          </cell>
          <cell r="F60">
            <v>592.5310423197493</v>
          </cell>
        </row>
        <row r="61">
          <cell r="A61">
            <v>398004</v>
          </cell>
          <cell r="B61" t="str">
            <v>KIPP Central City Primary (KIPP N.O.)</v>
          </cell>
          <cell r="C61">
            <v>524</v>
          </cell>
          <cell r="D61">
            <v>3602.7009974327857</v>
          </cell>
          <cell r="E61">
            <v>1887815</v>
          </cell>
          <cell r="F61">
            <v>741.31578947368428</v>
          </cell>
        </row>
        <row r="62">
          <cell r="A62">
            <v>398005</v>
          </cell>
          <cell r="B62" t="str">
            <v>KIPP Renaissance High (KIPP N.O.)</v>
          </cell>
          <cell r="C62">
            <v>418</v>
          </cell>
          <cell r="D62">
            <v>3602.7009974327857</v>
          </cell>
          <cell r="E62">
            <v>1505929</v>
          </cell>
          <cell r="F62">
            <v>746.0335616438357</v>
          </cell>
        </row>
        <row r="63">
          <cell r="A63">
            <v>398006</v>
          </cell>
          <cell r="B63" t="str">
            <v>KIPP N.O. Leadership Acdmy (KIPP N.O.)</v>
          </cell>
          <cell r="C63">
            <v>770</v>
          </cell>
          <cell r="D63">
            <v>3602.7009974327857</v>
          </cell>
          <cell r="E63">
            <v>2774080</v>
          </cell>
          <cell r="F63">
            <v>746.0335616438357</v>
          </cell>
        </row>
        <row r="64">
          <cell r="A64">
            <v>398007</v>
          </cell>
          <cell r="B64" t="str">
            <v>KIPP East (KIPP)</v>
          </cell>
          <cell r="C64">
            <v>100</v>
          </cell>
          <cell r="D64">
            <v>3602.7009974327857</v>
          </cell>
          <cell r="E64">
            <v>360270</v>
          </cell>
          <cell r="F64">
            <v>746.0335616438357</v>
          </cell>
        </row>
        <row r="65">
          <cell r="A65">
            <v>399001</v>
          </cell>
          <cell r="B65" t="str">
            <v>S.J. Green Charter (Firstline Schools)</v>
          </cell>
          <cell r="C65">
            <v>482</v>
          </cell>
          <cell r="D65">
            <v>3602.7009974327857</v>
          </cell>
          <cell r="E65">
            <v>1736502</v>
          </cell>
          <cell r="F65">
            <v>752.85062142702634</v>
          </cell>
        </row>
        <row r="66">
          <cell r="A66">
            <v>399002</v>
          </cell>
          <cell r="B66" t="str">
            <v>Arthur Ashe Charter (Firstline Schools)</v>
          </cell>
          <cell r="C66">
            <v>583</v>
          </cell>
          <cell r="D66">
            <v>3602.7009974327857</v>
          </cell>
          <cell r="E66">
            <v>2100375</v>
          </cell>
          <cell r="F66">
            <v>803.97152919927748</v>
          </cell>
        </row>
        <row r="67">
          <cell r="A67">
            <v>399003</v>
          </cell>
          <cell r="B67" t="str">
            <v>Joseph Clark High (Firstline Schools)</v>
          </cell>
          <cell r="C67">
            <v>379</v>
          </cell>
          <cell r="D67">
            <v>3602.7009974327857</v>
          </cell>
          <cell r="E67">
            <v>1365424</v>
          </cell>
          <cell r="F67">
            <v>746.0335616438357</v>
          </cell>
        </row>
        <row r="68">
          <cell r="A68">
            <v>399004</v>
          </cell>
          <cell r="B68" t="str">
            <v>John Dibert Community (Firstline Schools)
Not in a District Building</v>
          </cell>
          <cell r="C68">
            <v>496</v>
          </cell>
          <cell r="D68">
            <v>3602.7009974327857</v>
          </cell>
          <cell r="E68">
            <v>1786940</v>
          </cell>
          <cell r="F68">
            <v>746.0335616438357</v>
          </cell>
        </row>
        <row r="69">
          <cell r="A69">
            <v>399005</v>
          </cell>
          <cell r="B69" t="str">
            <v>Langston Hughes Acdmy (Firstline Schools)</v>
          </cell>
          <cell r="C69">
            <v>777</v>
          </cell>
          <cell r="D69">
            <v>3602.7009974327857</v>
          </cell>
          <cell r="E69">
            <v>2799299</v>
          </cell>
          <cell r="F69">
            <v>746.0335616438357</v>
          </cell>
        </row>
        <row r="70">
          <cell r="A70" t="str">
            <v>3A5001</v>
          </cell>
          <cell r="B70" t="str">
            <v>Mary D. Coghill Accelerated (Better Choice Foundation)</v>
          </cell>
          <cell r="C70">
            <v>587</v>
          </cell>
          <cell r="D70">
            <v>3602.7009974327857</v>
          </cell>
          <cell r="E70">
            <v>2114785</v>
          </cell>
          <cell r="F70">
            <v>746.0335616438357</v>
          </cell>
        </row>
      </sheetData>
      <sheetData sheetId="14">
        <row r="6">
          <cell r="A6">
            <v>389002</v>
          </cell>
          <cell r="B6" t="str">
            <v>Pelican Foundation
(Kenilworth Middle)</v>
          </cell>
          <cell r="C6">
            <v>530</v>
          </cell>
          <cell r="D6">
            <v>3363.5980368254495</v>
          </cell>
          <cell r="E6">
            <v>1782707</v>
          </cell>
          <cell r="F6">
            <v>801.47762416806802</v>
          </cell>
        </row>
        <row r="7">
          <cell r="A7" t="str">
            <v>3AP001</v>
          </cell>
          <cell r="B7" t="str">
            <v>Celerity
(Celerity Lanier Charter School)</v>
          </cell>
          <cell r="C7">
            <v>392</v>
          </cell>
          <cell r="D7">
            <v>3363.5980368254495</v>
          </cell>
          <cell r="E7">
            <v>1318530</v>
          </cell>
          <cell r="F7">
            <v>801.47762416806802</v>
          </cell>
        </row>
        <row r="8">
          <cell r="A8" t="str">
            <v>3AP002</v>
          </cell>
          <cell r="B8" t="str">
            <v>Celerity
(Celerity Crestworth Charter School)</v>
          </cell>
          <cell r="C8">
            <v>406</v>
          </cell>
          <cell r="D8">
            <v>3363.5980368254495</v>
          </cell>
          <cell r="E8">
            <v>1365621</v>
          </cell>
          <cell r="F8">
            <v>801.47762416806802</v>
          </cell>
        </row>
        <row r="9">
          <cell r="A9" t="str">
            <v>3AP003</v>
          </cell>
          <cell r="B9" t="str">
            <v>Celerity
(Celerity Dalton Charter School)</v>
          </cell>
          <cell r="C9">
            <v>334</v>
          </cell>
          <cell r="D9">
            <v>3363.5980368254495</v>
          </cell>
          <cell r="E9">
            <v>1123442</v>
          </cell>
          <cell r="F9">
            <v>801.47762416806802</v>
          </cell>
        </row>
        <row r="10">
          <cell r="A10" t="str">
            <v>3AQ001</v>
          </cell>
          <cell r="B10" t="str">
            <v>Baton Rouge University Prep
(Baton Rouge University Prep)</v>
          </cell>
          <cell r="C10">
            <v>85</v>
          </cell>
          <cell r="D10">
            <v>3363.5980368254495</v>
          </cell>
          <cell r="E10">
            <v>285906</v>
          </cell>
          <cell r="F10">
            <v>801.47762416806802</v>
          </cell>
        </row>
        <row r="11">
          <cell r="A11" t="str">
            <v>3B9001</v>
          </cell>
          <cell r="B11" t="str">
            <v>Friendship
(Capitol High School)</v>
          </cell>
          <cell r="C11">
            <v>376</v>
          </cell>
          <cell r="D11">
            <v>3363.5980368254495</v>
          </cell>
          <cell r="E11">
            <v>1264713</v>
          </cell>
          <cell r="F11">
            <v>801.47762416806802</v>
          </cell>
        </row>
        <row r="12">
          <cell r="B12" t="str">
            <v>Total Type 5 Charters 
East Baton Rouge Parish</v>
          </cell>
          <cell r="C12">
            <v>2123</v>
          </cell>
          <cell r="E12">
            <v>7140919</v>
          </cell>
        </row>
        <row r="14">
          <cell r="A14">
            <v>371001</v>
          </cell>
          <cell r="B14" t="str">
            <v>Shreveport Charter, Inc.
(Linwood Middle)</v>
          </cell>
          <cell r="C14">
            <v>508</v>
          </cell>
          <cell r="D14">
            <v>4632.4615072045008</v>
          </cell>
          <cell r="E14">
            <v>2353290</v>
          </cell>
          <cell r="F14">
            <v>744.76</v>
          </cell>
        </row>
      </sheetData>
      <sheetData sheetId="15">
        <row r="7">
          <cell r="D7">
            <v>4765.8584413349836</v>
          </cell>
          <cell r="F7">
            <v>777.48</v>
          </cell>
        </row>
        <row r="8">
          <cell r="D8">
            <v>6316.6266417386641</v>
          </cell>
          <cell r="F8">
            <v>842.32</v>
          </cell>
        </row>
        <row r="9">
          <cell r="D9">
            <v>4155.1862027396819</v>
          </cell>
          <cell r="F9">
            <v>596.84</v>
          </cell>
        </row>
        <row r="10">
          <cell r="D10">
            <v>6119.0581446878568</v>
          </cell>
          <cell r="F10">
            <v>585.76</v>
          </cell>
        </row>
        <row r="11">
          <cell r="D11">
            <v>5268.940566009911</v>
          </cell>
          <cell r="F11">
            <v>555.91</v>
          </cell>
        </row>
        <row r="12">
          <cell r="D12">
            <v>5378.5086124955869</v>
          </cell>
          <cell r="F12">
            <v>545.4799999999999</v>
          </cell>
        </row>
        <row r="13">
          <cell r="D13">
            <v>2243.0031963470319</v>
          </cell>
          <cell r="F13">
            <v>756.91999999999985</v>
          </cell>
        </row>
        <row r="14">
          <cell r="D14">
            <v>4669.802459558854</v>
          </cell>
          <cell r="F14">
            <v>725.76</v>
          </cell>
        </row>
        <row r="15">
          <cell r="D15">
            <v>4632.4615072045008</v>
          </cell>
          <cell r="F15">
            <v>744.76</v>
          </cell>
        </row>
        <row r="16">
          <cell r="D16">
            <v>4384.374733918472</v>
          </cell>
          <cell r="F16">
            <v>608.04000000000008</v>
          </cell>
        </row>
        <row r="17">
          <cell r="D17">
            <v>7098.5372236353351</v>
          </cell>
          <cell r="F17">
            <v>706.55</v>
          </cell>
        </row>
        <row r="18">
          <cell r="D18">
            <v>1666.6040983606558</v>
          </cell>
          <cell r="F18">
            <v>1063.31</v>
          </cell>
        </row>
        <row r="19">
          <cell r="D19">
            <v>6433.6297758332212</v>
          </cell>
          <cell r="F19">
            <v>749.43000000000006</v>
          </cell>
        </row>
        <row r="20">
          <cell r="D20">
            <v>5334.9509412500001</v>
          </cell>
          <cell r="F20">
            <v>809.9799999999999</v>
          </cell>
        </row>
        <row r="21">
          <cell r="D21">
            <v>5749.8285214059952</v>
          </cell>
          <cell r="F21">
            <v>553.79999999999995</v>
          </cell>
        </row>
        <row r="22">
          <cell r="D22">
            <v>1980.2494354342025</v>
          </cell>
          <cell r="F22">
            <v>686.73</v>
          </cell>
        </row>
        <row r="23">
          <cell r="D23">
            <v>3363.5980368254495</v>
          </cell>
          <cell r="F23">
            <v>801.47762416806802</v>
          </cell>
        </row>
        <row r="24">
          <cell r="D24">
            <v>6354.5533500475731</v>
          </cell>
          <cell r="F24">
            <v>845.94999999999993</v>
          </cell>
        </row>
        <row r="25">
          <cell r="D25">
            <v>5314.3921869460446</v>
          </cell>
          <cell r="F25">
            <v>905.43</v>
          </cell>
        </row>
        <row r="26">
          <cell r="D26">
            <v>5278.5201565562011</v>
          </cell>
          <cell r="F26">
            <v>586.16999999999996</v>
          </cell>
        </row>
        <row r="27">
          <cell r="D27">
            <v>6082.3042295867763</v>
          </cell>
          <cell r="F27">
            <v>610.35</v>
          </cell>
        </row>
        <row r="28">
          <cell r="D28">
            <v>6416.1099808195995</v>
          </cell>
          <cell r="F28">
            <v>496.36</v>
          </cell>
        </row>
        <row r="29">
          <cell r="D29">
            <v>5011.0215265979159</v>
          </cell>
          <cell r="F29">
            <v>688.58</v>
          </cell>
        </row>
        <row r="30">
          <cell r="D30">
            <v>2611.6740361576999</v>
          </cell>
          <cell r="F30">
            <v>854.24999999999989</v>
          </cell>
        </row>
        <row r="31">
          <cell r="D31">
            <v>4173.0720274945697</v>
          </cell>
          <cell r="F31">
            <v>653.73</v>
          </cell>
        </row>
        <row r="32">
          <cell r="D32">
            <v>3424.5649970570835</v>
          </cell>
          <cell r="F32">
            <v>836.83</v>
          </cell>
        </row>
        <row r="33">
          <cell r="D33">
            <v>5804.9013839977006</v>
          </cell>
          <cell r="F33">
            <v>693.06</v>
          </cell>
        </row>
        <row r="34">
          <cell r="D34">
            <v>3137.4158846568821</v>
          </cell>
          <cell r="F34">
            <v>694.4</v>
          </cell>
        </row>
        <row r="35">
          <cell r="D35">
            <v>3839.0123210173724</v>
          </cell>
          <cell r="F35">
            <v>754.94999999999993</v>
          </cell>
        </row>
        <row r="36">
          <cell r="D36">
            <v>5804.5327273996763</v>
          </cell>
          <cell r="F36">
            <v>727.17</v>
          </cell>
        </row>
        <row r="37">
          <cell r="D37">
            <v>4520.6176716868531</v>
          </cell>
          <cell r="F37">
            <v>620.83000000000004</v>
          </cell>
        </row>
        <row r="38">
          <cell r="D38">
            <v>5652.819189061127</v>
          </cell>
          <cell r="F38">
            <v>559.77</v>
          </cell>
        </row>
        <row r="39">
          <cell r="D39">
            <v>5456.2254558085233</v>
          </cell>
          <cell r="F39">
            <v>655.31000000000006</v>
          </cell>
        </row>
        <row r="40">
          <cell r="D40">
            <v>6292.0976842789005</v>
          </cell>
          <cell r="F40">
            <v>644.11000000000013</v>
          </cell>
        </row>
        <row r="41">
          <cell r="D41">
            <v>5166.2482060477605</v>
          </cell>
          <cell r="F41">
            <v>537.96</v>
          </cell>
        </row>
        <row r="42">
          <cell r="D42">
            <v>3602.7009974327857</v>
          </cell>
          <cell r="F42">
            <v>746.0335616438357</v>
          </cell>
        </row>
        <row r="43">
          <cell r="D43">
            <v>5665.3839260317691</v>
          </cell>
          <cell r="F43">
            <v>653.61</v>
          </cell>
        </row>
        <row r="44">
          <cell r="D44">
            <v>2088.8017552916881</v>
          </cell>
          <cell r="F44">
            <v>829.92000000000007</v>
          </cell>
        </row>
        <row r="45">
          <cell r="D45">
            <v>3656.9056809295676</v>
          </cell>
          <cell r="F45">
            <v>779.65573042776396</v>
          </cell>
        </row>
        <row r="46">
          <cell r="D46">
            <v>5121.8110285698403</v>
          </cell>
          <cell r="F46">
            <v>700.2700000000001</v>
          </cell>
        </row>
        <row r="47">
          <cell r="D47">
            <v>3291.1948574716475</v>
          </cell>
          <cell r="F47">
            <v>886.22</v>
          </cell>
        </row>
        <row r="48">
          <cell r="D48">
            <v>5113.6077751368684</v>
          </cell>
          <cell r="F48">
            <v>534.28</v>
          </cell>
        </row>
        <row r="49">
          <cell r="D49">
            <v>5788.74387205947</v>
          </cell>
          <cell r="F49">
            <v>574.6099999999999</v>
          </cell>
        </row>
        <row r="50">
          <cell r="D50">
            <v>4897.5958151820359</v>
          </cell>
          <cell r="F50">
            <v>663.16000000000008</v>
          </cell>
        </row>
        <row r="51">
          <cell r="D51">
            <v>2054.0472499469101</v>
          </cell>
          <cell r="F51">
            <v>753.96000000000015</v>
          </cell>
        </row>
        <row r="52">
          <cell r="D52">
            <v>6051.2144468088381</v>
          </cell>
          <cell r="F52">
            <v>728.06</v>
          </cell>
        </row>
        <row r="53">
          <cell r="D53">
            <v>2524.1485257646736</v>
          </cell>
          <cell r="F53">
            <v>910.76</v>
          </cell>
        </row>
        <row r="54">
          <cell r="D54">
            <v>3983.3582529800719</v>
          </cell>
          <cell r="F54">
            <v>871.07</v>
          </cell>
        </row>
        <row r="55">
          <cell r="D55">
            <v>4995.8755315659191</v>
          </cell>
          <cell r="F55">
            <v>574.43999999999994</v>
          </cell>
        </row>
        <row r="56">
          <cell r="D56">
            <v>5177.6892722701677</v>
          </cell>
          <cell r="F56">
            <v>634.46</v>
          </cell>
        </row>
        <row r="57">
          <cell r="D57">
            <v>4154.1928602178996</v>
          </cell>
          <cell r="F57">
            <v>706.66</v>
          </cell>
        </row>
        <row r="58">
          <cell r="D58">
            <v>5062.2745845228173</v>
          </cell>
          <cell r="F58">
            <v>658.37</v>
          </cell>
        </row>
        <row r="59">
          <cell r="D59">
            <v>5060.1508194045482</v>
          </cell>
          <cell r="F59">
            <v>689.74</v>
          </cell>
        </row>
        <row r="60">
          <cell r="D60">
            <v>5867.0798370516713</v>
          </cell>
          <cell r="F60">
            <v>951.45</v>
          </cell>
        </row>
        <row r="61">
          <cell r="D61">
            <v>4266.8225491298481</v>
          </cell>
          <cell r="F61">
            <v>795.14</v>
          </cell>
        </row>
        <row r="62">
          <cell r="D62">
            <v>5028.4909408288286</v>
          </cell>
          <cell r="F62">
            <v>614.66000000000008</v>
          </cell>
        </row>
        <row r="63">
          <cell r="D63">
            <v>4625.9922979230687</v>
          </cell>
          <cell r="F63">
            <v>764.51</v>
          </cell>
        </row>
        <row r="64">
          <cell r="D64">
            <v>5673.1129637882123</v>
          </cell>
          <cell r="F64">
            <v>697.04</v>
          </cell>
        </row>
        <row r="65">
          <cell r="D65">
            <v>6621.946293521848</v>
          </cell>
          <cell r="F65">
            <v>689.52</v>
          </cell>
        </row>
        <row r="66">
          <cell r="D66">
            <v>5301.224090063828</v>
          </cell>
          <cell r="F66">
            <v>594.04</v>
          </cell>
        </row>
        <row r="67">
          <cell r="D67">
            <v>2854.1575356369185</v>
          </cell>
          <cell r="F67">
            <v>833.70999999999992</v>
          </cell>
        </row>
        <row r="68">
          <cell r="D68">
            <v>5901.074538516008</v>
          </cell>
          <cell r="F68">
            <v>516.08000000000004</v>
          </cell>
        </row>
        <row r="69">
          <cell r="D69">
            <v>4124.3813481848092</v>
          </cell>
          <cell r="F69">
            <v>756.79</v>
          </cell>
        </row>
        <row r="70">
          <cell r="D70">
            <v>6277.8307532778254</v>
          </cell>
          <cell r="F70">
            <v>592.66</v>
          </cell>
        </row>
        <row r="71">
          <cell r="D71">
            <v>4775.1605543943642</v>
          </cell>
          <cell r="F71">
            <v>829.12</v>
          </cell>
        </row>
        <row r="72">
          <cell r="D72">
            <v>6564.0085433910035</v>
          </cell>
          <cell r="F72">
            <v>730.06</v>
          </cell>
        </row>
        <row r="73">
          <cell r="D73">
            <v>5029.1467736134118</v>
          </cell>
          <cell r="F73">
            <v>715.61</v>
          </cell>
        </row>
        <row r="74">
          <cell r="D74">
            <v>6390.1644202560601</v>
          </cell>
          <cell r="F74">
            <v>798.7</v>
          </cell>
        </row>
        <row r="75">
          <cell r="D75">
            <v>5722.4947921281337</v>
          </cell>
          <cell r="F75">
            <v>705.67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>
        <row r="3">
          <cell r="C3">
            <v>9664</v>
          </cell>
          <cell r="J3">
            <v>18</v>
          </cell>
          <cell r="L3">
            <v>14</v>
          </cell>
        </row>
        <row r="4">
          <cell r="C4">
            <v>4070</v>
          </cell>
          <cell r="J4">
            <v>8</v>
          </cell>
          <cell r="L4">
            <v>9</v>
          </cell>
        </row>
        <row r="5">
          <cell r="C5">
            <v>20853</v>
          </cell>
          <cell r="J5">
            <v>53</v>
          </cell>
          <cell r="L5">
            <v>43</v>
          </cell>
          <cell r="S5">
            <v>1</v>
          </cell>
          <cell r="V5">
            <v>8</v>
          </cell>
        </row>
        <row r="6">
          <cell r="C6">
            <v>3565</v>
          </cell>
          <cell r="J6">
            <v>1</v>
          </cell>
          <cell r="L6">
            <v>3</v>
          </cell>
        </row>
        <row r="7">
          <cell r="C7">
            <v>5610</v>
          </cell>
          <cell r="J7">
            <v>28</v>
          </cell>
          <cell r="L7">
            <v>12</v>
          </cell>
        </row>
        <row r="8">
          <cell r="C8">
            <v>5861</v>
          </cell>
          <cell r="J8">
            <v>21</v>
          </cell>
          <cell r="L8">
            <v>10</v>
          </cell>
        </row>
        <row r="9">
          <cell r="C9">
            <v>2178</v>
          </cell>
          <cell r="J9">
            <v>6</v>
          </cell>
          <cell r="L9">
            <v>6</v>
          </cell>
        </row>
        <row r="10">
          <cell r="C10">
            <v>21455</v>
          </cell>
          <cell r="J10">
            <v>68</v>
          </cell>
          <cell r="L10">
            <v>39</v>
          </cell>
        </row>
        <row r="11">
          <cell r="C11">
            <v>39798</v>
          </cell>
          <cell r="F11">
            <v>143</v>
          </cell>
          <cell r="J11">
            <v>101</v>
          </cell>
          <cell r="L11">
            <v>65</v>
          </cell>
        </row>
        <row r="12">
          <cell r="C12">
            <v>30696</v>
          </cell>
          <cell r="G12">
            <v>671</v>
          </cell>
          <cell r="J12">
            <v>78</v>
          </cell>
          <cell r="L12">
            <v>47</v>
          </cell>
          <cell r="M12">
            <v>865</v>
          </cell>
        </row>
        <row r="13">
          <cell r="C13">
            <v>1564</v>
          </cell>
          <cell r="J13">
            <v>4</v>
          </cell>
          <cell r="L13">
            <v>1</v>
          </cell>
        </row>
        <row r="14">
          <cell r="C14">
            <v>1217</v>
          </cell>
          <cell r="J14">
            <v>2</v>
          </cell>
          <cell r="L14">
            <v>1</v>
          </cell>
        </row>
        <row r="15">
          <cell r="C15">
            <v>1430</v>
          </cell>
          <cell r="J15">
            <v>7</v>
          </cell>
          <cell r="L15">
            <v>9</v>
          </cell>
          <cell r="T15">
            <v>41</v>
          </cell>
        </row>
        <row r="16">
          <cell r="C16">
            <v>1661</v>
          </cell>
          <cell r="H16">
            <v>2</v>
          </cell>
          <cell r="L16">
            <v>17</v>
          </cell>
        </row>
        <row r="17">
          <cell r="C17">
            <v>3374</v>
          </cell>
          <cell r="J17">
            <v>22</v>
          </cell>
          <cell r="L17">
            <v>5</v>
          </cell>
          <cell r="T17">
            <v>269</v>
          </cell>
        </row>
        <row r="18">
          <cell r="C18">
            <v>4848</v>
          </cell>
          <cell r="J18">
            <v>19</v>
          </cell>
          <cell r="L18">
            <v>4</v>
          </cell>
        </row>
        <row r="19">
          <cell r="C19">
            <v>40250</v>
          </cell>
          <cell r="I19">
            <v>262</v>
          </cell>
          <cell r="J19">
            <v>104</v>
          </cell>
          <cell r="L19">
            <v>85</v>
          </cell>
          <cell r="S19">
            <v>432</v>
          </cell>
          <cell r="V19">
            <v>108</v>
          </cell>
        </row>
        <row r="20">
          <cell r="C20">
            <v>1048</v>
          </cell>
          <cell r="J20">
            <v>3</v>
          </cell>
        </row>
        <row r="21">
          <cell r="C21">
            <v>1884</v>
          </cell>
          <cell r="J21">
            <v>14</v>
          </cell>
          <cell r="L21">
            <v>6</v>
          </cell>
          <cell r="S21">
            <v>3</v>
          </cell>
          <cell r="V21">
            <v>2</v>
          </cell>
        </row>
        <row r="22">
          <cell r="C22">
            <v>5840</v>
          </cell>
          <cell r="J22">
            <v>8</v>
          </cell>
          <cell r="L22">
            <v>6</v>
          </cell>
        </row>
        <row r="23">
          <cell r="C23">
            <v>2890</v>
          </cell>
          <cell r="J23">
            <v>6</v>
          </cell>
          <cell r="L23">
            <v>6</v>
          </cell>
          <cell r="T23">
            <v>2</v>
          </cell>
        </row>
        <row r="24">
          <cell r="C24">
            <v>3126</v>
          </cell>
          <cell r="J24">
            <v>8</v>
          </cell>
          <cell r="L24">
            <v>9</v>
          </cell>
        </row>
        <row r="25">
          <cell r="C25">
            <v>13494</v>
          </cell>
          <cell r="J25">
            <v>19</v>
          </cell>
          <cell r="L25">
            <v>24</v>
          </cell>
        </row>
        <row r="26">
          <cell r="C26">
            <v>4566</v>
          </cell>
          <cell r="I26">
            <v>1</v>
          </cell>
          <cell r="J26">
            <v>14</v>
          </cell>
          <cell r="L26">
            <v>2</v>
          </cell>
          <cell r="S26">
            <v>4</v>
          </cell>
          <cell r="V26">
            <v>4</v>
          </cell>
        </row>
        <row r="27">
          <cell r="C27">
            <v>2285</v>
          </cell>
          <cell r="J27">
            <v>1</v>
          </cell>
          <cell r="L27">
            <v>1</v>
          </cell>
        </row>
        <row r="28">
          <cell r="C28">
            <v>44749</v>
          </cell>
          <cell r="J28">
            <v>167</v>
          </cell>
          <cell r="K28">
            <v>58</v>
          </cell>
          <cell r="L28">
            <v>102</v>
          </cell>
          <cell r="N28">
            <v>71</v>
          </cell>
          <cell r="O28">
            <v>191</v>
          </cell>
          <cell r="Q28">
            <v>91</v>
          </cell>
        </row>
        <row r="29">
          <cell r="C29">
            <v>5620</v>
          </cell>
          <cell r="J29">
            <v>12</v>
          </cell>
          <cell r="L29">
            <v>5</v>
          </cell>
        </row>
        <row r="30">
          <cell r="C30">
            <v>30064</v>
          </cell>
          <cell r="J30">
            <v>87</v>
          </cell>
          <cell r="L30">
            <v>53</v>
          </cell>
          <cell r="P30">
            <v>1</v>
          </cell>
        </row>
        <row r="31">
          <cell r="C31">
            <v>13810</v>
          </cell>
          <cell r="J31">
            <v>24</v>
          </cell>
          <cell r="L31">
            <v>3</v>
          </cell>
          <cell r="N31">
            <v>1</v>
          </cell>
        </row>
        <row r="32">
          <cell r="C32">
            <v>2460</v>
          </cell>
          <cell r="J32">
            <v>5</v>
          </cell>
          <cell r="L32">
            <v>3</v>
          </cell>
        </row>
        <row r="33">
          <cell r="C33">
            <v>6354</v>
          </cell>
          <cell r="H33">
            <v>12</v>
          </cell>
          <cell r="J33">
            <v>5</v>
          </cell>
          <cell r="L33">
            <v>3</v>
          </cell>
        </row>
        <row r="34">
          <cell r="C34">
            <v>25019</v>
          </cell>
          <cell r="J34">
            <v>79</v>
          </cell>
          <cell r="L34">
            <v>73</v>
          </cell>
          <cell r="S34">
            <v>1</v>
          </cell>
          <cell r="V34">
            <v>5</v>
          </cell>
        </row>
        <row r="35">
          <cell r="C35">
            <v>1417</v>
          </cell>
          <cell r="J35">
            <v>2</v>
          </cell>
          <cell r="R35">
            <v>294</v>
          </cell>
        </row>
        <row r="36">
          <cell r="C36">
            <v>4375</v>
          </cell>
          <cell r="J36">
            <v>24</v>
          </cell>
          <cell r="L36">
            <v>4</v>
          </cell>
        </row>
        <row r="37">
          <cell r="C37">
            <v>6370</v>
          </cell>
          <cell r="J37">
            <v>17</v>
          </cell>
          <cell r="L37">
            <v>19</v>
          </cell>
          <cell r="T37">
            <v>1</v>
          </cell>
        </row>
        <row r="38">
          <cell r="C38">
            <v>12073</v>
          </cell>
          <cell r="J38">
            <v>65</v>
          </cell>
          <cell r="K38">
            <v>399</v>
          </cell>
          <cell r="L38">
            <v>31</v>
          </cell>
          <cell r="N38">
            <v>225</v>
          </cell>
          <cell r="O38">
            <v>158</v>
          </cell>
          <cell r="Q38">
            <v>2</v>
          </cell>
        </row>
        <row r="39">
          <cell r="C39">
            <v>19389</v>
          </cell>
          <cell r="H39">
            <v>3</v>
          </cell>
          <cell r="J39">
            <v>54</v>
          </cell>
          <cell r="L39">
            <v>30</v>
          </cell>
          <cell r="T39">
            <v>2</v>
          </cell>
        </row>
        <row r="40">
          <cell r="C40">
            <v>3851</v>
          </cell>
          <cell r="J40">
            <v>6</v>
          </cell>
          <cell r="L40">
            <v>6</v>
          </cell>
          <cell r="N40">
            <v>4</v>
          </cell>
          <cell r="O40">
            <v>7</v>
          </cell>
        </row>
        <row r="41">
          <cell r="C41">
            <v>2600</v>
          </cell>
          <cell r="F41">
            <v>182</v>
          </cell>
          <cell r="J41">
            <v>5</v>
          </cell>
          <cell r="L41">
            <v>9</v>
          </cell>
          <cell r="V41">
            <v>1</v>
          </cell>
        </row>
        <row r="42">
          <cell r="C42">
            <v>22930</v>
          </cell>
          <cell r="J42">
            <v>59</v>
          </cell>
          <cell r="L42">
            <v>35</v>
          </cell>
        </row>
        <row r="43">
          <cell r="C43">
            <v>1451</v>
          </cell>
        </row>
        <row r="44">
          <cell r="C44">
            <v>3234</v>
          </cell>
          <cell r="J44">
            <v>5</v>
          </cell>
          <cell r="L44">
            <v>5</v>
          </cell>
        </row>
        <row r="45">
          <cell r="C45">
            <v>4095</v>
          </cell>
          <cell r="J45">
            <v>10</v>
          </cell>
          <cell r="L45">
            <v>6</v>
          </cell>
        </row>
        <row r="46">
          <cell r="C46">
            <v>6651</v>
          </cell>
          <cell r="J46">
            <v>16</v>
          </cell>
          <cell r="K46">
            <v>2</v>
          </cell>
          <cell r="L46">
            <v>6</v>
          </cell>
          <cell r="N46">
            <v>4</v>
          </cell>
          <cell r="O46">
            <v>1</v>
          </cell>
        </row>
        <row r="47">
          <cell r="C47">
            <v>9391</v>
          </cell>
          <cell r="J47">
            <v>11</v>
          </cell>
          <cell r="L47">
            <v>13</v>
          </cell>
          <cell r="N47">
            <v>2</v>
          </cell>
          <cell r="Q47">
            <v>1</v>
          </cell>
        </row>
        <row r="48">
          <cell r="C48">
            <v>718</v>
          </cell>
          <cell r="F48">
            <v>309</v>
          </cell>
          <cell r="J48">
            <v>8</v>
          </cell>
          <cell r="L48">
            <v>6</v>
          </cell>
        </row>
        <row r="49">
          <cell r="C49">
            <v>3626</v>
          </cell>
          <cell r="J49">
            <v>2</v>
          </cell>
          <cell r="L49">
            <v>1</v>
          </cell>
        </row>
        <row r="50">
          <cell r="C50">
            <v>5739</v>
          </cell>
          <cell r="J50">
            <v>25</v>
          </cell>
          <cell r="K50">
            <v>2</v>
          </cell>
          <cell r="L50">
            <v>28</v>
          </cell>
          <cell r="Q50">
            <v>1</v>
          </cell>
        </row>
        <row r="51">
          <cell r="C51">
            <v>14198</v>
          </cell>
          <cell r="J51">
            <v>67</v>
          </cell>
          <cell r="L51">
            <v>35</v>
          </cell>
          <cell r="P51">
            <v>195</v>
          </cell>
        </row>
        <row r="52">
          <cell r="C52">
            <v>7891</v>
          </cell>
          <cell r="J52">
            <v>24</v>
          </cell>
          <cell r="L52">
            <v>6</v>
          </cell>
        </row>
        <row r="53">
          <cell r="C53">
            <v>8872</v>
          </cell>
          <cell r="J53">
            <v>18</v>
          </cell>
          <cell r="L53">
            <v>4</v>
          </cell>
        </row>
        <row r="54">
          <cell r="C54">
            <v>37028</v>
          </cell>
          <cell r="J54">
            <v>97</v>
          </cell>
          <cell r="L54">
            <v>100</v>
          </cell>
          <cell r="N54">
            <v>1</v>
          </cell>
        </row>
        <row r="55">
          <cell r="C55">
            <v>19264</v>
          </cell>
          <cell r="J55">
            <v>103</v>
          </cell>
          <cell r="L55">
            <v>67</v>
          </cell>
        </row>
        <row r="56">
          <cell r="C56">
            <v>644</v>
          </cell>
          <cell r="L56">
            <v>6</v>
          </cell>
          <cell r="T56">
            <v>8</v>
          </cell>
        </row>
        <row r="57">
          <cell r="C57">
            <v>17722</v>
          </cell>
          <cell r="J57">
            <v>37</v>
          </cell>
          <cell r="L57">
            <v>31</v>
          </cell>
        </row>
        <row r="58">
          <cell r="C58">
            <v>2191</v>
          </cell>
          <cell r="H58">
            <v>684</v>
          </cell>
          <cell r="J58">
            <v>6</v>
          </cell>
          <cell r="L58">
            <v>4</v>
          </cell>
        </row>
        <row r="59">
          <cell r="C59">
            <v>9095</v>
          </cell>
          <cell r="J59">
            <v>23</v>
          </cell>
          <cell r="L59">
            <v>7</v>
          </cell>
        </row>
        <row r="60">
          <cell r="C60">
            <v>8929</v>
          </cell>
          <cell r="J60">
            <v>52</v>
          </cell>
          <cell r="L60">
            <v>28</v>
          </cell>
        </row>
        <row r="61">
          <cell r="C61">
            <v>5104</v>
          </cell>
          <cell r="J61">
            <v>24</v>
          </cell>
          <cell r="L61">
            <v>9</v>
          </cell>
          <cell r="U61">
            <v>12</v>
          </cell>
        </row>
        <row r="62">
          <cell r="C62">
            <v>6408</v>
          </cell>
          <cell r="J62">
            <v>14</v>
          </cell>
          <cell r="L62">
            <v>19</v>
          </cell>
        </row>
        <row r="63">
          <cell r="C63">
            <v>3603</v>
          </cell>
          <cell r="I63">
            <v>1</v>
          </cell>
          <cell r="J63">
            <v>6</v>
          </cell>
          <cell r="L63">
            <v>10</v>
          </cell>
          <cell r="V63">
            <v>1</v>
          </cell>
        </row>
        <row r="64">
          <cell r="C64">
            <v>2113</v>
          </cell>
          <cell r="J64">
            <v>10</v>
          </cell>
          <cell r="L64">
            <v>1</v>
          </cell>
        </row>
        <row r="65">
          <cell r="C65">
            <v>2035</v>
          </cell>
          <cell r="J65">
            <v>3</v>
          </cell>
        </row>
        <row r="66">
          <cell r="C66">
            <v>2346</v>
          </cell>
          <cell r="J66">
            <v>5</v>
          </cell>
          <cell r="L66">
            <v>3</v>
          </cell>
        </row>
        <row r="67">
          <cell r="C67">
            <v>8173</v>
          </cell>
          <cell r="H67">
            <v>3</v>
          </cell>
        </row>
        <row r="68">
          <cell r="C68">
            <v>1845</v>
          </cell>
          <cell r="J68">
            <v>15</v>
          </cell>
          <cell r="L68">
            <v>5</v>
          </cell>
          <cell r="U68">
            <v>158</v>
          </cell>
        </row>
        <row r="69">
          <cell r="C69">
            <v>5254</v>
          </cell>
          <cell r="I69">
            <v>3</v>
          </cell>
          <cell r="J69">
            <v>4</v>
          </cell>
        </row>
        <row r="70">
          <cell r="C70">
            <v>1597</v>
          </cell>
          <cell r="I70">
            <v>7</v>
          </cell>
          <cell r="J70">
            <v>5</v>
          </cell>
        </row>
        <row r="71">
          <cell r="C71">
            <v>4299</v>
          </cell>
          <cell r="I71">
            <v>1</v>
          </cell>
          <cell r="J71">
            <v>12</v>
          </cell>
          <cell r="V71">
            <v>1</v>
          </cell>
        </row>
        <row r="72">
          <cell r="H72">
            <v>1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Table 1 State Summary FY14-15"/>
      <sheetName val="Table 2_State Distrib and Adjs"/>
      <sheetName val="Table 2A-1_EFT (Annual)"/>
      <sheetName val="Table 2A-2 EFT (Monthly)"/>
      <sheetName val="Table 3 Levels 1&amp;2"/>
      <sheetName val="Table 3A Level 3"/>
      <sheetName val="Table 4 Level 4"/>
      <sheetName val="Table 5A1_Labs"/>
      <sheetName val="Table 5A2- Legacy Type 2"/>
      <sheetName val="Table 5A3_OJJ"/>
      <sheetName val="Table 5A4_NOCCA"/>
      <sheetName val="Table 5A5_LSMSA"/>
      <sheetName val="Table 5B1_RSD_Orleans"/>
      <sheetName val="Table 5B2_RSD_LA"/>
      <sheetName val="Table 5C1A-Madison Prep"/>
      <sheetName val="Table 5C1B-DArbonne"/>
      <sheetName val="Table 5C1C-Intl_VIBE"/>
      <sheetName val="Table 5C1D-NOMMA"/>
      <sheetName val="Table 5C1E-LFNO"/>
      <sheetName val="Table 5C1F-Lake Charles Charter"/>
      <sheetName val="Table 5C1G-JS Clark Academy"/>
      <sheetName val="Table 5C1H-Southwest LA Charter"/>
      <sheetName val="Table 5C1I-LA Key Academy"/>
      <sheetName val="Table 5C1J-Jefferson Chamber"/>
      <sheetName val="Table 5C1K-Tallulah Charter"/>
      <sheetName val="Table 5C1L-Northshore Charter"/>
      <sheetName val="Table 5C1M-B.R. Charter"/>
      <sheetName val="Table 5C1N-Delta Charter"/>
      <sheetName val="Table 5C1O-Impact"/>
      <sheetName val="Table 5C1P-Vision"/>
      <sheetName val="Table 5C1Q-Advantage"/>
      <sheetName val="Table 5C1R-Iberville"/>
      <sheetName val="Table 5C1S-L.C. Coll Prep"/>
      <sheetName val="Table 5C1T-Northeast"/>
      <sheetName val="Table 5C1U-Acadiana Ren"/>
      <sheetName val="Table 5C1V-Laf Ren"/>
      <sheetName val="Table 5C1W-Willow"/>
      <sheetName val="Table 5C2 - LA Virtual Admy"/>
      <sheetName val="Table 5C3 - LA Connections EBR"/>
      <sheetName val="Table 6 (Local Deduct Calc.)"/>
      <sheetName val="Table 7 Local Revenue"/>
      <sheetName val="Table 8 Membership 2.1.14"/>
      <sheetName val="Type 2 Totals"/>
      <sheetName val="Type 2 Totals_w L4"/>
      <sheetName val="Type 2 State Fee Rec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D5">
            <v>9990.1605543943642</v>
          </cell>
        </row>
        <row r="6">
          <cell r="D6">
            <v>8666.1928602178996</v>
          </cell>
        </row>
        <row r="7">
          <cell r="D7">
            <v>8411.7009974327848</v>
          </cell>
        </row>
        <row r="8">
          <cell r="D8">
            <v>9071.7009974327848</v>
          </cell>
        </row>
        <row r="10">
          <cell r="D10">
            <v>7191.940566009911</v>
          </cell>
        </row>
        <row r="11">
          <cell r="D11">
            <v>8528.6077751368684</v>
          </cell>
        </row>
        <row r="12">
          <cell r="D12">
            <v>13148.801755291688</v>
          </cell>
        </row>
        <row r="13">
          <cell r="D13">
            <v>9071.7009974327848</v>
          </cell>
        </row>
        <row r="14">
          <cell r="D14">
            <v>8885.0123210173733</v>
          </cell>
        </row>
      </sheetData>
      <sheetData sheetId="10">
        <row r="6">
          <cell r="T6">
            <v>1766.4381536089777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9"/>
  <sheetViews>
    <sheetView tabSelected="1" view="pageBreakPreview" zoomScale="70" zoomScaleNormal="70" zoomScaleSheetLayoutView="70" workbookViewId="0">
      <pane xSplit="2" ySplit="3" topLeftCell="C4" activePane="bottomRight" state="frozen"/>
      <selection activeCell="H2" sqref="H2"/>
      <selection pane="topRight" activeCell="H2" sqref="H2"/>
      <selection pane="bottomLeft" activeCell="H2" sqref="H2"/>
      <selection pane="bottomRight" activeCell="A196" sqref="A196"/>
    </sheetView>
  </sheetViews>
  <sheetFormatPr defaultColWidth="9.140625" defaultRowHeight="14.25" x14ac:dyDescent="0.2"/>
  <cols>
    <col min="1" max="1" width="8.7109375" style="53" bestFit="1" customWidth="1"/>
    <col min="2" max="2" width="55.28515625" style="53" bestFit="1" customWidth="1"/>
    <col min="3" max="7" width="15.5703125" style="1" customWidth="1"/>
    <col min="8" max="8" width="17.28515625" style="2" customWidth="1"/>
    <col min="9" max="9" width="14.7109375" style="3" customWidth="1"/>
    <col min="10" max="10" width="15.7109375" style="1" customWidth="1"/>
    <col min="11" max="11" width="17.28515625" style="2" bestFit="1" customWidth="1"/>
    <col min="12" max="12" width="17.28515625" style="1" bestFit="1" customWidth="1"/>
    <col min="13" max="13" width="18.28515625" style="1" bestFit="1" customWidth="1"/>
    <col min="14" max="260" width="9.140625" style="1" customWidth="1"/>
    <col min="261" max="16384" width="9.140625" style="1"/>
  </cols>
  <sheetData>
    <row r="1" spans="1:13" s="53" customFormat="1" ht="133.9" customHeight="1" x14ac:dyDescent="0.2">
      <c r="A1" s="58" t="s">
        <v>93</v>
      </c>
      <c r="B1" s="58" t="s">
        <v>92</v>
      </c>
      <c r="C1" s="58" t="s">
        <v>510</v>
      </c>
      <c r="D1" s="47" t="s">
        <v>508</v>
      </c>
      <c r="E1" s="43" t="s">
        <v>509</v>
      </c>
      <c r="F1" s="43" t="s">
        <v>501</v>
      </c>
      <c r="G1" s="43" t="s">
        <v>502</v>
      </c>
      <c r="H1" s="44" t="s">
        <v>694</v>
      </c>
      <c r="I1" s="45" t="s">
        <v>503</v>
      </c>
      <c r="J1" s="46" t="s">
        <v>693</v>
      </c>
      <c r="K1" s="42" t="s">
        <v>692</v>
      </c>
      <c r="L1" s="42" t="s">
        <v>506</v>
      </c>
      <c r="M1" s="42" t="s">
        <v>507</v>
      </c>
    </row>
    <row r="2" spans="1:13" ht="15" x14ac:dyDescent="0.25">
      <c r="A2" s="30"/>
      <c r="B2" s="29"/>
      <c r="C2" s="29">
        <v>1</v>
      </c>
      <c r="D2" s="29">
        <f t="shared" ref="D2:M2" si="0">C2+1</f>
        <v>2</v>
      </c>
      <c r="E2" s="29">
        <f t="shared" si="0"/>
        <v>3</v>
      </c>
      <c r="F2" s="29">
        <f t="shared" si="0"/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s="23" customFormat="1" ht="29.25" x14ac:dyDescent="0.25">
      <c r="A3" s="30"/>
      <c r="B3" s="29"/>
      <c r="C3" s="24" t="s">
        <v>91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45" customHeight="1" x14ac:dyDescent="0.2">
      <c r="A4" s="59">
        <v>1</v>
      </c>
      <c r="B4" s="20" t="s">
        <v>80</v>
      </c>
      <c r="C4" s="15">
        <f>+'[1]Table 8 Membership 2.1.14'!C3</f>
        <v>9664</v>
      </c>
      <c r="D4" s="15">
        <f>+'10.1.14_SIS'!C5</f>
        <v>9739</v>
      </c>
      <c r="E4" s="54">
        <f t="shared" ref="E4:E35" si="1">D4-C4</f>
        <v>75</v>
      </c>
      <c r="F4" s="54">
        <f t="shared" ref="F4:F35" si="2">IF(E4&gt;0,E4,0)</f>
        <v>75</v>
      </c>
      <c r="G4" s="54">
        <f t="shared" ref="G4:G35" si="3">IF(E4&lt;0,E4,0)</f>
        <v>0</v>
      </c>
      <c r="H4" s="13">
        <f>+'[1]Table 3 Levels 1&amp;2'!AL4</f>
        <v>4765.8584413349836</v>
      </c>
      <c r="I4" s="13">
        <f>+'[1]Table 3A Level 3'!C6</f>
        <v>777.48</v>
      </c>
      <c r="J4" s="13">
        <f t="shared" ref="J4:J35" si="4">I4+H4</f>
        <v>5543.3384413349831</v>
      </c>
      <c r="K4" s="14">
        <f t="shared" ref="K4:K35" si="5">E4*J4</f>
        <v>415750.38310012373</v>
      </c>
      <c r="L4" s="13">
        <f t="shared" ref="L4:L35" si="6">IF(K4&gt;0,K4,0)</f>
        <v>415750.38310012373</v>
      </c>
      <c r="M4" s="13">
        <f t="shared" ref="M4:M35" si="7">IF(K4&lt;0,K4,0)</f>
        <v>0</v>
      </c>
    </row>
    <row r="5" spans="1:13" ht="14.45" customHeight="1" x14ac:dyDescent="0.2">
      <c r="A5" s="59">
        <v>2</v>
      </c>
      <c r="B5" s="20" t="s">
        <v>79</v>
      </c>
      <c r="C5" s="15">
        <f>+'[1]Table 8 Membership 2.1.14'!C4</f>
        <v>4070</v>
      </c>
      <c r="D5" s="15">
        <f>+'10.1.14_SIS'!C6</f>
        <v>4103</v>
      </c>
      <c r="E5" s="54">
        <f t="shared" si="1"/>
        <v>33</v>
      </c>
      <c r="F5" s="54">
        <f t="shared" si="2"/>
        <v>33</v>
      </c>
      <c r="G5" s="54">
        <f t="shared" si="3"/>
        <v>0</v>
      </c>
      <c r="H5" s="13">
        <f>+'[1]Table 3 Levels 1&amp;2'!AL5</f>
        <v>6316.6266417386641</v>
      </c>
      <c r="I5" s="13">
        <f>+'[1]Table 3A Level 3'!C7</f>
        <v>842.32</v>
      </c>
      <c r="J5" s="13">
        <f t="shared" si="4"/>
        <v>7158.9466417386639</v>
      </c>
      <c r="K5" s="14">
        <f t="shared" si="5"/>
        <v>236245.23917737592</v>
      </c>
      <c r="L5" s="13">
        <f t="shared" si="6"/>
        <v>236245.23917737592</v>
      </c>
      <c r="M5" s="13">
        <f t="shared" si="7"/>
        <v>0</v>
      </c>
    </row>
    <row r="6" spans="1:13" ht="14.45" customHeight="1" x14ac:dyDescent="0.2">
      <c r="A6" s="59">
        <v>3</v>
      </c>
      <c r="B6" s="20" t="s">
        <v>78</v>
      </c>
      <c r="C6" s="15">
        <f>+'[1]Table 8 Membership 2.1.14'!C5</f>
        <v>20853</v>
      </c>
      <c r="D6" s="15">
        <f>+'10.1.14_SIS'!C7</f>
        <v>21259</v>
      </c>
      <c r="E6" s="54">
        <f t="shared" si="1"/>
        <v>406</v>
      </c>
      <c r="F6" s="54">
        <f t="shared" si="2"/>
        <v>406</v>
      </c>
      <c r="G6" s="54">
        <f t="shared" si="3"/>
        <v>0</v>
      </c>
      <c r="H6" s="13">
        <f>+'[1]Table 3 Levels 1&amp;2'!AL6</f>
        <v>4155.1862027396819</v>
      </c>
      <c r="I6" s="13">
        <f>+'[1]Table 3A Level 3'!C8</f>
        <v>596.84</v>
      </c>
      <c r="J6" s="13">
        <f t="shared" si="4"/>
        <v>4752.026202739682</v>
      </c>
      <c r="K6" s="14">
        <f t="shared" si="5"/>
        <v>1929322.6383123109</v>
      </c>
      <c r="L6" s="13">
        <f t="shared" si="6"/>
        <v>1929322.6383123109</v>
      </c>
      <c r="M6" s="13">
        <f t="shared" si="7"/>
        <v>0</v>
      </c>
    </row>
    <row r="7" spans="1:13" ht="14.45" customHeight="1" x14ac:dyDescent="0.2">
      <c r="A7" s="59">
        <v>4</v>
      </c>
      <c r="B7" s="20" t="s">
        <v>77</v>
      </c>
      <c r="C7" s="15">
        <f>+'[1]Table 8 Membership 2.1.14'!C6</f>
        <v>3565</v>
      </c>
      <c r="D7" s="15">
        <f>+'10.1.14_SIS'!C8</f>
        <v>3426</v>
      </c>
      <c r="E7" s="54">
        <f t="shared" si="1"/>
        <v>-139</v>
      </c>
      <c r="F7" s="54">
        <f t="shared" si="2"/>
        <v>0</v>
      </c>
      <c r="G7" s="54">
        <f t="shared" si="3"/>
        <v>-139</v>
      </c>
      <c r="H7" s="13">
        <f>+'[1]Table 3 Levels 1&amp;2'!AL7</f>
        <v>6119.0581446878568</v>
      </c>
      <c r="I7" s="13">
        <f>+'[1]Table 3A Level 3'!C9</f>
        <v>585.76</v>
      </c>
      <c r="J7" s="13">
        <f t="shared" si="4"/>
        <v>6704.8181446878571</v>
      </c>
      <c r="K7" s="14">
        <f t="shared" si="5"/>
        <v>-931969.72211161209</v>
      </c>
      <c r="L7" s="13">
        <f t="shared" si="6"/>
        <v>0</v>
      </c>
      <c r="M7" s="13">
        <f t="shared" si="7"/>
        <v>-931969.72211161209</v>
      </c>
    </row>
    <row r="8" spans="1:13" ht="14.45" customHeight="1" x14ac:dyDescent="0.2">
      <c r="A8" s="60">
        <v>5</v>
      </c>
      <c r="B8" s="22" t="s">
        <v>76</v>
      </c>
      <c r="C8" s="12">
        <f>+'[1]Table 8 Membership 2.1.14'!C7</f>
        <v>5610</v>
      </c>
      <c r="D8" s="12">
        <f>+'10.1.14_SIS'!C9</f>
        <v>5666</v>
      </c>
      <c r="E8" s="55">
        <f t="shared" si="1"/>
        <v>56</v>
      </c>
      <c r="F8" s="55">
        <f t="shared" si="2"/>
        <v>56</v>
      </c>
      <c r="G8" s="55">
        <f t="shared" si="3"/>
        <v>0</v>
      </c>
      <c r="H8" s="11">
        <f>+'[1]Table 3 Levels 1&amp;2'!AL8</f>
        <v>5268.940566009911</v>
      </c>
      <c r="I8" s="11">
        <f>+'[1]Table 3A Level 3'!C10</f>
        <v>555.91</v>
      </c>
      <c r="J8" s="11">
        <f t="shared" si="4"/>
        <v>5824.8505660099108</v>
      </c>
      <c r="K8" s="10">
        <f t="shared" si="5"/>
        <v>326191.63169655501</v>
      </c>
      <c r="L8" s="11">
        <f t="shared" si="6"/>
        <v>326191.63169655501</v>
      </c>
      <c r="M8" s="11">
        <f t="shared" si="7"/>
        <v>0</v>
      </c>
    </row>
    <row r="9" spans="1:13" ht="14.45" customHeight="1" x14ac:dyDescent="0.2">
      <c r="A9" s="59">
        <v>6</v>
      </c>
      <c r="B9" s="20" t="s">
        <v>75</v>
      </c>
      <c r="C9" s="15">
        <f>+'[1]Table 8 Membership 2.1.14'!C8</f>
        <v>5861</v>
      </c>
      <c r="D9" s="15">
        <f>+'10.1.14_SIS'!C10</f>
        <v>5848</v>
      </c>
      <c r="E9" s="54">
        <f t="shared" si="1"/>
        <v>-13</v>
      </c>
      <c r="F9" s="54">
        <f t="shared" si="2"/>
        <v>0</v>
      </c>
      <c r="G9" s="54">
        <f t="shared" si="3"/>
        <v>-13</v>
      </c>
      <c r="H9" s="13">
        <f>+'[1]Table 3 Levels 1&amp;2'!AL9</f>
        <v>5378.5086124955869</v>
      </c>
      <c r="I9" s="13">
        <f>+'[1]Table 3A Level 3'!C11</f>
        <v>545.4799999999999</v>
      </c>
      <c r="J9" s="13">
        <f t="shared" si="4"/>
        <v>5923.9886124955865</v>
      </c>
      <c r="K9" s="14">
        <f t="shared" si="5"/>
        <v>-77011.851962442626</v>
      </c>
      <c r="L9" s="13">
        <f t="shared" si="6"/>
        <v>0</v>
      </c>
      <c r="M9" s="13">
        <f t="shared" si="7"/>
        <v>-77011.851962442626</v>
      </c>
    </row>
    <row r="10" spans="1:13" ht="14.45" customHeight="1" x14ac:dyDescent="0.2">
      <c r="A10" s="59">
        <v>7</v>
      </c>
      <c r="B10" s="20" t="s">
        <v>74</v>
      </c>
      <c r="C10" s="15">
        <f>+'[1]Table 8 Membership 2.1.14'!C9</f>
        <v>2178</v>
      </c>
      <c r="D10" s="15">
        <f>+'10.1.14_SIS'!C11</f>
        <v>2162</v>
      </c>
      <c r="E10" s="54">
        <f t="shared" si="1"/>
        <v>-16</v>
      </c>
      <c r="F10" s="54">
        <f t="shared" si="2"/>
        <v>0</v>
      </c>
      <c r="G10" s="54">
        <f t="shared" si="3"/>
        <v>-16</v>
      </c>
      <c r="H10" s="13">
        <f>+'[1]Table 3 Levels 1&amp;2'!AL10</f>
        <v>2243.0031963470319</v>
      </c>
      <c r="I10" s="13">
        <f>+'[1]Table 3A Level 3'!C12</f>
        <v>756.91999999999985</v>
      </c>
      <c r="J10" s="13">
        <f t="shared" si="4"/>
        <v>2999.923196347032</v>
      </c>
      <c r="K10" s="14">
        <f t="shared" si="5"/>
        <v>-47998.771141552512</v>
      </c>
      <c r="L10" s="13">
        <f t="shared" si="6"/>
        <v>0</v>
      </c>
      <c r="M10" s="13">
        <f t="shared" si="7"/>
        <v>-47998.771141552512</v>
      </c>
    </row>
    <row r="11" spans="1:13" ht="14.45" customHeight="1" x14ac:dyDescent="0.2">
      <c r="A11" s="59">
        <v>8</v>
      </c>
      <c r="B11" s="20" t="s">
        <v>73</v>
      </c>
      <c r="C11" s="15">
        <f>+'[1]Table 8 Membership 2.1.14'!C10</f>
        <v>21455</v>
      </c>
      <c r="D11" s="15">
        <f>+'10.1.14_SIS'!C12</f>
        <v>21740</v>
      </c>
      <c r="E11" s="54">
        <f t="shared" si="1"/>
        <v>285</v>
      </c>
      <c r="F11" s="54">
        <f t="shared" si="2"/>
        <v>285</v>
      </c>
      <c r="G11" s="54">
        <f t="shared" si="3"/>
        <v>0</v>
      </c>
      <c r="H11" s="13">
        <f>+'[1]Table 3 Levels 1&amp;2'!AL11</f>
        <v>4669.802459558854</v>
      </c>
      <c r="I11" s="13">
        <f>+'[1]Table 3A Level 3'!C13</f>
        <v>725.76</v>
      </c>
      <c r="J11" s="13">
        <f t="shared" si="4"/>
        <v>5395.5624595588542</v>
      </c>
      <c r="K11" s="14">
        <f t="shared" si="5"/>
        <v>1537735.3009742734</v>
      </c>
      <c r="L11" s="13">
        <f t="shared" si="6"/>
        <v>1537735.3009742734</v>
      </c>
      <c r="M11" s="13">
        <f t="shared" si="7"/>
        <v>0</v>
      </c>
    </row>
    <row r="12" spans="1:13" ht="14.45" customHeight="1" x14ac:dyDescent="0.2">
      <c r="A12" s="59">
        <v>9</v>
      </c>
      <c r="B12" s="20" t="s">
        <v>700</v>
      </c>
      <c r="C12" s="15">
        <f>+'[1]Table 8 Membership 2.1.14'!C11+'[1]Table 8 Membership 2.1.14'!$F$11</f>
        <v>39941</v>
      </c>
      <c r="D12" s="15">
        <f>+'10.1.14_SIS'!C13</f>
        <v>39941</v>
      </c>
      <c r="E12" s="54">
        <f t="shared" si="1"/>
        <v>0</v>
      </c>
      <c r="F12" s="54">
        <f t="shared" si="2"/>
        <v>0</v>
      </c>
      <c r="G12" s="54">
        <f t="shared" si="3"/>
        <v>0</v>
      </c>
      <c r="H12" s="13">
        <f>+'[1]Table 3 Levels 1&amp;2'!AL12</f>
        <v>4632.4615072045008</v>
      </c>
      <c r="I12" s="13">
        <f>+'[1]Table 3A Level 3'!C14</f>
        <v>744.76</v>
      </c>
      <c r="J12" s="13">
        <f t="shared" si="4"/>
        <v>5377.221507204501</v>
      </c>
      <c r="K12" s="14">
        <f t="shared" si="5"/>
        <v>0</v>
      </c>
      <c r="L12" s="13">
        <f t="shared" si="6"/>
        <v>0</v>
      </c>
      <c r="M12" s="13">
        <f t="shared" si="7"/>
        <v>0</v>
      </c>
    </row>
    <row r="13" spans="1:13" ht="14.45" customHeight="1" x14ac:dyDescent="0.2">
      <c r="A13" s="60">
        <v>10</v>
      </c>
      <c r="B13" s="22" t="s">
        <v>3</v>
      </c>
      <c r="C13" s="12">
        <f>+'[1]Table 8 Membership 2.1.14'!C12</f>
        <v>30696</v>
      </c>
      <c r="D13" s="12">
        <f>+'10.1.14_SIS'!C14</f>
        <v>30615</v>
      </c>
      <c r="E13" s="55">
        <f t="shared" si="1"/>
        <v>-81</v>
      </c>
      <c r="F13" s="55">
        <f t="shared" si="2"/>
        <v>0</v>
      </c>
      <c r="G13" s="55">
        <f t="shared" si="3"/>
        <v>-81</v>
      </c>
      <c r="H13" s="11">
        <f>+'[1]Table 3 Levels 1&amp;2'!AL13</f>
        <v>4384.374733918472</v>
      </c>
      <c r="I13" s="11">
        <f>+'[1]Table 3A Level 3'!C15</f>
        <v>608.04000000000008</v>
      </c>
      <c r="J13" s="11">
        <f t="shared" si="4"/>
        <v>4992.4147339184719</v>
      </c>
      <c r="K13" s="10">
        <f t="shared" si="5"/>
        <v>-404385.59344739624</v>
      </c>
      <c r="L13" s="11">
        <f t="shared" si="6"/>
        <v>0</v>
      </c>
      <c r="M13" s="11">
        <f t="shared" si="7"/>
        <v>-404385.59344739624</v>
      </c>
    </row>
    <row r="14" spans="1:13" ht="14.45" customHeight="1" x14ac:dyDescent="0.2">
      <c r="A14" s="59">
        <v>11</v>
      </c>
      <c r="B14" s="20" t="s">
        <v>72</v>
      </c>
      <c r="C14" s="15">
        <f>+'[1]Table 8 Membership 2.1.14'!C13</f>
        <v>1564</v>
      </c>
      <c r="D14" s="15">
        <f>+'10.1.14_SIS'!C15</f>
        <v>1606</v>
      </c>
      <c r="E14" s="54">
        <f t="shared" si="1"/>
        <v>42</v>
      </c>
      <c r="F14" s="54">
        <f t="shared" si="2"/>
        <v>42</v>
      </c>
      <c r="G14" s="54">
        <f t="shared" si="3"/>
        <v>0</v>
      </c>
      <c r="H14" s="13">
        <f>+'[1]Table 3 Levels 1&amp;2'!AL14</f>
        <v>7098.5372236353351</v>
      </c>
      <c r="I14" s="13">
        <f>+'[1]Table 3A Level 3'!C16</f>
        <v>706.55</v>
      </c>
      <c r="J14" s="13">
        <f t="shared" si="4"/>
        <v>7805.0872236353352</v>
      </c>
      <c r="K14" s="14">
        <f t="shared" si="5"/>
        <v>327813.66339268407</v>
      </c>
      <c r="L14" s="13">
        <f t="shared" si="6"/>
        <v>327813.66339268407</v>
      </c>
      <c r="M14" s="13">
        <f t="shared" si="7"/>
        <v>0</v>
      </c>
    </row>
    <row r="15" spans="1:13" ht="14.45" customHeight="1" x14ac:dyDescent="0.2">
      <c r="A15" s="59">
        <v>12</v>
      </c>
      <c r="B15" s="20" t="s">
        <v>71</v>
      </c>
      <c r="C15" s="15">
        <f>+'[1]Table 8 Membership 2.1.14'!C14</f>
        <v>1217</v>
      </c>
      <c r="D15" s="15">
        <f>+'10.1.14_SIS'!C16</f>
        <v>1241</v>
      </c>
      <c r="E15" s="54">
        <f t="shared" si="1"/>
        <v>24</v>
      </c>
      <c r="F15" s="54">
        <f t="shared" si="2"/>
        <v>24</v>
      </c>
      <c r="G15" s="54">
        <f t="shared" si="3"/>
        <v>0</v>
      </c>
      <c r="H15" s="13">
        <f>+'[1]Table 3 Levels 1&amp;2'!AL15</f>
        <v>1666.6040983606558</v>
      </c>
      <c r="I15" s="13">
        <f>+'[1]Table 3A Level 3'!C17</f>
        <v>1063.31</v>
      </c>
      <c r="J15" s="13">
        <f t="shared" si="4"/>
        <v>2729.9140983606558</v>
      </c>
      <c r="K15" s="14">
        <f t="shared" si="5"/>
        <v>65517.938360655739</v>
      </c>
      <c r="L15" s="13">
        <f t="shared" si="6"/>
        <v>65517.938360655739</v>
      </c>
      <c r="M15" s="13">
        <f t="shared" si="7"/>
        <v>0</v>
      </c>
    </row>
    <row r="16" spans="1:13" ht="14.45" customHeight="1" x14ac:dyDescent="0.2">
      <c r="A16" s="59">
        <v>13</v>
      </c>
      <c r="B16" s="20" t="s">
        <v>70</v>
      </c>
      <c r="C16" s="15">
        <f>+'[1]Table 8 Membership 2.1.14'!C15</f>
        <v>1430</v>
      </c>
      <c r="D16" s="15">
        <f>+'10.1.14_SIS'!C17</f>
        <v>1431</v>
      </c>
      <c r="E16" s="54">
        <f t="shared" si="1"/>
        <v>1</v>
      </c>
      <c r="F16" s="54">
        <f t="shared" si="2"/>
        <v>1</v>
      </c>
      <c r="G16" s="54">
        <f t="shared" si="3"/>
        <v>0</v>
      </c>
      <c r="H16" s="13">
        <f>+'[1]Table 3 Levels 1&amp;2'!AL16</f>
        <v>6433.6297758332212</v>
      </c>
      <c r="I16" s="13">
        <f>+'[1]Table 3A Level 3'!C18</f>
        <v>749.43000000000006</v>
      </c>
      <c r="J16" s="13">
        <f t="shared" si="4"/>
        <v>7183.0597758332215</v>
      </c>
      <c r="K16" s="14">
        <f t="shared" si="5"/>
        <v>7183.0597758332215</v>
      </c>
      <c r="L16" s="13">
        <f t="shared" si="6"/>
        <v>7183.0597758332215</v>
      </c>
      <c r="M16" s="13">
        <f t="shared" si="7"/>
        <v>0</v>
      </c>
    </row>
    <row r="17" spans="1:13" ht="14.45" customHeight="1" x14ac:dyDescent="0.2">
      <c r="A17" s="59">
        <v>14</v>
      </c>
      <c r="B17" s="20" t="s">
        <v>11</v>
      </c>
      <c r="C17" s="15">
        <f>+'[1]Table 8 Membership 2.1.14'!C16</f>
        <v>1661</v>
      </c>
      <c r="D17" s="15">
        <f>+'10.1.14_SIS'!C18</f>
        <v>1652</v>
      </c>
      <c r="E17" s="54">
        <f t="shared" si="1"/>
        <v>-9</v>
      </c>
      <c r="F17" s="54">
        <f t="shared" si="2"/>
        <v>0</v>
      </c>
      <c r="G17" s="54">
        <f t="shared" si="3"/>
        <v>-9</v>
      </c>
      <c r="H17" s="13">
        <f>+'[1]Table 3 Levels 1&amp;2'!AL17</f>
        <v>5334.9509412500001</v>
      </c>
      <c r="I17" s="13">
        <f>+'[1]Table 3A Level 3'!C19</f>
        <v>809.9799999999999</v>
      </c>
      <c r="J17" s="13">
        <f t="shared" si="4"/>
        <v>6144.9309412499997</v>
      </c>
      <c r="K17" s="14">
        <f t="shared" si="5"/>
        <v>-55304.378471249998</v>
      </c>
      <c r="L17" s="13">
        <f t="shared" si="6"/>
        <v>0</v>
      </c>
      <c r="M17" s="13">
        <f t="shared" si="7"/>
        <v>-55304.378471249998</v>
      </c>
    </row>
    <row r="18" spans="1:13" ht="14.45" customHeight="1" x14ac:dyDescent="0.2">
      <c r="A18" s="60">
        <v>15</v>
      </c>
      <c r="B18" s="22" t="s">
        <v>69</v>
      </c>
      <c r="C18" s="12">
        <f>+'[1]Table 8 Membership 2.1.14'!C17</f>
        <v>3374</v>
      </c>
      <c r="D18" s="12">
        <f>+'10.1.14_SIS'!C19</f>
        <v>3394</v>
      </c>
      <c r="E18" s="55">
        <f t="shared" si="1"/>
        <v>20</v>
      </c>
      <c r="F18" s="55">
        <f t="shared" si="2"/>
        <v>20</v>
      </c>
      <c r="G18" s="55">
        <f t="shared" si="3"/>
        <v>0</v>
      </c>
      <c r="H18" s="11">
        <f>+'[1]Table 3 Levels 1&amp;2'!AL18</f>
        <v>5749.8285214059952</v>
      </c>
      <c r="I18" s="11">
        <f>+'[1]Table 3A Level 3'!C20</f>
        <v>553.79999999999995</v>
      </c>
      <c r="J18" s="11">
        <f t="shared" si="4"/>
        <v>6303.6285214059953</v>
      </c>
      <c r="K18" s="10">
        <f t="shared" si="5"/>
        <v>126072.57042811991</v>
      </c>
      <c r="L18" s="11">
        <f t="shared" si="6"/>
        <v>126072.57042811991</v>
      </c>
      <c r="M18" s="11">
        <f t="shared" si="7"/>
        <v>0</v>
      </c>
    </row>
    <row r="19" spans="1:13" ht="14.45" customHeight="1" x14ac:dyDescent="0.2">
      <c r="A19" s="59">
        <v>16</v>
      </c>
      <c r="B19" s="20" t="s">
        <v>68</v>
      </c>
      <c r="C19" s="15">
        <f>+'[1]Table 8 Membership 2.1.14'!C18</f>
        <v>4848</v>
      </c>
      <c r="D19" s="15">
        <f>+'10.1.14_SIS'!C20</f>
        <v>4864</v>
      </c>
      <c r="E19" s="54">
        <f t="shared" si="1"/>
        <v>16</v>
      </c>
      <c r="F19" s="54">
        <f t="shared" si="2"/>
        <v>16</v>
      </c>
      <c r="G19" s="54">
        <f t="shared" si="3"/>
        <v>0</v>
      </c>
      <c r="H19" s="13">
        <f>+'[1]Table 3 Levels 1&amp;2'!AL19</f>
        <v>1980.2494354342025</v>
      </c>
      <c r="I19" s="13">
        <f>+'[1]Table 3A Level 3'!C21</f>
        <v>686.73</v>
      </c>
      <c r="J19" s="13">
        <f t="shared" si="4"/>
        <v>2666.9794354342025</v>
      </c>
      <c r="K19" s="14">
        <f t="shared" si="5"/>
        <v>42671.67096694724</v>
      </c>
      <c r="L19" s="13">
        <f t="shared" si="6"/>
        <v>42671.67096694724</v>
      </c>
      <c r="M19" s="13">
        <f t="shared" si="7"/>
        <v>0</v>
      </c>
    </row>
    <row r="20" spans="1:13" ht="14.45" customHeight="1" x14ac:dyDescent="0.2">
      <c r="A20" s="59">
        <v>17</v>
      </c>
      <c r="B20" s="20" t="s">
        <v>17</v>
      </c>
      <c r="C20" s="15">
        <f>+'[1]Table 8 Membership 2.1.14'!C19</f>
        <v>40250</v>
      </c>
      <c r="D20" s="15">
        <f>+'10.1.14_SIS'!C21</f>
        <v>40471</v>
      </c>
      <c r="E20" s="54">
        <f t="shared" si="1"/>
        <v>221</v>
      </c>
      <c r="F20" s="54">
        <f t="shared" si="2"/>
        <v>221</v>
      </c>
      <c r="G20" s="54">
        <f t="shared" si="3"/>
        <v>0</v>
      </c>
      <c r="H20" s="13">
        <f>+'[1]Table 3 Levels 1&amp;2'!AL20</f>
        <v>3363.5980368254495</v>
      </c>
      <c r="I20" s="13">
        <f>+'[1]Table 3A Level 3'!C22</f>
        <v>801.47762416806802</v>
      </c>
      <c r="J20" s="13">
        <f t="shared" si="4"/>
        <v>4165.0756609935179</v>
      </c>
      <c r="K20" s="14">
        <f t="shared" si="5"/>
        <v>920481.72107956745</v>
      </c>
      <c r="L20" s="13">
        <f t="shared" si="6"/>
        <v>920481.72107956745</v>
      </c>
      <c r="M20" s="13">
        <f t="shared" si="7"/>
        <v>0</v>
      </c>
    </row>
    <row r="21" spans="1:13" ht="14.45" customHeight="1" x14ac:dyDescent="0.2">
      <c r="A21" s="59">
        <v>18</v>
      </c>
      <c r="B21" s="20" t="s">
        <v>67</v>
      </c>
      <c r="C21" s="15">
        <f>+'[1]Table 8 Membership 2.1.14'!C20</f>
        <v>1048</v>
      </c>
      <c r="D21" s="15">
        <f>+'10.1.14_SIS'!C22</f>
        <v>1041</v>
      </c>
      <c r="E21" s="54">
        <f t="shared" si="1"/>
        <v>-7</v>
      </c>
      <c r="F21" s="54">
        <f t="shared" si="2"/>
        <v>0</v>
      </c>
      <c r="G21" s="54">
        <f t="shared" si="3"/>
        <v>-7</v>
      </c>
      <c r="H21" s="13">
        <f>+'[1]Table 3 Levels 1&amp;2'!AL21</f>
        <v>6354.5533500475731</v>
      </c>
      <c r="I21" s="13">
        <f>+'[1]Table 3A Level 3'!C23</f>
        <v>845.94999999999993</v>
      </c>
      <c r="J21" s="13">
        <f t="shared" si="4"/>
        <v>7200.5033500475729</v>
      </c>
      <c r="K21" s="14">
        <f t="shared" si="5"/>
        <v>-50403.523450333014</v>
      </c>
      <c r="L21" s="13">
        <f t="shared" si="6"/>
        <v>0</v>
      </c>
      <c r="M21" s="13">
        <f t="shared" si="7"/>
        <v>-50403.523450333014</v>
      </c>
    </row>
    <row r="22" spans="1:13" ht="14.45" customHeight="1" x14ac:dyDescent="0.2">
      <c r="A22" s="59">
        <v>19</v>
      </c>
      <c r="B22" s="20" t="s">
        <v>66</v>
      </c>
      <c r="C22" s="15">
        <f>+'[1]Table 8 Membership 2.1.14'!C21</f>
        <v>1884</v>
      </c>
      <c r="D22" s="15">
        <f>+'10.1.14_SIS'!C23</f>
        <v>1884</v>
      </c>
      <c r="E22" s="54">
        <f t="shared" si="1"/>
        <v>0</v>
      </c>
      <c r="F22" s="54">
        <f t="shared" si="2"/>
        <v>0</v>
      </c>
      <c r="G22" s="54">
        <f t="shared" si="3"/>
        <v>0</v>
      </c>
      <c r="H22" s="13">
        <f>+'[1]Table 3 Levels 1&amp;2'!AL22</f>
        <v>5314.3921869460446</v>
      </c>
      <c r="I22" s="13">
        <f>+'[1]Table 3A Level 3'!C24</f>
        <v>905.43</v>
      </c>
      <c r="J22" s="13">
        <f t="shared" si="4"/>
        <v>6219.8221869460449</v>
      </c>
      <c r="K22" s="14">
        <f t="shared" si="5"/>
        <v>0</v>
      </c>
      <c r="L22" s="13">
        <f t="shared" si="6"/>
        <v>0</v>
      </c>
      <c r="M22" s="13">
        <f t="shared" si="7"/>
        <v>0</v>
      </c>
    </row>
    <row r="23" spans="1:13" ht="14.45" customHeight="1" x14ac:dyDescent="0.2">
      <c r="A23" s="60">
        <v>20</v>
      </c>
      <c r="B23" s="22" t="s">
        <v>65</v>
      </c>
      <c r="C23" s="12">
        <f>+'[1]Table 8 Membership 2.1.14'!C22</f>
        <v>5840</v>
      </c>
      <c r="D23" s="12">
        <f>+'10.1.14_SIS'!C24</f>
        <v>5902</v>
      </c>
      <c r="E23" s="55">
        <f t="shared" si="1"/>
        <v>62</v>
      </c>
      <c r="F23" s="55">
        <f t="shared" si="2"/>
        <v>62</v>
      </c>
      <c r="G23" s="55">
        <f t="shared" si="3"/>
        <v>0</v>
      </c>
      <c r="H23" s="11">
        <f>+'[1]Table 3 Levels 1&amp;2'!AL23</f>
        <v>5278.5201565562011</v>
      </c>
      <c r="I23" s="11">
        <f>+'[1]Table 3A Level 3'!C25</f>
        <v>586.16999999999996</v>
      </c>
      <c r="J23" s="11">
        <f t="shared" si="4"/>
        <v>5864.6901565562011</v>
      </c>
      <c r="K23" s="10">
        <f t="shared" si="5"/>
        <v>363610.78970648447</v>
      </c>
      <c r="L23" s="11">
        <f t="shared" si="6"/>
        <v>363610.78970648447</v>
      </c>
      <c r="M23" s="11">
        <f t="shared" si="7"/>
        <v>0</v>
      </c>
    </row>
    <row r="24" spans="1:13" ht="14.45" customHeight="1" x14ac:dyDescent="0.2">
      <c r="A24" s="59">
        <v>21</v>
      </c>
      <c r="B24" s="20" t="s">
        <v>64</v>
      </c>
      <c r="C24" s="15">
        <f>+'[1]Table 8 Membership 2.1.14'!C23</f>
        <v>2890</v>
      </c>
      <c r="D24" s="15">
        <f>+'10.1.14_SIS'!C25</f>
        <v>2849</v>
      </c>
      <c r="E24" s="54">
        <f t="shared" si="1"/>
        <v>-41</v>
      </c>
      <c r="F24" s="54">
        <f t="shared" si="2"/>
        <v>0</v>
      </c>
      <c r="G24" s="54">
        <f t="shared" si="3"/>
        <v>-41</v>
      </c>
      <c r="H24" s="13">
        <f>+'[1]Table 3 Levels 1&amp;2'!AL24</f>
        <v>6082.3042295867763</v>
      </c>
      <c r="I24" s="13">
        <f>+'[1]Table 3A Level 3'!C26</f>
        <v>610.35</v>
      </c>
      <c r="J24" s="13">
        <f t="shared" si="4"/>
        <v>6692.6542295867766</v>
      </c>
      <c r="K24" s="14">
        <f t="shared" si="5"/>
        <v>-274398.82341305783</v>
      </c>
      <c r="L24" s="13">
        <f t="shared" si="6"/>
        <v>0</v>
      </c>
      <c r="M24" s="13">
        <f t="shared" si="7"/>
        <v>-274398.82341305783</v>
      </c>
    </row>
    <row r="25" spans="1:13" ht="14.45" customHeight="1" x14ac:dyDescent="0.2">
      <c r="A25" s="59">
        <v>22</v>
      </c>
      <c r="B25" s="20" t="s">
        <v>63</v>
      </c>
      <c r="C25" s="15">
        <f>+'[1]Table 8 Membership 2.1.14'!C24</f>
        <v>3126</v>
      </c>
      <c r="D25" s="15">
        <f>+'10.1.14_SIS'!C26</f>
        <v>3175</v>
      </c>
      <c r="E25" s="54">
        <f t="shared" si="1"/>
        <v>49</v>
      </c>
      <c r="F25" s="54">
        <f t="shared" si="2"/>
        <v>49</v>
      </c>
      <c r="G25" s="54">
        <f t="shared" si="3"/>
        <v>0</v>
      </c>
      <c r="H25" s="13">
        <f>+'[1]Table 3 Levels 1&amp;2'!AL25</f>
        <v>6416.1099808195995</v>
      </c>
      <c r="I25" s="13">
        <f>+'[1]Table 3A Level 3'!C27</f>
        <v>496.36</v>
      </c>
      <c r="J25" s="13">
        <f t="shared" si="4"/>
        <v>6912.4699808195992</v>
      </c>
      <c r="K25" s="14">
        <f t="shared" si="5"/>
        <v>338711.02906016033</v>
      </c>
      <c r="L25" s="13">
        <f t="shared" si="6"/>
        <v>338711.02906016033</v>
      </c>
      <c r="M25" s="13">
        <f t="shared" si="7"/>
        <v>0</v>
      </c>
    </row>
    <row r="26" spans="1:13" ht="14.45" customHeight="1" x14ac:dyDescent="0.2">
      <c r="A26" s="59">
        <v>23</v>
      </c>
      <c r="B26" s="20" t="s">
        <v>62</v>
      </c>
      <c r="C26" s="15">
        <f>+'[1]Table 8 Membership 2.1.14'!C25</f>
        <v>13494</v>
      </c>
      <c r="D26" s="15">
        <f>+'10.1.14_SIS'!C27</f>
        <v>13560</v>
      </c>
      <c r="E26" s="54">
        <f t="shared" si="1"/>
        <v>66</v>
      </c>
      <c r="F26" s="54">
        <f t="shared" si="2"/>
        <v>66</v>
      </c>
      <c r="G26" s="54">
        <f t="shared" si="3"/>
        <v>0</v>
      </c>
      <c r="H26" s="13">
        <f>+'[1]Table 3 Levels 1&amp;2'!AL26</f>
        <v>5011.0215265979159</v>
      </c>
      <c r="I26" s="13">
        <f>+'[1]Table 3A Level 3'!C28</f>
        <v>688.58</v>
      </c>
      <c r="J26" s="13">
        <f t="shared" si="4"/>
        <v>5699.6015265979158</v>
      </c>
      <c r="K26" s="14">
        <f t="shared" si="5"/>
        <v>376173.70075546246</v>
      </c>
      <c r="L26" s="13">
        <f t="shared" si="6"/>
        <v>376173.70075546246</v>
      </c>
      <c r="M26" s="13">
        <f t="shared" si="7"/>
        <v>0</v>
      </c>
    </row>
    <row r="27" spans="1:13" ht="14.45" customHeight="1" x14ac:dyDescent="0.2">
      <c r="A27" s="59">
        <v>24</v>
      </c>
      <c r="B27" s="20" t="s">
        <v>61</v>
      </c>
      <c r="C27" s="15">
        <f>+'[1]Table 8 Membership 2.1.14'!C26</f>
        <v>4566</v>
      </c>
      <c r="D27" s="15">
        <f>+'10.1.14_SIS'!C28</f>
        <v>4378</v>
      </c>
      <c r="E27" s="54">
        <f t="shared" si="1"/>
        <v>-188</v>
      </c>
      <c r="F27" s="54">
        <f t="shared" si="2"/>
        <v>0</v>
      </c>
      <c r="G27" s="54">
        <f t="shared" si="3"/>
        <v>-188</v>
      </c>
      <c r="H27" s="13">
        <f>+'[1]Table 3 Levels 1&amp;2'!AL27</f>
        <v>2611.6740361576999</v>
      </c>
      <c r="I27" s="13">
        <f>+'[1]Table 3A Level 3'!C29</f>
        <v>854.24999999999989</v>
      </c>
      <c r="J27" s="13">
        <f t="shared" si="4"/>
        <v>3465.9240361576999</v>
      </c>
      <c r="K27" s="14">
        <f t="shared" si="5"/>
        <v>-651593.71879764763</v>
      </c>
      <c r="L27" s="13">
        <f t="shared" si="6"/>
        <v>0</v>
      </c>
      <c r="M27" s="13">
        <f t="shared" si="7"/>
        <v>-651593.71879764763</v>
      </c>
    </row>
    <row r="28" spans="1:13" ht="14.45" customHeight="1" x14ac:dyDescent="0.2">
      <c r="A28" s="60">
        <v>25</v>
      </c>
      <c r="B28" s="22" t="s">
        <v>60</v>
      </c>
      <c r="C28" s="12">
        <f>+'[1]Table 8 Membership 2.1.14'!C27</f>
        <v>2285</v>
      </c>
      <c r="D28" s="12">
        <f>+'10.1.14_SIS'!C29</f>
        <v>2268</v>
      </c>
      <c r="E28" s="55">
        <f t="shared" si="1"/>
        <v>-17</v>
      </c>
      <c r="F28" s="55">
        <f t="shared" si="2"/>
        <v>0</v>
      </c>
      <c r="G28" s="55">
        <f t="shared" si="3"/>
        <v>-17</v>
      </c>
      <c r="H28" s="11">
        <f>+'[1]Table 3 Levels 1&amp;2'!AL28</f>
        <v>4173.0720274945697</v>
      </c>
      <c r="I28" s="11">
        <f>+'[1]Table 3A Level 3'!C30</f>
        <v>653.73</v>
      </c>
      <c r="J28" s="11">
        <f t="shared" si="4"/>
        <v>4826.8020274945702</v>
      </c>
      <c r="K28" s="10">
        <f t="shared" si="5"/>
        <v>-82055.634467407697</v>
      </c>
      <c r="L28" s="11">
        <f t="shared" si="6"/>
        <v>0</v>
      </c>
      <c r="M28" s="11">
        <f t="shared" si="7"/>
        <v>-82055.634467407697</v>
      </c>
    </row>
    <row r="29" spans="1:13" ht="14.45" customHeight="1" x14ac:dyDescent="0.2">
      <c r="A29" s="59">
        <v>26</v>
      </c>
      <c r="B29" s="20" t="s">
        <v>9</v>
      </c>
      <c r="C29" s="15">
        <f>+'[1]Table 8 Membership 2.1.14'!C28</f>
        <v>44749</v>
      </c>
      <c r="D29" s="15">
        <f>+'10.1.14_SIS'!C30</f>
        <v>46082</v>
      </c>
      <c r="E29" s="54">
        <f t="shared" si="1"/>
        <v>1333</v>
      </c>
      <c r="F29" s="54">
        <f t="shared" si="2"/>
        <v>1333</v>
      </c>
      <c r="G29" s="54">
        <f t="shared" si="3"/>
        <v>0</v>
      </c>
      <c r="H29" s="13">
        <f>+'[1]Table 3 Levels 1&amp;2'!AL29</f>
        <v>3424.5649970570835</v>
      </c>
      <c r="I29" s="13">
        <f>+'[1]Table 3A Level 3'!C31</f>
        <v>836.83</v>
      </c>
      <c r="J29" s="13">
        <f t="shared" si="4"/>
        <v>4261.3949970570839</v>
      </c>
      <c r="K29" s="14">
        <f t="shared" si="5"/>
        <v>5680439.5310770925</v>
      </c>
      <c r="L29" s="13">
        <f t="shared" si="6"/>
        <v>5680439.5310770925</v>
      </c>
      <c r="M29" s="13">
        <f t="shared" si="7"/>
        <v>0</v>
      </c>
    </row>
    <row r="30" spans="1:13" ht="14.45" customHeight="1" x14ac:dyDescent="0.2">
      <c r="A30" s="59">
        <v>27</v>
      </c>
      <c r="B30" s="20" t="s">
        <v>2</v>
      </c>
      <c r="C30" s="15">
        <f>+'[1]Table 8 Membership 2.1.14'!C29</f>
        <v>5620</v>
      </c>
      <c r="D30" s="15">
        <f>+'10.1.14_SIS'!C31</f>
        <v>5552</v>
      </c>
      <c r="E30" s="54">
        <f t="shared" si="1"/>
        <v>-68</v>
      </c>
      <c r="F30" s="54">
        <f t="shared" si="2"/>
        <v>0</v>
      </c>
      <c r="G30" s="54">
        <f t="shared" si="3"/>
        <v>-68</v>
      </c>
      <c r="H30" s="13">
        <f>+'[1]Table 3 Levels 1&amp;2'!AL30</f>
        <v>5804.9013839977006</v>
      </c>
      <c r="I30" s="13">
        <f>+'[1]Table 3A Level 3'!C32</f>
        <v>693.06</v>
      </c>
      <c r="J30" s="13">
        <f t="shared" si="4"/>
        <v>6497.961383997701</v>
      </c>
      <c r="K30" s="14">
        <f t="shared" si="5"/>
        <v>-441861.37411184364</v>
      </c>
      <c r="L30" s="13">
        <f t="shared" si="6"/>
        <v>0</v>
      </c>
      <c r="M30" s="13">
        <f t="shared" si="7"/>
        <v>-441861.37411184364</v>
      </c>
    </row>
    <row r="31" spans="1:13" ht="14.45" customHeight="1" x14ac:dyDescent="0.2">
      <c r="A31" s="59">
        <v>28</v>
      </c>
      <c r="B31" s="20" t="s">
        <v>59</v>
      </c>
      <c r="C31" s="15">
        <f>+'[1]Table 8 Membership 2.1.14'!C30</f>
        <v>30064</v>
      </c>
      <c r="D31" s="15">
        <f>+'10.1.14_SIS'!C32</f>
        <v>29266</v>
      </c>
      <c r="E31" s="54">
        <f t="shared" si="1"/>
        <v>-798</v>
      </c>
      <c r="F31" s="54">
        <f t="shared" si="2"/>
        <v>0</v>
      </c>
      <c r="G31" s="54">
        <f t="shared" si="3"/>
        <v>-798</v>
      </c>
      <c r="H31" s="13">
        <f>+'[1]Table 3 Levels 1&amp;2'!AL31</f>
        <v>3137.4158846568821</v>
      </c>
      <c r="I31" s="13">
        <f>+'[1]Table 3A Level 3'!C33</f>
        <v>694.4</v>
      </c>
      <c r="J31" s="13">
        <f t="shared" si="4"/>
        <v>3831.8158846568822</v>
      </c>
      <c r="K31" s="14">
        <f t="shared" si="5"/>
        <v>-3057789.0759561919</v>
      </c>
      <c r="L31" s="13">
        <f t="shared" si="6"/>
        <v>0</v>
      </c>
      <c r="M31" s="13">
        <f t="shared" si="7"/>
        <v>-3057789.0759561919</v>
      </c>
    </row>
    <row r="32" spans="1:13" ht="14.45" customHeight="1" x14ac:dyDescent="0.2">
      <c r="A32" s="59">
        <v>29</v>
      </c>
      <c r="B32" s="20" t="s">
        <v>58</v>
      </c>
      <c r="C32" s="15">
        <f>+'[1]Table 8 Membership 2.1.14'!C31</f>
        <v>13810</v>
      </c>
      <c r="D32" s="15">
        <f>+'10.1.14_SIS'!C33</f>
        <v>14074</v>
      </c>
      <c r="E32" s="54">
        <f t="shared" si="1"/>
        <v>264</v>
      </c>
      <c r="F32" s="54">
        <f t="shared" si="2"/>
        <v>264</v>
      </c>
      <c r="G32" s="54">
        <f t="shared" si="3"/>
        <v>0</v>
      </c>
      <c r="H32" s="13">
        <f>+'[1]Table 3 Levels 1&amp;2'!AL32</f>
        <v>3839.0123210173724</v>
      </c>
      <c r="I32" s="13">
        <f>+'[1]Table 3A Level 3'!C34</f>
        <v>754.94999999999993</v>
      </c>
      <c r="J32" s="13">
        <f t="shared" si="4"/>
        <v>4593.9623210173722</v>
      </c>
      <c r="K32" s="14">
        <f t="shared" si="5"/>
        <v>1212806.0527485863</v>
      </c>
      <c r="L32" s="13">
        <f t="shared" si="6"/>
        <v>1212806.0527485863</v>
      </c>
      <c r="M32" s="13">
        <f t="shared" si="7"/>
        <v>0</v>
      </c>
    </row>
    <row r="33" spans="1:13" ht="14.45" customHeight="1" x14ac:dyDescent="0.2">
      <c r="A33" s="60">
        <v>30</v>
      </c>
      <c r="B33" s="22" t="s">
        <v>57</v>
      </c>
      <c r="C33" s="12">
        <f>+'[1]Table 8 Membership 2.1.14'!C32</f>
        <v>2460</v>
      </c>
      <c r="D33" s="12">
        <f>+'10.1.14_SIS'!C34</f>
        <v>2487</v>
      </c>
      <c r="E33" s="55">
        <f t="shared" si="1"/>
        <v>27</v>
      </c>
      <c r="F33" s="55">
        <f t="shared" si="2"/>
        <v>27</v>
      </c>
      <c r="G33" s="55">
        <f t="shared" si="3"/>
        <v>0</v>
      </c>
      <c r="H33" s="11">
        <f>+'[1]Table 3 Levels 1&amp;2'!AL33</f>
        <v>5804.5327273996763</v>
      </c>
      <c r="I33" s="11">
        <f>+'[1]Table 3A Level 3'!C35</f>
        <v>727.17</v>
      </c>
      <c r="J33" s="11">
        <f t="shared" si="4"/>
        <v>6531.7027273996764</v>
      </c>
      <c r="K33" s="10">
        <f t="shared" si="5"/>
        <v>176355.97363979125</v>
      </c>
      <c r="L33" s="11">
        <f t="shared" si="6"/>
        <v>176355.97363979125</v>
      </c>
      <c r="M33" s="11">
        <f t="shared" si="7"/>
        <v>0</v>
      </c>
    </row>
    <row r="34" spans="1:13" ht="14.45" customHeight="1" x14ac:dyDescent="0.2">
      <c r="A34" s="59">
        <v>31</v>
      </c>
      <c r="B34" s="20" t="s">
        <v>12</v>
      </c>
      <c r="C34" s="15">
        <f>+'[1]Table 8 Membership 2.1.14'!C33</f>
        <v>6354</v>
      </c>
      <c r="D34" s="15">
        <f>+'10.1.14_SIS'!C35</f>
        <v>6398</v>
      </c>
      <c r="E34" s="54">
        <f t="shared" si="1"/>
        <v>44</v>
      </c>
      <c r="F34" s="54">
        <f t="shared" si="2"/>
        <v>44</v>
      </c>
      <c r="G34" s="54">
        <f t="shared" si="3"/>
        <v>0</v>
      </c>
      <c r="H34" s="13">
        <f>+'[1]Table 3 Levels 1&amp;2'!AL34</f>
        <v>4520.6176716868531</v>
      </c>
      <c r="I34" s="13">
        <f>+'[1]Table 3A Level 3'!C36</f>
        <v>620.83000000000004</v>
      </c>
      <c r="J34" s="13">
        <f t="shared" si="4"/>
        <v>5141.447671686853</v>
      </c>
      <c r="K34" s="14">
        <f t="shared" si="5"/>
        <v>226223.69755422152</v>
      </c>
      <c r="L34" s="13">
        <f t="shared" si="6"/>
        <v>226223.69755422152</v>
      </c>
      <c r="M34" s="13">
        <f t="shared" si="7"/>
        <v>0</v>
      </c>
    </row>
    <row r="35" spans="1:13" ht="14.45" customHeight="1" x14ac:dyDescent="0.2">
      <c r="A35" s="59">
        <v>32</v>
      </c>
      <c r="B35" s="20" t="s">
        <v>16</v>
      </c>
      <c r="C35" s="15">
        <f>+'[1]Table 8 Membership 2.1.14'!C34</f>
        <v>25019</v>
      </c>
      <c r="D35" s="15">
        <f>+'10.1.14_SIS'!C36</f>
        <v>25349</v>
      </c>
      <c r="E35" s="54">
        <f t="shared" si="1"/>
        <v>330</v>
      </c>
      <c r="F35" s="54">
        <f t="shared" si="2"/>
        <v>330</v>
      </c>
      <c r="G35" s="54">
        <f t="shared" si="3"/>
        <v>0</v>
      </c>
      <c r="H35" s="13">
        <f>+'[1]Table 3 Levels 1&amp;2'!AL35</f>
        <v>5652.819189061127</v>
      </c>
      <c r="I35" s="13">
        <f>+'[1]Table 3A Level 3'!C37</f>
        <v>559.77</v>
      </c>
      <c r="J35" s="13">
        <f t="shared" si="4"/>
        <v>6212.5891890611274</v>
      </c>
      <c r="K35" s="14">
        <f t="shared" si="5"/>
        <v>2050154.432390172</v>
      </c>
      <c r="L35" s="13">
        <f t="shared" si="6"/>
        <v>2050154.432390172</v>
      </c>
      <c r="M35" s="13">
        <f t="shared" si="7"/>
        <v>0</v>
      </c>
    </row>
    <row r="36" spans="1:13" ht="14.45" customHeight="1" x14ac:dyDescent="0.2">
      <c r="A36" s="59">
        <v>33</v>
      </c>
      <c r="B36" s="20" t="s">
        <v>56</v>
      </c>
      <c r="C36" s="15">
        <f>+'[1]Table 8 Membership 2.1.14'!C35</f>
        <v>1417</v>
      </c>
      <c r="D36" s="15">
        <f>+'10.1.14_SIS'!C37</f>
        <v>1355</v>
      </c>
      <c r="E36" s="54">
        <f t="shared" ref="E36:E67" si="8">D36-C36</f>
        <v>-62</v>
      </c>
      <c r="F36" s="54">
        <f t="shared" ref="F36:F67" si="9">IF(E36&gt;0,E36,0)</f>
        <v>0</v>
      </c>
      <c r="G36" s="54">
        <f t="shared" ref="G36:G72" si="10">IF(E36&lt;0,E36,0)</f>
        <v>-62</v>
      </c>
      <c r="H36" s="13">
        <f>+'[1]Table 3 Levels 1&amp;2'!AL36</f>
        <v>5456.2254558085233</v>
      </c>
      <c r="I36" s="13">
        <f>+'[1]Table 3A Level 3'!C38</f>
        <v>655.31000000000006</v>
      </c>
      <c r="J36" s="13">
        <f t="shared" ref="J36:J67" si="11">I36+H36</f>
        <v>6111.5354558085237</v>
      </c>
      <c r="K36" s="14">
        <f t="shared" ref="K36:K67" si="12">E36*J36</f>
        <v>-378915.1982601285</v>
      </c>
      <c r="L36" s="13">
        <f t="shared" ref="L36:L67" si="13">IF(K36&gt;0,K36,0)</f>
        <v>0</v>
      </c>
      <c r="M36" s="13">
        <f t="shared" ref="M36:M72" si="14">IF(K36&lt;0,K36,0)</f>
        <v>-378915.1982601285</v>
      </c>
    </row>
    <row r="37" spans="1:13" ht="14.45" customHeight="1" x14ac:dyDescent="0.2">
      <c r="A37" s="59">
        <v>34</v>
      </c>
      <c r="B37" s="20" t="s">
        <v>55</v>
      </c>
      <c r="C37" s="15">
        <f>+'[1]Table 8 Membership 2.1.14'!C36</f>
        <v>4375</v>
      </c>
      <c r="D37" s="15">
        <f>+'10.1.14_SIS'!C38</f>
        <v>4307</v>
      </c>
      <c r="E37" s="54">
        <f t="shared" si="8"/>
        <v>-68</v>
      </c>
      <c r="F37" s="54">
        <f t="shared" si="9"/>
        <v>0</v>
      </c>
      <c r="G37" s="54">
        <f t="shared" si="10"/>
        <v>-68</v>
      </c>
      <c r="H37" s="13">
        <f>+'[1]Table 3 Levels 1&amp;2'!AL37</f>
        <v>6292.0976842789005</v>
      </c>
      <c r="I37" s="13">
        <f>+'[1]Table 3A Level 3'!C39</f>
        <v>644.11000000000013</v>
      </c>
      <c r="J37" s="13">
        <f t="shared" si="11"/>
        <v>6936.2076842789011</v>
      </c>
      <c r="K37" s="14">
        <f t="shared" si="12"/>
        <v>-471662.12253096525</v>
      </c>
      <c r="L37" s="13">
        <f t="shared" si="13"/>
        <v>0</v>
      </c>
      <c r="M37" s="13">
        <f t="shared" si="14"/>
        <v>-471662.12253096525</v>
      </c>
    </row>
    <row r="38" spans="1:13" ht="14.45" customHeight="1" x14ac:dyDescent="0.2">
      <c r="A38" s="60">
        <v>35</v>
      </c>
      <c r="B38" s="22" t="s">
        <v>54</v>
      </c>
      <c r="C38" s="12">
        <f>+'[1]Table 8 Membership 2.1.14'!C37</f>
        <v>6370</v>
      </c>
      <c r="D38" s="12">
        <f>+'10.1.14_SIS'!C39</f>
        <v>6245</v>
      </c>
      <c r="E38" s="55">
        <f t="shared" si="8"/>
        <v>-125</v>
      </c>
      <c r="F38" s="55">
        <f t="shared" si="9"/>
        <v>0</v>
      </c>
      <c r="G38" s="55">
        <f t="shared" si="10"/>
        <v>-125</v>
      </c>
      <c r="H38" s="11">
        <f>+'[1]Table 3 Levels 1&amp;2'!AL38</f>
        <v>5166.2482060477605</v>
      </c>
      <c r="I38" s="11">
        <f>+'[1]Table 3A Level 3'!C40</f>
        <v>537.96</v>
      </c>
      <c r="J38" s="11">
        <f t="shared" si="11"/>
        <v>5704.2082060477605</v>
      </c>
      <c r="K38" s="10">
        <f t="shared" si="12"/>
        <v>-713026.02575597004</v>
      </c>
      <c r="L38" s="11">
        <f t="shared" si="13"/>
        <v>0</v>
      </c>
      <c r="M38" s="11">
        <f t="shared" si="14"/>
        <v>-713026.02575597004</v>
      </c>
    </row>
    <row r="39" spans="1:13" ht="14.45" customHeight="1" x14ac:dyDescent="0.2">
      <c r="A39" s="59">
        <v>36</v>
      </c>
      <c r="B39" s="20" t="s">
        <v>10</v>
      </c>
      <c r="C39" s="15">
        <f>+'[1]Table 8 Membership 2.1.14'!C38</f>
        <v>12073</v>
      </c>
      <c r="D39" s="15">
        <f>+'10.1.14_SIS'!C40</f>
        <v>12886</v>
      </c>
      <c r="E39" s="54">
        <f t="shared" si="8"/>
        <v>813</v>
      </c>
      <c r="F39" s="54">
        <f t="shared" si="9"/>
        <v>813</v>
      </c>
      <c r="G39" s="54">
        <f t="shared" si="10"/>
        <v>0</v>
      </c>
      <c r="H39" s="13">
        <f>+'[1]Table 3 Levels 1&amp;2'!AL39</f>
        <v>3602.7009974327857</v>
      </c>
      <c r="I39" s="13">
        <f>+'[1]Table 3A Level 3'!C41</f>
        <v>727.23177743956114</v>
      </c>
      <c r="J39" s="13">
        <f t="shared" si="11"/>
        <v>4329.9327748723472</v>
      </c>
      <c r="K39" s="14">
        <f t="shared" si="12"/>
        <v>3520235.3459712183</v>
      </c>
      <c r="L39" s="13">
        <f t="shared" si="13"/>
        <v>3520235.3459712183</v>
      </c>
      <c r="M39" s="13">
        <f t="shared" si="14"/>
        <v>0</v>
      </c>
    </row>
    <row r="40" spans="1:13" ht="14.45" customHeight="1" x14ac:dyDescent="0.2">
      <c r="A40" s="59">
        <v>37</v>
      </c>
      <c r="B40" s="20" t="s">
        <v>13</v>
      </c>
      <c r="C40" s="15">
        <f>+'[1]Table 8 Membership 2.1.14'!C39</f>
        <v>19389</v>
      </c>
      <c r="D40" s="15">
        <f>+'10.1.14_SIS'!C41</f>
        <v>19566</v>
      </c>
      <c r="E40" s="54">
        <f t="shared" si="8"/>
        <v>177</v>
      </c>
      <c r="F40" s="54">
        <f t="shared" si="9"/>
        <v>177</v>
      </c>
      <c r="G40" s="54">
        <f t="shared" si="10"/>
        <v>0</v>
      </c>
      <c r="H40" s="13">
        <f>+'[1]Table 3 Levels 1&amp;2'!AL40</f>
        <v>5665.3839260317691</v>
      </c>
      <c r="I40" s="13">
        <f>+'[1]Table 3A Level 3'!C42</f>
        <v>653.61</v>
      </c>
      <c r="J40" s="13">
        <f t="shared" si="11"/>
        <v>6318.9939260317688</v>
      </c>
      <c r="K40" s="14">
        <f t="shared" si="12"/>
        <v>1118461.9249076231</v>
      </c>
      <c r="L40" s="13">
        <f t="shared" si="13"/>
        <v>1118461.9249076231</v>
      </c>
      <c r="M40" s="13">
        <f t="shared" si="14"/>
        <v>0</v>
      </c>
    </row>
    <row r="41" spans="1:13" ht="14.45" customHeight="1" x14ac:dyDescent="0.2">
      <c r="A41" s="59">
        <v>38</v>
      </c>
      <c r="B41" s="20" t="s">
        <v>8</v>
      </c>
      <c r="C41" s="15">
        <f>+'[1]Table 8 Membership 2.1.14'!C40</f>
        <v>3851</v>
      </c>
      <c r="D41" s="15">
        <f>+'10.1.14_SIS'!C42</f>
        <v>3937</v>
      </c>
      <c r="E41" s="54">
        <f t="shared" si="8"/>
        <v>86</v>
      </c>
      <c r="F41" s="54">
        <f t="shared" si="9"/>
        <v>86</v>
      </c>
      <c r="G41" s="54">
        <f t="shared" si="10"/>
        <v>0</v>
      </c>
      <c r="H41" s="13">
        <f>+'[1]Table 3 Levels 1&amp;2'!AL41</f>
        <v>2088.8017552916881</v>
      </c>
      <c r="I41" s="13">
        <f>+'[1]Table 3A Level 3'!C43</f>
        <v>829.92000000000007</v>
      </c>
      <c r="J41" s="13">
        <f t="shared" si="11"/>
        <v>2918.7217552916882</v>
      </c>
      <c r="K41" s="14">
        <f t="shared" si="12"/>
        <v>251010.07095508519</v>
      </c>
      <c r="L41" s="13">
        <f t="shared" si="13"/>
        <v>251010.07095508519</v>
      </c>
      <c r="M41" s="13">
        <f t="shared" si="14"/>
        <v>0</v>
      </c>
    </row>
    <row r="42" spans="1:13" ht="14.45" customHeight="1" x14ac:dyDescent="0.2">
      <c r="A42" s="59">
        <v>39</v>
      </c>
      <c r="B42" s="20" t="s">
        <v>701</v>
      </c>
      <c r="C42" s="15">
        <f>+'[1]Table 8 Membership 2.1.14'!C41+'[1]Table 8 Membership 2.1.14'!$F$41</f>
        <v>2782</v>
      </c>
      <c r="D42" s="15">
        <f>+'10.1.14_SIS'!C43</f>
        <v>2786</v>
      </c>
      <c r="E42" s="54">
        <f t="shared" si="8"/>
        <v>4</v>
      </c>
      <c r="F42" s="54">
        <f t="shared" si="9"/>
        <v>4</v>
      </c>
      <c r="G42" s="54">
        <f t="shared" si="10"/>
        <v>0</v>
      </c>
      <c r="H42" s="13">
        <f>+'[1]Table 3 Levels 1&amp;2'!AL42</f>
        <v>3656.9056809295676</v>
      </c>
      <c r="I42" s="13">
        <f>+'[1]Table 3A Level 3'!C44</f>
        <v>779.65573042776396</v>
      </c>
      <c r="J42" s="13">
        <f t="shared" si="11"/>
        <v>4436.561411357332</v>
      </c>
      <c r="K42" s="14">
        <f t="shared" si="12"/>
        <v>17746.245645429328</v>
      </c>
      <c r="L42" s="13">
        <f t="shared" si="13"/>
        <v>17746.245645429328</v>
      </c>
      <c r="M42" s="13">
        <f t="shared" si="14"/>
        <v>0</v>
      </c>
    </row>
    <row r="43" spans="1:13" ht="14.45" customHeight="1" x14ac:dyDescent="0.2">
      <c r="A43" s="60">
        <v>40</v>
      </c>
      <c r="B43" s="22" t="s">
        <v>52</v>
      </c>
      <c r="C43" s="12">
        <f>+'[1]Table 8 Membership 2.1.14'!C42</f>
        <v>22930</v>
      </c>
      <c r="D43" s="12">
        <f>+'10.1.14_SIS'!C44</f>
        <v>22629</v>
      </c>
      <c r="E43" s="55">
        <f t="shared" si="8"/>
        <v>-301</v>
      </c>
      <c r="F43" s="55">
        <f t="shared" si="9"/>
        <v>0</v>
      </c>
      <c r="G43" s="55">
        <f t="shared" si="10"/>
        <v>-301</v>
      </c>
      <c r="H43" s="11">
        <f>+'[1]Table 3 Levels 1&amp;2'!AL43</f>
        <v>5121.8110285698403</v>
      </c>
      <c r="I43" s="11">
        <f>+'[1]Table 3A Level 3'!C45</f>
        <v>700.2700000000001</v>
      </c>
      <c r="J43" s="11">
        <f t="shared" si="11"/>
        <v>5822.0810285698408</v>
      </c>
      <c r="K43" s="10">
        <f t="shared" si="12"/>
        <v>-1752446.3895995221</v>
      </c>
      <c r="L43" s="11">
        <f t="shared" si="13"/>
        <v>0</v>
      </c>
      <c r="M43" s="11">
        <f t="shared" si="14"/>
        <v>-1752446.3895995221</v>
      </c>
    </row>
    <row r="44" spans="1:13" ht="14.45" customHeight="1" x14ac:dyDescent="0.2">
      <c r="A44" s="59">
        <v>41</v>
      </c>
      <c r="B44" s="20" t="s">
        <v>51</v>
      </c>
      <c r="C44" s="15">
        <f>+'[1]Table 8 Membership 2.1.14'!C43</f>
        <v>1451</v>
      </c>
      <c r="D44" s="15">
        <f>+'10.1.14_SIS'!C45</f>
        <v>1421</v>
      </c>
      <c r="E44" s="54">
        <f t="shared" si="8"/>
        <v>-30</v>
      </c>
      <c r="F44" s="54">
        <f t="shared" si="9"/>
        <v>0</v>
      </c>
      <c r="G44" s="54">
        <f t="shared" si="10"/>
        <v>-30</v>
      </c>
      <c r="H44" s="13">
        <f>+'[1]Table 3 Levels 1&amp;2'!AL44</f>
        <v>3291.1948574716475</v>
      </c>
      <c r="I44" s="13">
        <f>+'[1]Table 3A Level 3'!C46</f>
        <v>886.22</v>
      </c>
      <c r="J44" s="13">
        <f t="shared" si="11"/>
        <v>4177.4148574716473</v>
      </c>
      <c r="K44" s="14">
        <f t="shared" si="12"/>
        <v>-125322.44572414942</v>
      </c>
      <c r="L44" s="13">
        <f t="shared" si="13"/>
        <v>0</v>
      </c>
      <c r="M44" s="13">
        <f t="shared" si="14"/>
        <v>-125322.44572414942</v>
      </c>
    </row>
    <row r="45" spans="1:13" ht="14.45" customHeight="1" x14ac:dyDescent="0.2">
      <c r="A45" s="59">
        <v>42</v>
      </c>
      <c r="B45" s="20" t="s">
        <v>50</v>
      </c>
      <c r="C45" s="15">
        <f>+'[1]Table 8 Membership 2.1.14'!C44</f>
        <v>3234</v>
      </c>
      <c r="D45" s="15">
        <f>+'10.1.14_SIS'!C46</f>
        <v>3131</v>
      </c>
      <c r="E45" s="54">
        <f t="shared" si="8"/>
        <v>-103</v>
      </c>
      <c r="F45" s="54">
        <f t="shared" si="9"/>
        <v>0</v>
      </c>
      <c r="G45" s="54">
        <f t="shared" si="10"/>
        <v>-103</v>
      </c>
      <c r="H45" s="13">
        <f>+'[1]Table 3 Levels 1&amp;2'!AL45</f>
        <v>5113.6077751368684</v>
      </c>
      <c r="I45" s="13">
        <f>+'[1]Table 3A Level 3'!C47</f>
        <v>534.28</v>
      </c>
      <c r="J45" s="13">
        <f t="shared" si="11"/>
        <v>5647.8877751368682</v>
      </c>
      <c r="K45" s="14">
        <f t="shared" si="12"/>
        <v>-581732.44083909737</v>
      </c>
      <c r="L45" s="13">
        <f t="shared" si="13"/>
        <v>0</v>
      </c>
      <c r="M45" s="13">
        <f t="shared" si="14"/>
        <v>-581732.44083909737</v>
      </c>
    </row>
    <row r="46" spans="1:13" ht="14.45" customHeight="1" x14ac:dyDescent="0.2">
      <c r="A46" s="59">
        <v>43</v>
      </c>
      <c r="B46" s="20" t="s">
        <v>49</v>
      </c>
      <c r="C46" s="15">
        <f>+'[1]Table 8 Membership 2.1.14'!C45</f>
        <v>4095</v>
      </c>
      <c r="D46" s="15">
        <f>+'10.1.14_SIS'!C47</f>
        <v>4085</v>
      </c>
      <c r="E46" s="54">
        <f t="shared" si="8"/>
        <v>-10</v>
      </c>
      <c r="F46" s="54">
        <f t="shared" si="9"/>
        <v>0</v>
      </c>
      <c r="G46" s="54">
        <f t="shared" si="10"/>
        <v>-10</v>
      </c>
      <c r="H46" s="13">
        <f>+'[1]Table 3 Levels 1&amp;2'!AL46</f>
        <v>5788.74387205947</v>
      </c>
      <c r="I46" s="13">
        <f>+'[1]Table 3A Level 3'!C48</f>
        <v>574.6099999999999</v>
      </c>
      <c r="J46" s="13">
        <f t="shared" si="11"/>
        <v>6363.3538720594697</v>
      </c>
      <c r="K46" s="14">
        <f t="shared" si="12"/>
        <v>-63633.538720594697</v>
      </c>
      <c r="L46" s="13">
        <f t="shared" si="13"/>
        <v>0</v>
      </c>
      <c r="M46" s="13">
        <f t="shared" si="14"/>
        <v>-63633.538720594697</v>
      </c>
    </row>
    <row r="47" spans="1:13" ht="14.45" customHeight="1" x14ac:dyDescent="0.2">
      <c r="A47" s="59">
        <v>44</v>
      </c>
      <c r="B47" s="20" t="s">
        <v>7</v>
      </c>
      <c r="C47" s="15">
        <f>+'[1]Table 8 Membership 2.1.14'!C46</f>
        <v>6651</v>
      </c>
      <c r="D47" s="15">
        <f>+'10.1.14_SIS'!C48</f>
        <v>7004</v>
      </c>
      <c r="E47" s="54">
        <f t="shared" si="8"/>
        <v>353</v>
      </c>
      <c r="F47" s="54">
        <f t="shared" si="9"/>
        <v>353</v>
      </c>
      <c r="G47" s="54">
        <f t="shared" si="10"/>
        <v>0</v>
      </c>
      <c r="H47" s="13">
        <f>+'[1]Table 3 Levels 1&amp;2'!AL47</f>
        <v>4897.5958151820359</v>
      </c>
      <c r="I47" s="13">
        <f>+'[1]Table 3A Level 3'!C49</f>
        <v>663.16000000000008</v>
      </c>
      <c r="J47" s="13">
        <f t="shared" si="11"/>
        <v>5560.7558151820358</v>
      </c>
      <c r="K47" s="14">
        <f t="shared" si="12"/>
        <v>1962946.8027592585</v>
      </c>
      <c r="L47" s="13">
        <f t="shared" si="13"/>
        <v>1962946.8027592585</v>
      </c>
      <c r="M47" s="13">
        <f t="shared" si="14"/>
        <v>0</v>
      </c>
    </row>
    <row r="48" spans="1:13" ht="14.45" customHeight="1" x14ac:dyDescent="0.2">
      <c r="A48" s="60">
        <v>45</v>
      </c>
      <c r="B48" s="22" t="s">
        <v>6</v>
      </c>
      <c r="C48" s="12">
        <f>+'[1]Table 8 Membership 2.1.14'!C47</f>
        <v>9391</v>
      </c>
      <c r="D48" s="12">
        <f>+'10.1.14_SIS'!C49</f>
        <v>9440</v>
      </c>
      <c r="E48" s="55">
        <f t="shared" si="8"/>
        <v>49</v>
      </c>
      <c r="F48" s="55">
        <f t="shared" si="9"/>
        <v>49</v>
      </c>
      <c r="G48" s="55">
        <f t="shared" si="10"/>
        <v>0</v>
      </c>
      <c r="H48" s="11">
        <f>+'[1]Table 3 Levels 1&amp;2'!AL48</f>
        <v>2054.0472499469101</v>
      </c>
      <c r="I48" s="11">
        <f>+'[1]Table 3A Level 3'!C50</f>
        <v>753.96000000000015</v>
      </c>
      <c r="J48" s="11">
        <f t="shared" si="11"/>
        <v>2808.0072499469102</v>
      </c>
      <c r="K48" s="10">
        <f t="shared" si="12"/>
        <v>137592.35524739861</v>
      </c>
      <c r="L48" s="11">
        <f t="shared" si="13"/>
        <v>137592.35524739861</v>
      </c>
      <c r="M48" s="11">
        <f t="shared" si="14"/>
        <v>0</v>
      </c>
    </row>
    <row r="49" spans="1:13" ht="14.45" customHeight="1" x14ac:dyDescent="0.2">
      <c r="A49" s="59">
        <v>46</v>
      </c>
      <c r="B49" s="20" t="s">
        <v>702</v>
      </c>
      <c r="C49" s="15">
        <f>+'[1]Table 8 Membership 2.1.14'!C48+'[1]Table 8 Membership 2.1.14'!$F$48</f>
        <v>1027</v>
      </c>
      <c r="D49" s="15">
        <f>+'10.1.14_SIS'!C50</f>
        <v>1055</v>
      </c>
      <c r="E49" s="54">
        <f t="shared" si="8"/>
        <v>28</v>
      </c>
      <c r="F49" s="54">
        <f t="shared" si="9"/>
        <v>28</v>
      </c>
      <c r="G49" s="54">
        <f t="shared" si="10"/>
        <v>0</v>
      </c>
      <c r="H49" s="13">
        <f>+'[1]Table 3 Levels 1&amp;2'!AL49</f>
        <v>6051.2144468088381</v>
      </c>
      <c r="I49" s="13">
        <f>+'[1]Table 3A Level 3'!C51</f>
        <v>728.06</v>
      </c>
      <c r="J49" s="13">
        <f t="shared" si="11"/>
        <v>6779.2744468088385</v>
      </c>
      <c r="K49" s="14">
        <f t="shared" si="12"/>
        <v>189819.68451064749</v>
      </c>
      <c r="L49" s="13">
        <f t="shared" si="13"/>
        <v>189819.68451064749</v>
      </c>
      <c r="M49" s="13">
        <f t="shared" si="14"/>
        <v>0</v>
      </c>
    </row>
    <row r="50" spans="1:13" ht="14.45" customHeight="1" x14ac:dyDescent="0.2">
      <c r="A50" s="59">
        <v>47</v>
      </c>
      <c r="B50" s="20" t="s">
        <v>47</v>
      </c>
      <c r="C50" s="15">
        <f>+'[1]Table 8 Membership 2.1.14'!C49</f>
        <v>3626</v>
      </c>
      <c r="D50" s="15">
        <f>+'10.1.14_SIS'!C51</f>
        <v>3646</v>
      </c>
      <c r="E50" s="54">
        <f t="shared" si="8"/>
        <v>20</v>
      </c>
      <c r="F50" s="54">
        <f t="shared" si="9"/>
        <v>20</v>
      </c>
      <c r="G50" s="54">
        <f t="shared" si="10"/>
        <v>0</v>
      </c>
      <c r="H50" s="13">
        <f>+'[1]Table 3 Levels 1&amp;2'!AL50</f>
        <v>2524.1485257646736</v>
      </c>
      <c r="I50" s="13">
        <f>+'[1]Table 3A Level 3'!C52</f>
        <v>910.76</v>
      </c>
      <c r="J50" s="13">
        <f t="shared" si="11"/>
        <v>3434.9085257646739</v>
      </c>
      <c r="K50" s="14">
        <f t="shared" si="12"/>
        <v>68698.170515293474</v>
      </c>
      <c r="L50" s="13">
        <f t="shared" si="13"/>
        <v>68698.170515293474</v>
      </c>
      <c r="M50" s="13">
        <f t="shared" si="14"/>
        <v>0</v>
      </c>
    </row>
    <row r="51" spans="1:13" ht="14.45" customHeight="1" x14ac:dyDescent="0.2">
      <c r="A51" s="59">
        <v>48</v>
      </c>
      <c r="B51" s="20" t="s">
        <v>46</v>
      </c>
      <c r="C51" s="15">
        <f>+'[1]Table 8 Membership 2.1.14'!C50</f>
        <v>5739</v>
      </c>
      <c r="D51" s="15">
        <f>+'10.1.14_SIS'!C52</f>
        <v>5673</v>
      </c>
      <c r="E51" s="54">
        <f t="shared" si="8"/>
        <v>-66</v>
      </c>
      <c r="F51" s="54">
        <f t="shared" si="9"/>
        <v>0</v>
      </c>
      <c r="G51" s="54">
        <f t="shared" si="10"/>
        <v>-66</v>
      </c>
      <c r="H51" s="13">
        <f>+'[1]Table 3 Levels 1&amp;2'!AL51</f>
        <v>3983.3582529800719</v>
      </c>
      <c r="I51" s="13">
        <f>+'[1]Table 3A Level 3'!C53</f>
        <v>871.07</v>
      </c>
      <c r="J51" s="13">
        <f t="shared" si="11"/>
        <v>4854.4282529800721</v>
      </c>
      <c r="K51" s="14">
        <f t="shared" si="12"/>
        <v>-320392.26469668478</v>
      </c>
      <c r="L51" s="13">
        <f t="shared" si="13"/>
        <v>0</v>
      </c>
      <c r="M51" s="13">
        <f t="shared" si="14"/>
        <v>-320392.26469668478</v>
      </c>
    </row>
    <row r="52" spans="1:13" ht="14.45" customHeight="1" x14ac:dyDescent="0.2">
      <c r="A52" s="59">
        <v>49</v>
      </c>
      <c r="B52" s="20" t="s">
        <v>45</v>
      </c>
      <c r="C52" s="15">
        <f>+'[1]Table 8 Membership 2.1.14'!C51</f>
        <v>14198</v>
      </c>
      <c r="D52" s="15">
        <f>+'10.1.14_SIS'!C53</f>
        <v>14038</v>
      </c>
      <c r="E52" s="54">
        <f t="shared" si="8"/>
        <v>-160</v>
      </c>
      <c r="F52" s="54">
        <f t="shared" si="9"/>
        <v>0</v>
      </c>
      <c r="G52" s="54">
        <f t="shared" si="10"/>
        <v>-160</v>
      </c>
      <c r="H52" s="13">
        <f>+'[1]Table 3 Levels 1&amp;2'!AL52</f>
        <v>4995.8755315659191</v>
      </c>
      <c r="I52" s="13">
        <f>+'[1]Table 3A Level 3'!C54</f>
        <v>574.43999999999994</v>
      </c>
      <c r="J52" s="13">
        <f t="shared" si="11"/>
        <v>5570.3155315659187</v>
      </c>
      <c r="K52" s="14">
        <f t="shared" si="12"/>
        <v>-891250.48505054694</v>
      </c>
      <c r="L52" s="13">
        <f t="shared" si="13"/>
        <v>0</v>
      </c>
      <c r="M52" s="13">
        <f t="shared" si="14"/>
        <v>-891250.48505054694</v>
      </c>
    </row>
    <row r="53" spans="1:13" ht="14.45" customHeight="1" x14ac:dyDescent="0.2">
      <c r="A53" s="60">
        <v>50</v>
      </c>
      <c r="B53" s="22" t="s">
        <v>44</v>
      </c>
      <c r="C53" s="12">
        <f>+'[1]Table 8 Membership 2.1.14'!C52</f>
        <v>7891</v>
      </c>
      <c r="D53" s="12">
        <f>+'10.1.14_SIS'!C54</f>
        <v>7992</v>
      </c>
      <c r="E53" s="55">
        <f t="shared" si="8"/>
        <v>101</v>
      </c>
      <c r="F53" s="55">
        <f t="shared" si="9"/>
        <v>101</v>
      </c>
      <c r="G53" s="55">
        <f t="shared" si="10"/>
        <v>0</v>
      </c>
      <c r="H53" s="11">
        <f>+'[1]Table 3 Levels 1&amp;2'!AL53</f>
        <v>5177.6892722701677</v>
      </c>
      <c r="I53" s="11">
        <f>+'[1]Table 3A Level 3'!C55</f>
        <v>634.46</v>
      </c>
      <c r="J53" s="11">
        <f t="shared" si="11"/>
        <v>5812.1492722701678</v>
      </c>
      <c r="K53" s="10">
        <f t="shared" si="12"/>
        <v>587027.07649928692</v>
      </c>
      <c r="L53" s="11">
        <f t="shared" si="13"/>
        <v>587027.07649928692</v>
      </c>
      <c r="M53" s="11">
        <f t="shared" si="14"/>
        <v>0</v>
      </c>
    </row>
    <row r="54" spans="1:13" ht="14.45" customHeight="1" x14ac:dyDescent="0.2">
      <c r="A54" s="59">
        <v>51</v>
      </c>
      <c r="B54" s="20" t="s">
        <v>43</v>
      </c>
      <c r="C54" s="15">
        <f>+'[1]Table 8 Membership 2.1.14'!C53</f>
        <v>8872</v>
      </c>
      <c r="D54" s="15">
        <f>+'10.1.14_SIS'!C55</f>
        <v>8962</v>
      </c>
      <c r="E54" s="54">
        <f t="shared" si="8"/>
        <v>90</v>
      </c>
      <c r="F54" s="54">
        <f t="shared" si="9"/>
        <v>90</v>
      </c>
      <c r="G54" s="54">
        <f t="shared" si="10"/>
        <v>0</v>
      </c>
      <c r="H54" s="13">
        <f>+'[1]Table 3 Levels 1&amp;2'!AL54</f>
        <v>4154.1928602178996</v>
      </c>
      <c r="I54" s="13">
        <f>+'[1]Table 3A Level 3'!C56</f>
        <v>706.66</v>
      </c>
      <c r="J54" s="13">
        <f t="shared" si="11"/>
        <v>4860.8528602178994</v>
      </c>
      <c r="K54" s="14">
        <f t="shared" si="12"/>
        <v>437476.75741961098</v>
      </c>
      <c r="L54" s="13">
        <f t="shared" si="13"/>
        <v>437476.75741961098</v>
      </c>
      <c r="M54" s="13">
        <f t="shared" si="14"/>
        <v>0</v>
      </c>
    </row>
    <row r="55" spans="1:13" ht="14.45" customHeight="1" x14ac:dyDescent="0.2">
      <c r="A55" s="59">
        <v>52</v>
      </c>
      <c r="B55" s="20" t="s">
        <v>5</v>
      </c>
      <c r="C55" s="15">
        <f>+'[1]Table 8 Membership 2.1.14'!C54</f>
        <v>37028</v>
      </c>
      <c r="D55" s="15">
        <f>+'10.1.14_SIS'!C56</f>
        <v>37210</v>
      </c>
      <c r="E55" s="54">
        <f t="shared" si="8"/>
        <v>182</v>
      </c>
      <c r="F55" s="54">
        <f t="shared" si="9"/>
        <v>182</v>
      </c>
      <c r="G55" s="54">
        <f t="shared" si="10"/>
        <v>0</v>
      </c>
      <c r="H55" s="13">
        <f>+'[1]Table 3 Levels 1&amp;2'!AL55</f>
        <v>5062.2745845228173</v>
      </c>
      <c r="I55" s="13">
        <f>+'[1]Table 3A Level 3'!C57</f>
        <v>658.37</v>
      </c>
      <c r="J55" s="13">
        <f t="shared" si="11"/>
        <v>5720.6445845228172</v>
      </c>
      <c r="K55" s="14">
        <f t="shared" si="12"/>
        <v>1041157.3143831528</v>
      </c>
      <c r="L55" s="13">
        <f t="shared" si="13"/>
        <v>1041157.3143831528</v>
      </c>
      <c r="M55" s="13">
        <f t="shared" si="14"/>
        <v>0</v>
      </c>
    </row>
    <row r="56" spans="1:13" ht="14.45" customHeight="1" x14ac:dyDescent="0.2">
      <c r="A56" s="59">
        <v>53</v>
      </c>
      <c r="B56" s="20" t="s">
        <v>42</v>
      </c>
      <c r="C56" s="15">
        <f>+'[1]Table 8 Membership 2.1.14'!C55</f>
        <v>19264</v>
      </c>
      <c r="D56" s="15">
        <f>+'10.1.14_SIS'!C57</f>
        <v>19316</v>
      </c>
      <c r="E56" s="54">
        <f t="shared" si="8"/>
        <v>52</v>
      </c>
      <c r="F56" s="54">
        <f t="shared" si="9"/>
        <v>52</v>
      </c>
      <c r="G56" s="54">
        <f t="shared" si="10"/>
        <v>0</v>
      </c>
      <c r="H56" s="13">
        <f>+'[1]Table 3 Levels 1&amp;2'!AL56</f>
        <v>5060.1508194045482</v>
      </c>
      <c r="I56" s="13">
        <f>+'[1]Table 3A Level 3'!C58</f>
        <v>689.74</v>
      </c>
      <c r="J56" s="13">
        <f t="shared" si="11"/>
        <v>5749.890819404548</v>
      </c>
      <c r="K56" s="14">
        <f t="shared" si="12"/>
        <v>298994.32260903652</v>
      </c>
      <c r="L56" s="13">
        <f t="shared" si="13"/>
        <v>298994.32260903652</v>
      </c>
      <c r="M56" s="13">
        <f t="shared" si="14"/>
        <v>0</v>
      </c>
    </row>
    <row r="57" spans="1:13" ht="14.45" customHeight="1" x14ac:dyDescent="0.2">
      <c r="A57" s="59">
        <v>54</v>
      </c>
      <c r="B57" s="20" t="s">
        <v>41</v>
      </c>
      <c r="C57" s="15">
        <f>+'[1]Table 8 Membership 2.1.14'!C56</f>
        <v>644</v>
      </c>
      <c r="D57" s="15">
        <f>+'10.1.14_SIS'!C58</f>
        <v>639</v>
      </c>
      <c r="E57" s="54">
        <f t="shared" si="8"/>
        <v>-5</v>
      </c>
      <c r="F57" s="54">
        <f t="shared" si="9"/>
        <v>0</v>
      </c>
      <c r="G57" s="54">
        <f t="shared" si="10"/>
        <v>-5</v>
      </c>
      <c r="H57" s="13">
        <f>+'[1]Table 3 Levels 1&amp;2'!AL57</f>
        <v>5867.0798370516713</v>
      </c>
      <c r="I57" s="13">
        <f>+'[1]Table 3A Level 3'!C59</f>
        <v>951.45</v>
      </c>
      <c r="J57" s="13">
        <f t="shared" si="11"/>
        <v>6818.5298370516712</v>
      </c>
      <c r="K57" s="14">
        <f t="shared" si="12"/>
        <v>-34092.649185258357</v>
      </c>
      <c r="L57" s="13">
        <f t="shared" si="13"/>
        <v>0</v>
      </c>
      <c r="M57" s="13">
        <f t="shared" si="14"/>
        <v>-34092.649185258357</v>
      </c>
    </row>
    <row r="58" spans="1:13" ht="14.45" customHeight="1" x14ac:dyDescent="0.2">
      <c r="A58" s="60">
        <v>55</v>
      </c>
      <c r="B58" s="22" t="s">
        <v>40</v>
      </c>
      <c r="C58" s="12">
        <f>+'[1]Table 8 Membership 2.1.14'!C57</f>
        <v>17722</v>
      </c>
      <c r="D58" s="12">
        <f>+'10.1.14_SIS'!C59</f>
        <v>17665</v>
      </c>
      <c r="E58" s="55">
        <f t="shared" si="8"/>
        <v>-57</v>
      </c>
      <c r="F58" s="55">
        <f t="shared" si="9"/>
        <v>0</v>
      </c>
      <c r="G58" s="55">
        <f t="shared" si="10"/>
        <v>-57</v>
      </c>
      <c r="H58" s="11">
        <f>+'[1]Table 3 Levels 1&amp;2'!AL58</f>
        <v>4266.8225491298481</v>
      </c>
      <c r="I58" s="11">
        <f>+'[1]Table 3A Level 3'!C60</f>
        <v>795.14</v>
      </c>
      <c r="J58" s="11">
        <f t="shared" si="11"/>
        <v>5061.9625491298484</v>
      </c>
      <c r="K58" s="10">
        <f t="shared" si="12"/>
        <v>-288531.86530040135</v>
      </c>
      <c r="L58" s="11">
        <f t="shared" si="13"/>
        <v>0</v>
      </c>
      <c r="M58" s="11">
        <f t="shared" si="14"/>
        <v>-288531.86530040135</v>
      </c>
    </row>
    <row r="59" spans="1:13" ht="14.45" customHeight="1" x14ac:dyDescent="0.2">
      <c r="A59" s="59">
        <v>56</v>
      </c>
      <c r="B59" s="20" t="s">
        <v>14</v>
      </c>
      <c r="C59" s="15">
        <f>+'[1]Table 8 Membership 2.1.14'!C58</f>
        <v>2191</v>
      </c>
      <c r="D59" s="15">
        <f>+'10.1.14_SIS'!C60</f>
        <v>2128</v>
      </c>
      <c r="E59" s="54">
        <f t="shared" si="8"/>
        <v>-63</v>
      </c>
      <c r="F59" s="54">
        <f t="shared" si="9"/>
        <v>0</v>
      </c>
      <c r="G59" s="54">
        <f t="shared" si="10"/>
        <v>-63</v>
      </c>
      <c r="H59" s="13">
        <f>+'[1]Table 3 Levels 1&amp;2'!AL59</f>
        <v>5028.4909408288286</v>
      </c>
      <c r="I59" s="13">
        <f>+'[1]Table 3A Level 3'!C61</f>
        <v>614.66000000000008</v>
      </c>
      <c r="J59" s="13">
        <f t="shared" si="11"/>
        <v>5643.1509408288284</v>
      </c>
      <c r="K59" s="14">
        <f t="shared" si="12"/>
        <v>-355518.50927221618</v>
      </c>
      <c r="L59" s="13">
        <f t="shared" si="13"/>
        <v>0</v>
      </c>
      <c r="M59" s="13">
        <f t="shared" si="14"/>
        <v>-355518.50927221618</v>
      </c>
    </row>
    <row r="60" spans="1:13" ht="14.45" customHeight="1" x14ac:dyDescent="0.2">
      <c r="A60" s="59">
        <v>57</v>
      </c>
      <c r="B60" s="20" t="s">
        <v>39</v>
      </c>
      <c r="C60" s="15">
        <f>+'[1]Table 8 Membership 2.1.14'!C59</f>
        <v>9095</v>
      </c>
      <c r="D60" s="15">
        <f>+'10.1.14_SIS'!C61</f>
        <v>9142</v>
      </c>
      <c r="E60" s="54">
        <f t="shared" si="8"/>
        <v>47</v>
      </c>
      <c r="F60" s="54">
        <f t="shared" si="9"/>
        <v>47</v>
      </c>
      <c r="G60" s="54">
        <f t="shared" si="10"/>
        <v>0</v>
      </c>
      <c r="H60" s="13">
        <f>+'[1]Table 3 Levels 1&amp;2'!AL60</f>
        <v>4625.9922979230687</v>
      </c>
      <c r="I60" s="13">
        <f>+'[1]Table 3A Level 3'!C62</f>
        <v>764.51</v>
      </c>
      <c r="J60" s="13">
        <f t="shared" si="11"/>
        <v>5390.5022979230689</v>
      </c>
      <c r="K60" s="14">
        <f t="shared" si="12"/>
        <v>253353.60800238425</v>
      </c>
      <c r="L60" s="13">
        <f t="shared" si="13"/>
        <v>253353.60800238425</v>
      </c>
      <c r="M60" s="13">
        <f t="shared" si="14"/>
        <v>0</v>
      </c>
    </row>
    <row r="61" spans="1:13" ht="14.45" customHeight="1" x14ac:dyDescent="0.2">
      <c r="A61" s="59">
        <v>58</v>
      </c>
      <c r="B61" s="20" t="s">
        <v>38</v>
      </c>
      <c r="C61" s="15">
        <f>+'[1]Table 8 Membership 2.1.14'!C60</f>
        <v>8929</v>
      </c>
      <c r="D61" s="15">
        <f>+'10.1.14_SIS'!C62</f>
        <v>8739</v>
      </c>
      <c r="E61" s="54">
        <f t="shared" si="8"/>
        <v>-190</v>
      </c>
      <c r="F61" s="54">
        <f t="shared" si="9"/>
        <v>0</v>
      </c>
      <c r="G61" s="54">
        <f t="shared" si="10"/>
        <v>-190</v>
      </c>
      <c r="H61" s="13">
        <f>+'[1]Table 3 Levels 1&amp;2'!AL61</f>
        <v>5673.1129637882123</v>
      </c>
      <c r="I61" s="13">
        <f>+'[1]Table 3A Level 3'!C63</f>
        <v>697.04</v>
      </c>
      <c r="J61" s="13">
        <f t="shared" si="11"/>
        <v>6370.1529637882122</v>
      </c>
      <c r="K61" s="14">
        <f t="shared" si="12"/>
        <v>-1210329.0631197602</v>
      </c>
      <c r="L61" s="13">
        <f t="shared" si="13"/>
        <v>0</v>
      </c>
      <c r="M61" s="13">
        <f t="shared" si="14"/>
        <v>-1210329.0631197602</v>
      </c>
    </row>
    <row r="62" spans="1:13" ht="14.45" customHeight="1" x14ac:dyDescent="0.2">
      <c r="A62" s="59">
        <v>59</v>
      </c>
      <c r="B62" s="20" t="s">
        <v>37</v>
      </c>
      <c r="C62" s="15">
        <f>+'[1]Table 8 Membership 2.1.14'!C61</f>
        <v>5104</v>
      </c>
      <c r="D62" s="15">
        <f>+'10.1.14_SIS'!C63</f>
        <v>5111</v>
      </c>
      <c r="E62" s="54">
        <f t="shared" si="8"/>
        <v>7</v>
      </c>
      <c r="F62" s="54">
        <f t="shared" si="9"/>
        <v>7</v>
      </c>
      <c r="G62" s="54">
        <f t="shared" si="10"/>
        <v>0</v>
      </c>
      <c r="H62" s="13">
        <f>+'[1]Table 3 Levels 1&amp;2'!AL62</f>
        <v>6621.946293521848</v>
      </c>
      <c r="I62" s="13">
        <f>+'[1]Table 3A Level 3'!C64</f>
        <v>689.52</v>
      </c>
      <c r="J62" s="13">
        <f t="shared" si="11"/>
        <v>7311.4662935218475</v>
      </c>
      <c r="K62" s="14">
        <f t="shared" si="12"/>
        <v>51180.264054652929</v>
      </c>
      <c r="L62" s="13">
        <f t="shared" si="13"/>
        <v>51180.264054652929</v>
      </c>
      <c r="M62" s="13">
        <f t="shared" si="14"/>
        <v>0</v>
      </c>
    </row>
    <row r="63" spans="1:13" ht="14.45" customHeight="1" x14ac:dyDescent="0.2">
      <c r="A63" s="60">
        <v>60</v>
      </c>
      <c r="B63" s="22" t="s">
        <v>36</v>
      </c>
      <c r="C63" s="12">
        <f>+'[1]Table 8 Membership 2.1.14'!C62</f>
        <v>6408</v>
      </c>
      <c r="D63" s="12">
        <f>+'10.1.14_SIS'!C64</f>
        <v>6332</v>
      </c>
      <c r="E63" s="55">
        <f t="shared" si="8"/>
        <v>-76</v>
      </c>
      <c r="F63" s="55">
        <f t="shared" si="9"/>
        <v>0</v>
      </c>
      <c r="G63" s="55">
        <f t="shared" si="10"/>
        <v>-76</v>
      </c>
      <c r="H63" s="11">
        <f>+'[1]Table 3 Levels 1&amp;2'!AL63</f>
        <v>5301.224090063828</v>
      </c>
      <c r="I63" s="11">
        <f>+'[1]Table 3A Level 3'!C65</f>
        <v>594.04</v>
      </c>
      <c r="J63" s="11">
        <f t="shared" si="11"/>
        <v>5895.264090063828</v>
      </c>
      <c r="K63" s="10">
        <f t="shared" si="12"/>
        <v>-448040.07084485091</v>
      </c>
      <c r="L63" s="11">
        <f t="shared" si="13"/>
        <v>0</v>
      </c>
      <c r="M63" s="11">
        <f t="shared" si="14"/>
        <v>-448040.07084485091</v>
      </c>
    </row>
    <row r="64" spans="1:13" ht="14.45" customHeight="1" x14ac:dyDescent="0.2">
      <c r="A64" s="59">
        <v>61</v>
      </c>
      <c r="B64" s="20" t="s">
        <v>15</v>
      </c>
      <c r="C64" s="15">
        <f>+'[1]Table 8 Membership 2.1.14'!C63</f>
        <v>3603</v>
      </c>
      <c r="D64" s="15">
        <f>+'10.1.14_SIS'!C65</f>
        <v>3641</v>
      </c>
      <c r="E64" s="54">
        <f t="shared" si="8"/>
        <v>38</v>
      </c>
      <c r="F64" s="54">
        <f t="shared" si="9"/>
        <v>38</v>
      </c>
      <c r="G64" s="54">
        <f t="shared" si="10"/>
        <v>0</v>
      </c>
      <c r="H64" s="13">
        <f>+'[1]Table 3 Levels 1&amp;2'!AL64</f>
        <v>2854.1575356369185</v>
      </c>
      <c r="I64" s="13">
        <f>+'[1]Table 3A Level 3'!C66</f>
        <v>833.70999999999992</v>
      </c>
      <c r="J64" s="13">
        <f t="shared" si="11"/>
        <v>3687.8675356369185</v>
      </c>
      <c r="K64" s="14">
        <f t="shared" si="12"/>
        <v>140138.96635420292</v>
      </c>
      <c r="L64" s="13">
        <f t="shared" si="13"/>
        <v>140138.96635420292</v>
      </c>
      <c r="M64" s="13">
        <f t="shared" si="14"/>
        <v>0</v>
      </c>
    </row>
    <row r="65" spans="1:13" ht="14.45" customHeight="1" x14ac:dyDescent="0.2">
      <c r="A65" s="59">
        <v>62</v>
      </c>
      <c r="B65" s="20" t="s">
        <v>35</v>
      </c>
      <c r="C65" s="15">
        <f>+'[1]Table 8 Membership 2.1.14'!C64</f>
        <v>2113</v>
      </c>
      <c r="D65" s="15">
        <f>+'10.1.14_SIS'!C66</f>
        <v>2035</v>
      </c>
      <c r="E65" s="54">
        <f t="shared" si="8"/>
        <v>-78</v>
      </c>
      <c r="F65" s="54">
        <f t="shared" si="9"/>
        <v>0</v>
      </c>
      <c r="G65" s="54">
        <f t="shared" si="10"/>
        <v>-78</v>
      </c>
      <c r="H65" s="13">
        <f>+'[1]Table 3 Levels 1&amp;2'!AL65</f>
        <v>5901.074538516008</v>
      </c>
      <c r="I65" s="13">
        <f>+'[1]Table 3A Level 3'!C67</f>
        <v>516.08000000000004</v>
      </c>
      <c r="J65" s="13">
        <f t="shared" si="11"/>
        <v>6417.154538516008</v>
      </c>
      <c r="K65" s="14">
        <f t="shared" si="12"/>
        <v>-500538.05400424864</v>
      </c>
      <c r="L65" s="13">
        <f t="shared" si="13"/>
        <v>0</v>
      </c>
      <c r="M65" s="13">
        <f t="shared" si="14"/>
        <v>-500538.05400424864</v>
      </c>
    </row>
    <row r="66" spans="1:13" ht="14.45" customHeight="1" x14ac:dyDescent="0.2">
      <c r="A66" s="59">
        <v>63</v>
      </c>
      <c r="B66" s="20" t="s">
        <v>34</v>
      </c>
      <c r="C66" s="15">
        <f>+'[1]Table 8 Membership 2.1.14'!C65</f>
        <v>2035</v>
      </c>
      <c r="D66" s="15">
        <f>+'10.1.14_SIS'!C67</f>
        <v>1995</v>
      </c>
      <c r="E66" s="54">
        <f t="shared" si="8"/>
        <v>-40</v>
      </c>
      <c r="F66" s="54">
        <f t="shared" si="9"/>
        <v>0</v>
      </c>
      <c r="G66" s="54">
        <f t="shared" si="10"/>
        <v>-40</v>
      </c>
      <c r="H66" s="13">
        <f>+'[1]Table 3 Levels 1&amp;2'!AL66</f>
        <v>4124.3813481848092</v>
      </c>
      <c r="I66" s="13">
        <f>+'[1]Table 3A Level 3'!C68</f>
        <v>756.79</v>
      </c>
      <c r="J66" s="13">
        <f t="shared" si="11"/>
        <v>4881.1713481848092</v>
      </c>
      <c r="K66" s="14">
        <f t="shared" si="12"/>
        <v>-195246.85392739237</v>
      </c>
      <c r="L66" s="13">
        <f t="shared" si="13"/>
        <v>0</v>
      </c>
      <c r="M66" s="13">
        <f t="shared" si="14"/>
        <v>-195246.85392739237</v>
      </c>
    </row>
    <row r="67" spans="1:13" ht="14.45" customHeight="1" x14ac:dyDescent="0.2">
      <c r="A67" s="59">
        <v>64</v>
      </c>
      <c r="B67" s="20" t="s">
        <v>33</v>
      </c>
      <c r="C67" s="15">
        <f>+'[1]Table 8 Membership 2.1.14'!C66</f>
        <v>2346</v>
      </c>
      <c r="D67" s="15">
        <f>+'10.1.14_SIS'!C68</f>
        <v>2352</v>
      </c>
      <c r="E67" s="54">
        <f t="shared" si="8"/>
        <v>6</v>
      </c>
      <c r="F67" s="54">
        <f t="shared" si="9"/>
        <v>6</v>
      </c>
      <c r="G67" s="54">
        <f t="shared" si="10"/>
        <v>0</v>
      </c>
      <c r="H67" s="13">
        <f>+'[1]Table 3 Levels 1&amp;2'!AL67</f>
        <v>6277.8307532778254</v>
      </c>
      <c r="I67" s="13">
        <f>+'[1]Table 3A Level 3'!C69</f>
        <v>592.66</v>
      </c>
      <c r="J67" s="13">
        <f t="shared" si="11"/>
        <v>6870.4907532778252</v>
      </c>
      <c r="K67" s="14">
        <f t="shared" si="12"/>
        <v>41222.944519666955</v>
      </c>
      <c r="L67" s="13">
        <f t="shared" si="13"/>
        <v>41222.944519666955</v>
      </c>
      <c r="M67" s="13">
        <f t="shared" si="14"/>
        <v>0</v>
      </c>
    </row>
    <row r="68" spans="1:13" ht="14.45" customHeight="1" x14ac:dyDescent="0.2">
      <c r="A68" s="60">
        <v>65</v>
      </c>
      <c r="B68" s="22" t="s">
        <v>32</v>
      </c>
      <c r="C68" s="12">
        <f>+'[1]Table 8 Membership 2.1.14'!C67</f>
        <v>8173</v>
      </c>
      <c r="D68" s="12">
        <f>+'10.1.14_SIS'!C69</f>
        <v>8009</v>
      </c>
      <c r="E68" s="55">
        <f>D68-C68</f>
        <v>-164</v>
      </c>
      <c r="F68" s="55">
        <f>IF(E68&gt;0,E68,0)</f>
        <v>0</v>
      </c>
      <c r="G68" s="55">
        <f t="shared" si="10"/>
        <v>-164</v>
      </c>
      <c r="H68" s="11">
        <f>+'[1]Table 3 Levels 1&amp;2'!AL68</f>
        <v>4775.1605543943642</v>
      </c>
      <c r="I68" s="11">
        <f>+'[1]Table 3A Level 3'!C70</f>
        <v>829.12</v>
      </c>
      <c r="J68" s="11">
        <f>I68+H68</f>
        <v>5604.2805543943641</v>
      </c>
      <c r="K68" s="10">
        <f>E68*J68</f>
        <v>-919102.0109206757</v>
      </c>
      <c r="L68" s="11">
        <f>IF(K68&gt;0,K68,0)</f>
        <v>0</v>
      </c>
      <c r="M68" s="11">
        <f t="shared" si="14"/>
        <v>-919102.0109206757</v>
      </c>
    </row>
    <row r="69" spans="1:13" ht="14.45" customHeight="1" x14ac:dyDescent="0.2">
      <c r="A69" s="61">
        <v>66</v>
      </c>
      <c r="B69" s="21" t="s">
        <v>31</v>
      </c>
      <c r="C69" s="15">
        <f>+'[1]Table 8 Membership 2.1.14'!C68</f>
        <v>1845</v>
      </c>
      <c r="D69" s="15">
        <f>+'10.1.14_SIS'!C70</f>
        <v>1617</v>
      </c>
      <c r="E69" s="54">
        <f>D69-C69</f>
        <v>-228</v>
      </c>
      <c r="F69" s="54">
        <f>IF(E69&gt;0,E69,0)</f>
        <v>0</v>
      </c>
      <c r="G69" s="54">
        <f t="shared" si="10"/>
        <v>-228</v>
      </c>
      <c r="H69" s="13">
        <f>+'[1]Table 3 Levels 1&amp;2'!AL69</f>
        <v>6564.0085433910035</v>
      </c>
      <c r="I69" s="13">
        <f>+'[1]Table 3A Level 3'!C71</f>
        <v>730.06</v>
      </c>
      <c r="J69" s="13">
        <f>I69+H69</f>
        <v>7294.0685433910039</v>
      </c>
      <c r="K69" s="14">
        <f>E69*J69</f>
        <v>-1663047.6278931489</v>
      </c>
      <c r="L69" s="13">
        <f>IF(K69&gt;0,K69,0)</f>
        <v>0</v>
      </c>
      <c r="M69" s="13">
        <f t="shared" si="14"/>
        <v>-1663047.6278931489</v>
      </c>
    </row>
    <row r="70" spans="1:13" ht="14.45" customHeight="1" x14ac:dyDescent="0.2">
      <c r="A70" s="59">
        <v>67</v>
      </c>
      <c r="B70" s="20" t="s">
        <v>30</v>
      </c>
      <c r="C70" s="15">
        <f>+'[1]Table 8 Membership 2.1.14'!C69</f>
        <v>5254</v>
      </c>
      <c r="D70" s="15">
        <f>+'10.1.14_SIS'!C71</f>
        <v>5209</v>
      </c>
      <c r="E70" s="54">
        <f>D70-C70</f>
        <v>-45</v>
      </c>
      <c r="F70" s="54">
        <f>IF(E70&gt;0,E70,0)</f>
        <v>0</v>
      </c>
      <c r="G70" s="54">
        <f t="shared" si="10"/>
        <v>-45</v>
      </c>
      <c r="H70" s="13">
        <f>+'[1]Table 3 Levels 1&amp;2'!AL70</f>
        <v>5029.1467736134118</v>
      </c>
      <c r="I70" s="13">
        <f>+'[1]Table 3A Level 3'!C72</f>
        <v>715.61</v>
      </c>
      <c r="J70" s="13">
        <f>I70+H70</f>
        <v>5744.7567736134115</v>
      </c>
      <c r="K70" s="14">
        <f>E70*J70</f>
        <v>-258514.05481260351</v>
      </c>
      <c r="L70" s="13">
        <f>IF(K70&gt;0,K70,0)</f>
        <v>0</v>
      </c>
      <c r="M70" s="13">
        <f t="shared" si="14"/>
        <v>-258514.05481260351</v>
      </c>
    </row>
    <row r="71" spans="1:13" ht="14.45" customHeight="1" x14ac:dyDescent="0.2">
      <c r="A71" s="59">
        <v>68</v>
      </c>
      <c r="B71" s="20" t="s">
        <v>29</v>
      </c>
      <c r="C71" s="15">
        <f>+'[1]Table 8 Membership 2.1.14'!C70</f>
        <v>1597</v>
      </c>
      <c r="D71" s="15">
        <f>+'10.1.14_SIS'!C72</f>
        <v>1399</v>
      </c>
      <c r="E71" s="54">
        <f>D71-C71</f>
        <v>-198</v>
      </c>
      <c r="F71" s="54">
        <f>IF(E71&gt;0,E71,0)</f>
        <v>0</v>
      </c>
      <c r="G71" s="54">
        <f t="shared" si="10"/>
        <v>-198</v>
      </c>
      <c r="H71" s="13">
        <f>+'[1]Table 3 Levels 1&amp;2'!AL71</f>
        <v>6390.1644202560601</v>
      </c>
      <c r="I71" s="13">
        <f>+'[1]Table 3A Level 3'!C73</f>
        <v>798.7</v>
      </c>
      <c r="J71" s="13">
        <f>I71+H71</f>
        <v>7188.8644202560599</v>
      </c>
      <c r="K71" s="14">
        <f>E71*J71</f>
        <v>-1423395.1552106999</v>
      </c>
      <c r="L71" s="13">
        <f>IF(K71&gt;0,K71,0)</f>
        <v>0</v>
      </c>
      <c r="M71" s="13">
        <f t="shared" si="14"/>
        <v>-1423395.1552106999</v>
      </c>
    </row>
    <row r="72" spans="1:13" ht="14.45" customHeight="1" x14ac:dyDescent="0.2">
      <c r="A72" s="62">
        <v>69</v>
      </c>
      <c r="B72" s="19" t="s">
        <v>28</v>
      </c>
      <c r="C72" s="15">
        <f>+'[1]Table 8 Membership 2.1.14'!C71</f>
        <v>4299</v>
      </c>
      <c r="D72" s="15">
        <f>+'10.1.14_SIS'!C73</f>
        <v>4460</v>
      </c>
      <c r="E72" s="54">
        <f>D72-C72</f>
        <v>161</v>
      </c>
      <c r="F72" s="54">
        <f>IF(E72&gt;0,E72,0)</f>
        <v>161</v>
      </c>
      <c r="G72" s="54">
        <f t="shared" si="10"/>
        <v>0</v>
      </c>
      <c r="H72" s="13">
        <f>+'[1]Table 3 Levels 1&amp;2'!AL72</f>
        <v>5722.4947921281337</v>
      </c>
      <c r="I72" s="13">
        <f>+'[1]Table 3A Level 3'!C74</f>
        <v>705.67</v>
      </c>
      <c r="J72" s="13">
        <f>I72+H72</f>
        <v>6428.1647921281337</v>
      </c>
      <c r="K72" s="14">
        <f>E72*J72</f>
        <v>1034934.5315326295</v>
      </c>
      <c r="L72" s="13">
        <f>IF(K72&gt;0,K72,0)</f>
        <v>1034934.5315326295</v>
      </c>
      <c r="M72" s="13">
        <f t="shared" si="14"/>
        <v>0</v>
      </c>
    </row>
    <row r="73" spans="1:13" s="5" customFormat="1" ht="14.45" customHeight="1" thickBot="1" x14ac:dyDescent="0.3">
      <c r="A73" s="63"/>
      <c r="B73" s="8" t="s">
        <v>695</v>
      </c>
      <c r="C73" s="56">
        <f>SUM(C4:C72)</f>
        <v>638458</v>
      </c>
      <c r="D73" s="56">
        <f>SUM(D4:D72)</f>
        <v>640580</v>
      </c>
      <c r="E73" s="56">
        <f>SUM(E4:E72)</f>
        <v>2122</v>
      </c>
      <c r="F73" s="56">
        <f>SUM(F4:F72)</f>
        <v>5568</v>
      </c>
      <c r="G73" s="56">
        <f>SUM(G4:G72)</f>
        <v>-3446</v>
      </c>
      <c r="H73" s="57"/>
      <c r="I73" s="57"/>
      <c r="J73" s="57"/>
      <c r="K73" s="41">
        <f>SUM(K4:K72)</f>
        <v>8841948.1170833446</v>
      </c>
      <c r="L73" s="57">
        <f>SUM(L4:L72)</f>
        <v>27511457.410083003</v>
      </c>
      <c r="M73" s="57">
        <f>SUM(M4:M72)</f>
        <v>-18669509.292999651</v>
      </c>
    </row>
    <row r="74" spans="1:13" ht="8.4499999999999993" customHeight="1" thickTop="1" x14ac:dyDescent="0.25">
      <c r="A74" s="64"/>
      <c r="B74" s="18"/>
      <c r="C74" s="7"/>
      <c r="D74" s="7"/>
      <c r="E74" s="7"/>
      <c r="F74" s="7"/>
      <c r="G74" s="7"/>
      <c r="H74" s="6"/>
      <c r="I74" s="6"/>
      <c r="J74" s="6"/>
      <c r="K74" s="6"/>
      <c r="L74" s="6"/>
      <c r="M74" s="6"/>
    </row>
    <row r="75" spans="1:13" ht="14.45" customHeight="1" x14ac:dyDescent="0.2">
      <c r="A75" s="59">
        <v>318001</v>
      </c>
      <c r="B75" s="20" t="s">
        <v>27</v>
      </c>
      <c r="C75" s="15">
        <f>+'[1]Table 5A1_Labs'!$C$5</f>
        <v>1394</v>
      </c>
      <c r="D75" s="15">
        <f>+'10.1.14_SIS'!BU77</f>
        <v>1414</v>
      </c>
      <c r="E75" s="54">
        <f t="shared" ref="E75:E76" si="15">D75-C75</f>
        <v>20</v>
      </c>
      <c r="F75" s="54">
        <f t="shared" ref="F75:F76" si="16">IF(E75&gt;0,E75,0)</f>
        <v>20</v>
      </c>
      <c r="G75" s="54">
        <f t="shared" ref="G75:G76" si="17">IF(E75&lt;0,E75,0)</f>
        <v>0</v>
      </c>
      <c r="H75" s="13">
        <f>+'[1]Table 5A1_Labs'!$D$5</f>
        <v>4479.9292126977662</v>
      </c>
      <c r="I75" s="13">
        <f>+'[1]Table 5A1_Labs'!$F$5</f>
        <v>605.97185873605952</v>
      </c>
      <c r="J75" s="13">
        <f t="shared" ref="J75:J76" si="18">I75+H75</f>
        <v>5085.9010714338256</v>
      </c>
      <c r="K75" s="14">
        <f t="shared" ref="K75:K76" si="19">E75*J75</f>
        <v>101718.02142867651</v>
      </c>
      <c r="L75" s="13">
        <f t="shared" ref="L75:L76" si="20">IF(K75&gt;0,K75,0)</f>
        <v>101718.02142867651</v>
      </c>
      <c r="M75" s="13">
        <f t="shared" ref="M75:M76" si="21">IF(K75&lt;0,K75,0)</f>
        <v>0</v>
      </c>
    </row>
    <row r="76" spans="1:13" ht="14.45" customHeight="1" x14ac:dyDescent="0.2">
      <c r="A76" s="62">
        <v>319001</v>
      </c>
      <c r="B76" s="19" t="s">
        <v>26</v>
      </c>
      <c r="C76" s="15">
        <f>+'[1]Table 5A1_Labs'!$C$6</f>
        <v>588</v>
      </c>
      <c r="D76" s="15">
        <f>+'10.1.14_SIS'!BV77+'10.1.14_SIS'!BW77</f>
        <v>1024</v>
      </c>
      <c r="E76" s="54">
        <f t="shared" si="15"/>
        <v>436</v>
      </c>
      <c r="F76" s="54">
        <f t="shared" si="16"/>
        <v>436</v>
      </c>
      <c r="G76" s="54">
        <f t="shared" si="17"/>
        <v>0</v>
      </c>
      <c r="H76" s="13">
        <f>+'[1]Table 5A1_Labs'!$D$6</f>
        <v>4479.9292126977662</v>
      </c>
      <c r="I76" s="13">
        <f>+'[1]Table 5A1_Labs'!$F$6</f>
        <v>699.89832861189802</v>
      </c>
      <c r="J76" s="13">
        <f t="shared" si="18"/>
        <v>5179.8275413096644</v>
      </c>
      <c r="K76" s="14">
        <f t="shared" si="19"/>
        <v>2258404.8080110135</v>
      </c>
      <c r="L76" s="13">
        <f t="shared" si="20"/>
        <v>2258404.8080110135</v>
      </c>
      <c r="M76" s="13">
        <f t="shared" si="21"/>
        <v>0</v>
      </c>
    </row>
    <row r="77" spans="1:13" s="5" customFormat="1" ht="14.45" customHeight="1" thickBot="1" x14ac:dyDescent="0.3">
      <c r="A77" s="63"/>
      <c r="B77" s="8" t="s">
        <v>25</v>
      </c>
      <c r="C77" s="56">
        <f>SUM(C75:C76)</f>
        <v>1982</v>
      </c>
      <c r="D77" s="56">
        <f t="shared" ref="D77:G77" si="22">SUM(D75:D76)</f>
        <v>2438</v>
      </c>
      <c r="E77" s="56">
        <f t="shared" si="22"/>
        <v>456</v>
      </c>
      <c r="F77" s="56">
        <f t="shared" si="22"/>
        <v>456</v>
      </c>
      <c r="G77" s="56">
        <f t="shared" si="22"/>
        <v>0</v>
      </c>
      <c r="H77" s="57"/>
      <c r="I77" s="57"/>
      <c r="J77" s="57"/>
      <c r="K77" s="41">
        <f>SUM(K75:K76)</f>
        <v>2360122.8294396899</v>
      </c>
      <c r="L77" s="57">
        <f t="shared" ref="L77:M77" si="23">SUM(L75:L76)</f>
        <v>2360122.8294396899</v>
      </c>
      <c r="M77" s="57">
        <f t="shared" si="23"/>
        <v>0</v>
      </c>
    </row>
    <row r="78" spans="1:13" ht="8.4499999999999993" customHeight="1" thickTop="1" x14ac:dyDescent="0.25">
      <c r="A78" s="64"/>
      <c r="B78" s="18"/>
      <c r="C78" s="7"/>
      <c r="D78" s="7"/>
      <c r="E78" s="7"/>
      <c r="F78" s="7"/>
      <c r="G78" s="7"/>
      <c r="H78" s="6"/>
      <c r="I78" s="6"/>
      <c r="J78" s="6"/>
      <c r="K78" s="6"/>
      <c r="L78" s="6"/>
      <c r="M78" s="6"/>
    </row>
    <row r="79" spans="1:13" s="4" customFormat="1" ht="14.45" customHeight="1" x14ac:dyDescent="0.2">
      <c r="A79" s="59">
        <v>302006</v>
      </c>
      <c r="B79" s="20" t="s">
        <v>393</v>
      </c>
      <c r="C79" s="15">
        <f>+'Oct midyear LSMSA'!C73</f>
        <v>278</v>
      </c>
      <c r="D79" s="15">
        <f>+'Oct midyear LSMSA'!D73</f>
        <v>308</v>
      </c>
      <c r="E79" s="54">
        <f t="shared" ref="E79:E80" si="24">D79-C79</f>
        <v>30</v>
      </c>
      <c r="F79" s="54">
        <f t="shared" ref="F79:F80" si="25">IF(E79&gt;0,E79,0)</f>
        <v>30</v>
      </c>
      <c r="G79" s="54">
        <f t="shared" ref="G79:G80" si="26">IF(E79&lt;0,E79,0)</f>
        <v>0</v>
      </c>
      <c r="H79" s="13" t="s">
        <v>535</v>
      </c>
      <c r="I79" s="13"/>
      <c r="J79" s="13"/>
      <c r="K79" s="14">
        <f>+'Oct midyear LSMSA'!K73</f>
        <v>266460.09170437208</v>
      </c>
      <c r="L79" s="13">
        <f t="shared" ref="L79:L80" si="27">IF(K79&gt;0,K79,0)</f>
        <v>266460.09170437208</v>
      </c>
      <c r="M79" s="13">
        <f t="shared" ref="M79:M80" si="28">IF(K79&lt;0,K79,0)</f>
        <v>0</v>
      </c>
    </row>
    <row r="80" spans="1:13" s="4" customFormat="1" ht="14.45" customHeight="1" x14ac:dyDescent="0.2">
      <c r="A80" s="62">
        <v>334001</v>
      </c>
      <c r="B80" s="19" t="s">
        <v>394</v>
      </c>
      <c r="C80" s="15">
        <f>+'Oct midyear NOCCA'!C73</f>
        <v>175</v>
      </c>
      <c r="D80" s="15">
        <f>+'Oct midyear NOCCA'!D73</f>
        <v>242</v>
      </c>
      <c r="E80" s="54">
        <f t="shared" si="24"/>
        <v>67</v>
      </c>
      <c r="F80" s="54">
        <f t="shared" si="25"/>
        <v>67</v>
      </c>
      <c r="G80" s="54">
        <f t="shared" si="26"/>
        <v>0</v>
      </c>
      <c r="H80" s="13" t="s">
        <v>535</v>
      </c>
      <c r="I80" s="13"/>
      <c r="J80" s="13"/>
      <c r="K80" s="14">
        <f>+'Oct midyear NOCCA'!K73</f>
        <v>604748.13125253492</v>
      </c>
      <c r="L80" s="13">
        <f t="shared" si="27"/>
        <v>604748.13125253492</v>
      </c>
      <c r="M80" s="13">
        <f t="shared" si="28"/>
        <v>0</v>
      </c>
    </row>
    <row r="81" spans="1:13" s="4" customFormat="1" ht="14.45" customHeight="1" thickBot="1" x14ac:dyDescent="0.3">
      <c r="A81" s="63"/>
      <c r="B81" s="8" t="s">
        <v>395</v>
      </c>
      <c r="C81" s="56">
        <f>SUM(C79:C80)</f>
        <v>453</v>
      </c>
      <c r="D81" s="56">
        <f t="shared" ref="D81" si="29">SUM(D79:D80)</f>
        <v>550</v>
      </c>
      <c r="E81" s="56">
        <f t="shared" ref="E81" si="30">SUM(E79:E80)</f>
        <v>97</v>
      </c>
      <c r="F81" s="56">
        <f t="shared" ref="F81" si="31">SUM(F79:F80)</f>
        <v>97</v>
      </c>
      <c r="G81" s="56">
        <f t="shared" ref="G81" si="32">SUM(G79:G80)</f>
        <v>0</v>
      </c>
      <c r="H81" s="57"/>
      <c r="I81" s="57"/>
      <c r="J81" s="57"/>
      <c r="K81" s="41">
        <f>SUM(K79:K80)</f>
        <v>871208.222956907</v>
      </c>
      <c r="L81" s="57">
        <f t="shared" ref="L81" si="33">SUM(L79:L80)</f>
        <v>871208.222956907</v>
      </c>
      <c r="M81" s="57">
        <f t="shared" ref="M81" si="34">SUM(M79:M80)</f>
        <v>0</v>
      </c>
    </row>
    <row r="82" spans="1:13" ht="8.4499999999999993" customHeight="1" thickTop="1" x14ac:dyDescent="0.25">
      <c r="A82" s="64"/>
      <c r="B82" s="18"/>
      <c r="C82" s="7"/>
      <c r="D82" s="7"/>
      <c r="E82" s="7"/>
      <c r="F82" s="7"/>
      <c r="G82" s="7"/>
      <c r="H82" s="6"/>
      <c r="I82" s="6"/>
      <c r="J82" s="6"/>
      <c r="K82" s="6"/>
      <c r="L82" s="6"/>
      <c r="M82" s="6"/>
    </row>
    <row r="83" spans="1:13" s="4" customFormat="1" ht="14.45" customHeight="1" x14ac:dyDescent="0.2">
      <c r="A83" s="59">
        <v>321001</v>
      </c>
      <c r="B83" s="20" t="s">
        <v>24</v>
      </c>
      <c r="C83" s="15">
        <f>+'[1]Table 5A2- Legacy Type 2'!C5</f>
        <v>325</v>
      </c>
      <c r="D83" s="15">
        <f>+'10.1.14_SIS'!BX77</f>
        <v>346</v>
      </c>
      <c r="E83" s="54">
        <f t="shared" ref="E83:E92" si="35">D83-C83</f>
        <v>21</v>
      </c>
      <c r="F83" s="54">
        <f t="shared" ref="F83:F92" si="36">IF(E83&gt;0,E83,0)</f>
        <v>21</v>
      </c>
      <c r="G83" s="54">
        <f t="shared" ref="G83:G92" si="37">IF(E83&lt;0,E83,0)</f>
        <v>0</v>
      </c>
      <c r="H83" s="13">
        <f>'[2]Table 5A2- Legacy Type 2'!D5</f>
        <v>9990.1605543943642</v>
      </c>
      <c r="I83" s="13">
        <f>+'[1]Table 5A2- Legacy Type 2'!F5</f>
        <v>716.29552188552179</v>
      </c>
      <c r="J83" s="13">
        <f t="shared" ref="J83:J92" si="38">I83+H83</f>
        <v>10706.456076279886</v>
      </c>
      <c r="K83" s="14">
        <f t="shared" ref="K83:K92" si="39">E83*J83</f>
        <v>224835.57760187762</v>
      </c>
      <c r="L83" s="13">
        <f t="shared" ref="L83:L92" si="40">IF(K83&gt;0,K83,0)</f>
        <v>224835.57760187762</v>
      </c>
      <c r="M83" s="13">
        <f t="shared" ref="M83:M92" si="41">IF(K83&lt;0,K83,0)</f>
        <v>0</v>
      </c>
    </row>
    <row r="84" spans="1:13" s="4" customFormat="1" ht="14.45" customHeight="1" x14ac:dyDescent="0.2">
      <c r="A84" s="59">
        <v>329001</v>
      </c>
      <c r="B84" s="20" t="s">
        <v>23</v>
      </c>
      <c r="C84" s="15">
        <f>+'[1]Table 5A2- Legacy Type 2'!C6</f>
        <v>363</v>
      </c>
      <c r="D84" s="15">
        <f>+'10.1.14_SIS'!BY77</f>
        <v>377</v>
      </c>
      <c r="E84" s="54">
        <f t="shared" si="35"/>
        <v>14</v>
      </c>
      <c r="F84" s="54">
        <f t="shared" si="36"/>
        <v>14</v>
      </c>
      <c r="G84" s="54">
        <f t="shared" si="37"/>
        <v>0</v>
      </c>
      <c r="H84" s="13">
        <f>'[2]Table 5A2- Legacy Type 2'!D6</f>
        <v>8666.1928602178996</v>
      </c>
      <c r="I84" s="13">
        <f>+'[1]Table 5A2- Legacy Type 2'!F6</f>
        <v>598.40363440561384</v>
      </c>
      <c r="J84" s="13">
        <f t="shared" si="38"/>
        <v>9264.5964946235126</v>
      </c>
      <c r="K84" s="14">
        <f t="shared" si="39"/>
        <v>129704.35092472918</v>
      </c>
      <c r="L84" s="13">
        <f t="shared" si="40"/>
        <v>129704.35092472918</v>
      </c>
      <c r="M84" s="13">
        <f t="shared" si="41"/>
        <v>0</v>
      </c>
    </row>
    <row r="85" spans="1:13" s="4" customFormat="1" ht="14.45" customHeight="1" x14ac:dyDescent="0.2">
      <c r="A85" s="79">
        <v>331</v>
      </c>
      <c r="B85" s="80" t="s">
        <v>527</v>
      </c>
      <c r="C85" s="81">
        <f>+'[1]Table 5A2- Legacy Type 2'!C7</f>
        <v>626</v>
      </c>
      <c r="D85" s="81">
        <f>+'10.1.14_ISL'!E72</f>
        <v>663</v>
      </c>
      <c r="E85" s="82">
        <f t="shared" si="35"/>
        <v>37</v>
      </c>
      <c r="F85" s="82">
        <f t="shared" si="36"/>
        <v>37</v>
      </c>
      <c r="G85" s="82">
        <f t="shared" si="37"/>
        <v>0</v>
      </c>
      <c r="H85" s="83">
        <f>'[2]Table 5A2- Legacy Type 2'!D7</f>
        <v>8411.7009974327848</v>
      </c>
      <c r="I85" s="83">
        <f>+'[1]Table 5A2- Legacy Type 2'!F9</f>
        <v>714.81015756302509</v>
      </c>
      <c r="J85" s="83">
        <f t="shared" si="38"/>
        <v>9126.5111549958092</v>
      </c>
      <c r="K85" s="83">
        <f t="shared" si="39"/>
        <v>337680.91273484495</v>
      </c>
      <c r="L85" s="83">
        <f t="shared" si="40"/>
        <v>337680.91273484495</v>
      </c>
      <c r="M85" s="83">
        <f t="shared" si="41"/>
        <v>0</v>
      </c>
    </row>
    <row r="86" spans="1:13" s="4" customFormat="1" ht="14.45" customHeight="1" x14ac:dyDescent="0.2">
      <c r="A86" s="74">
        <v>331</v>
      </c>
      <c r="B86" s="75" t="s">
        <v>528</v>
      </c>
      <c r="C86" s="76">
        <f>+'[1]Table 5A2- Legacy Type 2'!C8</f>
        <v>193</v>
      </c>
      <c r="D86" s="76">
        <f>+'10.1.14_ISL'!D72</f>
        <v>245</v>
      </c>
      <c r="E86" s="77">
        <f t="shared" ref="E86" si="42">D86-C86</f>
        <v>52</v>
      </c>
      <c r="F86" s="77">
        <f t="shared" ref="F86" si="43">IF(E86&gt;0,E86,0)</f>
        <v>52</v>
      </c>
      <c r="G86" s="77">
        <f t="shared" ref="G86" si="44">IF(E86&lt;0,E86,0)</f>
        <v>0</v>
      </c>
      <c r="H86" s="78">
        <f>'[2]Table 5A2- Legacy Type 2'!D8</f>
        <v>9071.7009974327848</v>
      </c>
      <c r="I86" s="78">
        <f>+'[1]Table 5A2- Legacy Type 2'!F9</f>
        <v>714.81015756302509</v>
      </c>
      <c r="J86" s="78">
        <f t="shared" ref="J86" si="45">I86+H86</f>
        <v>9786.5111549958092</v>
      </c>
      <c r="K86" s="78">
        <f t="shared" ref="K86" si="46">E86*J86</f>
        <v>508898.58005978208</v>
      </c>
      <c r="L86" s="78">
        <f t="shared" ref="L86" si="47">IF(K86&gt;0,K86,0)</f>
        <v>508898.58005978208</v>
      </c>
      <c r="M86" s="78">
        <f t="shared" si="41"/>
        <v>0</v>
      </c>
    </row>
    <row r="87" spans="1:13" s="4" customFormat="1" ht="14.45" customHeight="1" x14ac:dyDescent="0.2">
      <c r="A87" s="69">
        <v>331001</v>
      </c>
      <c r="B87" s="70" t="s">
        <v>529</v>
      </c>
      <c r="C87" s="71">
        <f t="shared" ref="C87:G87" si="48">+C85+C86</f>
        <v>819</v>
      </c>
      <c r="D87" s="71">
        <f t="shared" si="48"/>
        <v>908</v>
      </c>
      <c r="E87" s="72">
        <f t="shared" si="48"/>
        <v>89</v>
      </c>
      <c r="F87" s="72">
        <f t="shared" si="48"/>
        <v>89</v>
      </c>
      <c r="G87" s="72">
        <f t="shared" si="48"/>
        <v>0</v>
      </c>
      <c r="H87" s="73"/>
      <c r="I87" s="73"/>
      <c r="J87" s="73"/>
      <c r="K87" s="73">
        <f>+K85+K86</f>
        <v>846579.49279462709</v>
      </c>
      <c r="L87" s="73">
        <f t="shared" ref="L87:M87" si="49">+L85+L86</f>
        <v>846579.49279462709</v>
      </c>
      <c r="M87" s="73">
        <f t="shared" si="49"/>
        <v>0</v>
      </c>
    </row>
    <row r="88" spans="1:13" s="4" customFormat="1" ht="14.45" customHeight="1" x14ac:dyDescent="0.2">
      <c r="A88" s="59">
        <v>333001</v>
      </c>
      <c r="B88" s="20" t="s">
        <v>22</v>
      </c>
      <c r="C88" s="15">
        <f>+'[1]Table 5A2- Legacy Type 2'!C10</f>
        <v>716</v>
      </c>
      <c r="D88" s="15">
        <f>+'10.1.14_SIS'!CA77</f>
        <v>721</v>
      </c>
      <c r="E88" s="54">
        <f t="shared" si="35"/>
        <v>5</v>
      </c>
      <c r="F88" s="54">
        <f t="shared" si="36"/>
        <v>5</v>
      </c>
      <c r="G88" s="54">
        <f t="shared" si="37"/>
        <v>0</v>
      </c>
      <c r="H88" s="13">
        <f>'[2]Table 5A2- Legacy Type 2'!D10</f>
        <v>7191.940566009911</v>
      </c>
      <c r="I88" s="13">
        <f>+'[1]Table 5A2- Legacy Type 2'!F10</f>
        <v>536.12413544332276</v>
      </c>
      <c r="J88" s="13">
        <f t="shared" si="38"/>
        <v>7728.0647014532333</v>
      </c>
      <c r="K88" s="14">
        <f t="shared" si="39"/>
        <v>38640.323507266163</v>
      </c>
      <c r="L88" s="13">
        <f t="shared" si="40"/>
        <v>38640.323507266163</v>
      </c>
      <c r="M88" s="13">
        <f t="shared" si="41"/>
        <v>0</v>
      </c>
    </row>
    <row r="89" spans="1:13" s="4" customFormat="1" ht="14.45" customHeight="1" x14ac:dyDescent="0.2">
      <c r="A89" s="60">
        <v>336001</v>
      </c>
      <c r="B89" s="22" t="s">
        <v>21</v>
      </c>
      <c r="C89" s="12">
        <f>+'[1]Table 5A2- Legacy Type 2'!C11</f>
        <v>903</v>
      </c>
      <c r="D89" s="12">
        <f>+'10.1.14_SIS'!CB77</f>
        <v>832</v>
      </c>
      <c r="E89" s="55">
        <f t="shared" si="35"/>
        <v>-71</v>
      </c>
      <c r="F89" s="55">
        <f t="shared" si="36"/>
        <v>0</v>
      </c>
      <c r="G89" s="55">
        <f t="shared" si="37"/>
        <v>-71</v>
      </c>
      <c r="H89" s="11">
        <f>'[2]Table 5A2- Legacy Type 2'!D11</f>
        <v>8528.6077751368684</v>
      </c>
      <c r="I89" s="11">
        <f>+'[1]Table 5A2- Legacy Type 2'!F11</f>
        <v>527.02354414153262</v>
      </c>
      <c r="J89" s="11">
        <f t="shared" si="38"/>
        <v>9055.6313192784019</v>
      </c>
      <c r="K89" s="10">
        <f t="shared" si="39"/>
        <v>-642949.82366876653</v>
      </c>
      <c r="L89" s="11">
        <f t="shared" si="40"/>
        <v>0</v>
      </c>
      <c r="M89" s="11">
        <f t="shared" si="41"/>
        <v>-642949.82366876653</v>
      </c>
    </row>
    <row r="90" spans="1:13" s="4" customFormat="1" ht="14.45" customHeight="1" x14ac:dyDescent="0.2">
      <c r="A90" s="59">
        <v>337001</v>
      </c>
      <c r="B90" s="20" t="s">
        <v>20</v>
      </c>
      <c r="C90" s="15">
        <f>+'[1]Table 5A2- Legacy Type 2'!C12</f>
        <v>936</v>
      </c>
      <c r="D90" s="15">
        <f>+'10.1.14_SIS'!CC77</f>
        <v>933</v>
      </c>
      <c r="E90" s="54">
        <f t="shared" si="35"/>
        <v>-3</v>
      </c>
      <c r="F90" s="54">
        <f t="shared" si="36"/>
        <v>0</v>
      </c>
      <c r="G90" s="54">
        <f t="shared" si="37"/>
        <v>-3</v>
      </c>
      <c r="H90" s="13">
        <f>'[2]Table 5A2- Legacy Type 2'!D12</f>
        <v>13148.801755291688</v>
      </c>
      <c r="I90" s="13">
        <f>+'[1]Table 5A2- Legacy Type 2'!F12</f>
        <v>788.90242015830813</v>
      </c>
      <c r="J90" s="13">
        <f t="shared" si="38"/>
        <v>13937.704175449997</v>
      </c>
      <c r="K90" s="14">
        <f t="shared" si="39"/>
        <v>-41813.112526349993</v>
      </c>
      <c r="L90" s="13">
        <f t="shared" si="40"/>
        <v>0</v>
      </c>
      <c r="M90" s="13">
        <f t="shared" si="41"/>
        <v>-41813.112526349993</v>
      </c>
    </row>
    <row r="91" spans="1:13" s="4" customFormat="1" ht="14.45" customHeight="1" x14ac:dyDescent="0.2">
      <c r="A91" s="59">
        <v>339001</v>
      </c>
      <c r="B91" s="20" t="s">
        <v>396</v>
      </c>
      <c r="C91" s="15">
        <f>+'[1]Table 5A2- Legacy Type 2'!C13</f>
        <v>346</v>
      </c>
      <c r="D91" s="15">
        <f>+'10.1.14_SIS'!CD77</f>
        <v>428</v>
      </c>
      <c r="E91" s="54">
        <f t="shared" si="35"/>
        <v>82</v>
      </c>
      <c r="F91" s="54">
        <f t="shared" si="36"/>
        <v>82</v>
      </c>
      <c r="G91" s="54">
        <f t="shared" si="37"/>
        <v>0</v>
      </c>
      <c r="H91" s="13">
        <f>'[2]Table 5A2- Legacy Type 2'!D13</f>
        <v>9071.7009974327848</v>
      </c>
      <c r="I91" s="13">
        <f>+'[1]Table 5A2- Legacy Type 2'!F13</f>
        <v>705.7643831168831</v>
      </c>
      <c r="J91" s="13">
        <f t="shared" si="38"/>
        <v>9777.4653805496673</v>
      </c>
      <c r="K91" s="14">
        <f t="shared" si="39"/>
        <v>801752.16120507277</v>
      </c>
      <c r="L91" s="13">
        <f t="shared" si="40"/>
        <v>801752.16120507277</v>
      </c>
      <c r="M91" s="13">
        <f t="shared" si="41"/>
        <v>0</v>
      </c>
    </row>
    <row r="92" spans="1:13" s="4" customFormat="1" ht="14.45" customHeight="1" x14ac:dyDescent="0.2">
      <c r="A92" s="60">
        <v>340001</v>
      </c>
      <c r="B92" s="22" t="s">
        <v>397</v>
      </c>
      <c r="C92" s="12">
        <f>+'[1]Table 5A2- Legacy Type 2'!C14</f>
        <v>110</v>
      </c>
      <c r="D92" s="12">
        <f>+'10.1.14_SIS'!CE77</f>
        <v>110</v>
      </c>
      <c r="E92" s="55">
        <f t="shared" si="35"/>
        <v>0</v>
      </c>
      <c r="F92" s="55">
        <f t="shared" si="36"/>
        <v>0</v>
      </c>
      <c r="G92" s="55">
        <f t="shared" si="37"/>
        <v>0</v>
      </c>
      <c r="H92" s="11">
        <f>'[2]Table 5A2- Legacy Type 2'!D14</f>
        <v>8885.0123210173733</v>
      </c>
      <c r="I92" s="11">
        <f>+'[1]Table 5A2- Legacy Type 2'!F14</f>
        <v>659.21180998497243</v>
      </c>
      <c r="J92" s="11">
        <f t="shared" si="38"/>
        <v>9544.2241310023455</v>
      </c>
      <c r="K92" s="10">
        <f t="shared" si="39"/>
        <v>0</v>
      </c>
      <c r="L92" s="11">
        <f t="shared" si="40"/>
        <v>0</v>
      </c>
      <c r="M92" s="11">
        <f t="shared" si="41"/>
        <v>0</v>
      </c>
    </row>
    <row r="93" spans="1:13" s="4" customFormat="1" ht="14.45" customHeight="1" thickBot="1" x14ac:dyDescent="0.3">
      <c r="A93" s="63"/>
      <c r="B93" s="8" t="s">
        <v>19</v>
      </c>
      <c r="C93" s="56">
        <f>SUM(C83:C92)-C87</f>
        <v>4518</v>
      </c>
      <c r="D93" s="56">
        <f t="shared" ref="D93:G93" si="50">SUM(D83:D92)-D87</f>
        <v>4655</v>
      </c>
      <c r="E93" s="56">
        <f t="shared" si="50"/>
        <v>137</v>
      </c>
      <c r="F93" s="56">
        <f t="shared" si="50"/>
        <v>211</v>
      </c>
      <c r="G93" s="56">
        <f t="shared" si="50"/>
        <v>-74</v>
      </c>
      <c r="H93" s="57"/>
      <c r="I93" s="57"/>
      <c r="J93" s="57"/>
      <c r="K93" s="41">
        <f t="shared" ref="K93:M93" si="51">SUM(K83:K92)-K87</f>
        <v>1356748.9698384565</v>
      </c>
      <c r="L93" s="57">
        <f t="shared" si="51"/>
        <v>2041511.906033573</v>
      </c>
      <c r="M93" s="57">
        <f t="shared" si="51"/>
        <v>-684762.93619511649</v>
      </c>
    </row>
    <row r="94" spans="1:13" ht="8.4499999999999993" customHeight="1" thickTop="1" x14ac:dyDescent="0.25">
      <c r="A94" s="64"/>
      <c r="B94" s="18"/>
      <c r="C94" s="7"/>
      <c r="D94" s="7"/>
      <c r="E94" s="7"/>
      <c r="F94" s="7"/>
      <c r="G94" s="7"/>
      <c r="H94" s="6"/>
      <c r="I94" s="6"/>
      <c r="J94" s="6"/>
      <c r="K94" s="6"/>
      <c r="L94" s="6"/>
      <c r="M94" s="6"/>
    </row>
    <row r="95" spans="1:13" s="4" customFormat="1" ht="14.45" customHeight="1" x14ac:dyDescent="0.2">
      <c r="A95" s="59">
        <v>328001</v>
      </c>
      <c r="B95" s="20" t="s">
        <v>398</v>
      </c>
      <c r="C95" s="15">
        <f>+'Oct midyear Southwest'!C73</f>
        <v>671</v>
      </c>
      <c r="D95" s="15">
        <f>+'Oct midyear Southwest'!D73</f>
        <v>864</v>
      </c>
      <c r="E95" s="54">
        <f t="shared" ref="E95:E119" si="52">D95-C95</f>
        <v>193</v>
      </c>
      <c r="F95" s="54">
        <f t="shared" ref="F95:F119" si="53">IF(E95&gt;0,E95,0)</f>
        <v>193</v>
      </c>
      <c r="G95" s="54">
        <f t="shared" ref="G95:G119" si="54">IF(E95&lt;0,E95,0)</f>
        <v>0</v>
      </c>
      <c r="H95" s="13" t="s">
        <v>535</v>
      </c>
      <c r="I95" s="13"/>
      <c r="J95" s="13"/>
      <c r="K95" s="14">
        <f>+'Oct midyear Southwest'!K73</f>
        <v>963536.04364626505</v>
      </c>
      <c r="L95" s="13">
        <f t="shared" ref="L95:L119" si="55">IF(K95&gt;0,K95,0)</f>
        <v>963536.04364626505</v>
      </c>
      <c r="M95" s="13">
        <f t="shared" ref="M95:M119" si="56">IF(K95&lt;0,K95,0)</f>
        <v>0</v>
      </c>
    </row>
    <row r="96" spans="1:13" s="5" customFormat="1" ht="14.45" customHeight="1" x14ac:dyDescent="0.2">
      <c r="A96" s="59">
        <v>328002</v>
      </c>
      <c r="B96" s="20" t="s">
        <v>716</v>
      </c>
      <c r="C96" s="15">
        <f>+'Oct midyear L.C. Coll Prep'!C73</f>
        <v>0</v>
      </c>
      <c r="D96" s="15">
        <f>+'Oct midyear L.C. Coll Prep'!D73</f>
        <v>103</v>
      </c>
      <c r="E96" s="54">
        <f t="shared" si="52"/>
        <v>103</v>
      </c>
      <c r="F96" s="54">
        <f t="shared" si="53"/>
        <v>103</v>
      </c>
      <c r="G96" s="54">
        <f t="shared" si="54"/>
        <v>0</v>
      </c>
      <c r="H96" s="13" t="s">
        <v>535</v>
      </c>
      <c r="I96" s="13"/>
      <c r="J96" s="13"/>
      <c r="K96" s="14">
        <f>+'Oct midyear L.C. Coll Prep'!K73</f>
        <v>514218.7175936026</v>
      </c>
      <c r="L96" s="13">
        <f t="shared" si="55"/>
        <v>514218.7175936026</v>
      </c>
      <c r="M96" s="13">
        <f t="shared" si="56"/>
        <v>0</v>
      </c>
    </row>
    <row r="97" spans="1:13" s="5" customFormat="1" ht="14.45" customHeight="1" x14ac:dyDescent="0.2">
      <c r="A97" s="59">
        <v>341001</v>
      </c>
      <c r="B97" s="20" t="s">
        <v>400</v>
      </c>
      <c r="C97" s="15">
        <f>+'Oct midyear DArbonne'!C74</f>
        <v>705</v>
      </c>
      <c r="D97" s="15">
        <f>+'Oct midyear DArbonne'!D74</f>
        <v>806</v>
      </c>
      <c r="E97" s="54">
        <f t="shared" si="52"/>
        <v>101</v>
      </c>
      <c r="F97" s="54">
        <f t="shared" si="53"/>
        <v>101</v>
      </c>
      <c r="G97" s="54">
        <f t="shared" si="54"/>
        <v>0</v>
      </c>
      <c r="H97" s="13" t="s">
        <v>535</v>
      </c>
      <c r="I97" s="13"/>
      <c r="J97" s="13"/>
      <c r="K97" s="14">
        <f>+'Oct midyear DArbonne'!K74</f>
        <v>572606.7265106925</v>
      </c>
      <c r="L97" s="13">
        <f t="shared" si="55"/>
        <v>572606.7265106925</v>
      </c>
      <c r="M97" s="13">
        <f t="shared" si="56"/>
        <v>0</v>
      </c>
    </row>
    <row r="98" spans="1:13" s="5" customFormat="1" ht="14.45" customHeight="1" x14ac:dyDescent="0.2">
      <c r="A98" s="59">
        <v>343001</v>
      </c>
      <c r="B98" s="20" t="s">
        <v>401</v>
      </c>
      <c r="C98" s="15">
        <f>+'Oct midyear Madison Prep'!C73</f>
        <v>275</v>
      </c>
      <c r="D98" s="15">
        <f>+'Oct midyear Madison Prep'!D73</f>
        <v>346</v>
      </c>
      <c r="E98" s="54">
        <f t="shared" si="52"/>
        <v>71</v>
      </c>
      <c r="F98" s="54">
        <f t="shared" si="53"/>
        <v>71</v>
      </c>
      <c r="G98" s="54">
        <f t="shared" si="54"/>
        <v>0</v>
      </c>
      <c r="H98" s="13" t="s">
        <v>535</v>
      </c>
      <c r="I98" s="13"/>
      <c r="J98" s="13"/>
      <c r="K98" s="14">
        <f>+'Oct midyear Madison Prep'!K73</f>
        <v>299027.65219257365</v>
      </c>
      <c r="L98" s="13">
        <f t="shared" si="55"/>
        <v>299027.65219257365</v>
      </c>
      <c r="M98" s="13">
        <f t="shared" si="56"/>
        <v>0</v>
      </c>
    </row>
    <row r="99" spans="1:13" s="17" customFormat="1" ht="14.45" customHeight="1" x14ac:dyDescent="0.2">
      <c r="A99" s="60">
        <v>343002</v>
      </c>
      <c r="B99" s="22" t="s">
        <v>18</v>
      </c>
      <c r="C99" s="12">
        <f>+'Oct midyear LAVCA'!C74</f>
        <v>1826</v>
      </c>
      <c r="D99" s="12">
        <f>+'Oct midyear LAVCA'!D74</f>
        <v>1900</v>
      </c>
      <c r="E99" s="55">
        <f t="shared" si="52"/>
        <v>74</v>
      </c>
      <c r="F99" s="55">
        <f t="shared" si="53"/>
        <v>74</v>
      </c>
      <c r="G99" s="55">
        <f t="shared" si="54"/>
        <v>0</v>
      </c>
      <c r="H99" s="11" t="s">
        <v>535</v>
      </c>
      <c r="I99" s="11"/>
      <c r="J99" s="11"/>
      <c r="K99" s="10">
        <f>+'Oct midyear LAVCA'!K74</f>
        <v>409498.73770499747</v>
      </c>
      <c r="L99" s="11">
        <f t="shared" si="55"/>
        <v>409498.73770499747</v>
      </c>
      <c r="M99" s="11">
        <f t="shared" si="56"/>
        <v>0</v>
      </c>
    </row>
    <row r="100" spans="1:13" s="5" customFormat="1" ht="14.45" customHeight="1" x14ac:dyDescent="0.2">
      <c r="A100" s="59">
        <v>344001</v>
      </c>
      <c r="B100" s="20" t="s">
        <v>402</v>
      </c>
      <c r="C100" s="15">
        <f>+'Oct midyear Intl_VIBE'!C73</f>
        <v>461</v>
      </c>
      <c r="D100" s="15">
        <f>+'Oct midyear Intl_VIBE'!D73</f>
        <v>546</v>
      </c>
      <c r="E100" s="54">
        <f t="shared" si="52"/>
        <v>85</v>
      </c>
      <c r="F100" s="54">
        <f t="shared" si="53"/>
        <v>85</v>
      </c>
      <c r="G100" s="54">
        <f t="shared" si="54"/>
        <v>0</v>
      </c>
      <c r="H100" s="13" t="s">
        <v>535</v>
      </c>
      <c r="I100" s="13"/>
      <c r="J100" s="13"/>
      <c r="K100" s="14">
        <f>+'Oct midyear Intl_VIBE'!K73</f>
        <v>370505.53230693308</v>
      </c>
      <c r="L100" s="13">
        <f t="shared" si="55"/>
        <v>370505.53230693308</v>
      </c>
      <c r="M100" s="13">
        <f t="shared" si="56"/>
        <v>0</v>
      </c>
    </row>
    <row r="101" spans="1:13" s="5" customFormat="1" ht="14.45" customHeight="1" x14ac:dyDescent="0.2">
      <c r="A101" s="59">
        <v>345001</v>
      </c>
      <c r="B101" s="20" t="s">
        <v>369</v>
      </c>
      <c r="C101" s="15">
        <f>+'Oct midyear LA Conn'!C74</f>
        <v>1200</v>
      </c>
      <c r="D101" s="15">
        <f>+'Oct midyear LA Conn'!D74</f>
        <v>1723</v>
      </c>
      <c r="E101" s="54">
        <f t="shared" si="52"/>
        <v>523</v>
      </c>
      <c r="F101" s="54">
        <f t="shared" si="53"/>
        <v>523</v>
      </c>
      <c r="G101" s="54">
        <f t="shared" si="54"/>
        <v>0</v>
      </c>
      <c r="H101" s="13" t="s">
        <v>535</v>
      </c>
      <c r="I101" s="13"/>
      <c r="J101" s="13"/>
      <c r="K101" s="14">
        <f>+'Oct midyear LA Conn'!K74</f>
        <v>2453891.3391469275</v>
      </c>
      <c r="L101" s="13">
        <f t="shared" si="55"/>
        <v>2453891.3391469275</v>
      </c>
      <c r="M101" s="13">
        <f t="shared" si="56"/>
        <v>0</v>
      </c>
    </row>
    <row r="102" spans="1:13" s="16" customFormat="1" ht="14.45" customHeight="1" x14ac:dyDescent="0.2">
      <c r="A102" s="59">
        <v>346001</v>
      </c>
      <c r="B102" s="20" t="s">
        <v>403</v>
      </c>
      <c r="C102" s="15">
        <f>+'Oct midyear Lake Charles Chtr'!C73</f>
        <v>865</v>
      </c>
      <c r="D102" s="15">
        <f>+'Oct midyear Lake Charles Chtr'!D73</f>
        <v>860</v>
      </c>
      <c r="E102" s="54">
        <f t="shared" si="52"/>
        <v>-5</v>
      </c>
      <c r="F102" s="54">
        <f t="shared" si="53"/>
        <v>0</v>
      </c>
      <c r="G102" s="54">
        <f t="shared" si="54"/>
        <v>-5</v>
      </c>
      <c r="H102" s="13" t="s">
        <v>535</v>
      </c>
      <c r="I102" s="13"/>
      <c r="J102" s="13"/>
      <c r="K102" s="14">
        <f>+'Oct midyear Lake Charles Chtr'!K73</f>
        <v>-24962.073669592359</v>
      </c>
      <c r="L102" s="13">
        <f t="shared" si="55"/>
        <v>0</v>
      </c>
      <c r="M102" s="13">
        <f t="shared" si="56"/>
        <v>-24962.073669592359</v>
      </c>
    </row>
    <row r="103" spans="1:13" s="5" customFormat="1" ht="14.45" customHeight="1" x14ac:dyDescent="0.2">
      <c r="A103" s="59">
        <v>347001</v>
      </c>
      <c r="B103" s="20" t="s">
        <v>404</v>
      </c>
      <c r="C103" s="15">
        <f>+'Oct midyear LFNO'!C73</f>
        <v>308</v>
      </c>
      <c r="D103" s="15">
        <f>+'Oct midyear LFNO'!D73</f>
        <v>429</v>
      </c>
      <c r="E103" s="54">
        <f t="shared" si="52"/>
        <v>121</v>
      </c>
      <c r="F103" s="54">
        <f t="shared" si="53"/>
        <v>121</v>
      </c>
      <c r="G103" s="54">
        <f t="shared" si="54"/>
        <v>0</v>
      </c>
      <c r="H103" s="13" t="s">
        <v>535</v>
      </c>
      <c r="I103" s="13"/>
      <c r="J103" s="13"/>
      <c r="K103" s="14">
        <f>+'Oct midyear LFNO'!K73</f>
        <v>519500.37242164247</v>
      </c>
      <c r="L103" s="13">
        <f t="shared" si="55"/>
        <v>519500.37242164247</v>
      </c>
      <c r="M103" s="13">
        <f t="shared" si="56"/>
        <v>0</v>
      </c>
    </row>
    <row r="104" spans="1:13" s="16" customFormat="1" ht="14.45" customHeight="1" x14ac:dyDescent="0.2">
      <c r="A104" s="60">
        <v>348001</v>
      </c>
      <c r="B104" s="22" t="s">
        <v>405</v>
      </c>
      <c r="C104" s="12">
        <f>+'Oct midyear NOMMA'!C73</f>
        <v>357</v>
      </c>
      <c r="D104" s="12">
        <f>+'Oct midyear NOMMA'!D73</f>
        <v>540</v>
      </c>
      <c r="E104" s="55">
        <f t="shared" si="52"/>
        <v>183</v>
      </c>
      <c r="F104" s="55">
        <f t="shared" si="53"/>
        <v>183</v>
      </c>
      <c r="G104" s="55">
        <f t="shared" si="54"/>
        <v>0</v>
      </c>
      <c r="H104" s="11" t="s">
        <v>535</v>
      </c>
      <c r="I104" s="11"/>
      <c r="J104" s="11"/>
      <c r="K104" s="10">
        <f>+'Oct midyear NOMMA'!K73</f>
        <v>772959.01919525769</v>
      </c>
      <c r="L104" s="11">
        <f t="shared" si="55"/>
        <v>772959.01919525769</v>
      </c>
      <c r="M104" s="11">
        <f t="shared" si="56"/>
        <v>0</v>
      </c>
    </row>
    <row r="105" spans="1:13" s="5" customFormat="1" ht="14.45" customHeight="1" x14ac:dyDescent="0.2">
      <c r="A105" s="59">
        <v>349001</v>
      </c>
      <c r="B105" s="20" t="s">
        <v>406</v>
      </c>
      <c r="C105" s="15">
        <f>+'Oct midyear JS Clark'!C73</f>
        <v>196</v>
      </c>
      <c r="D105" s="15">
        <f>+'Oct midyear JS Clark'!D73</f>
        <v>220</v>
      </c>
      <c r="E105" s="54">
        <f t="shared" si="52"/>
        <v>24</v>
      </c>
      <c r="F105" s="54">
        <f t="shared" si="53"/>
        <v>24</v>
      </c>
      <c r="G105" s="54">
        <f t="shared" si="54"/>
        <v>0</v>
      </c>
      <c r="H105" s="13" t="s">
        <v>535</v>
      </c>
      <c r="I105" s="13"/>
      <c r="J105" s="13"/>
      <c r="K105" s="14">
        <f>+'Oct midyear JS Clark'!K73</f>
        <v>131949.07311067299</v>
      </c>
      <c r="L105" s="13">
        <f t="shared" si="55"/>
        <v>131949.07311067299</v>
      </c>
      <c r="M105" s="13">
        <f t="shared" si="56"/>
        <v>0</v>
      </c>
    </row>
    <row r="106" spans="1:13" s="16" customFormat="1" ht="14.45" customHeight="1" x14ac:dyDescent="0.2">
      <c r="A106" s="59" t="s">
        <v>407</v>
      </c>
      <c r="B106" s="20" t="s">
        <v>408</v>
      </c>
      <c r="C106" s="15">
        <f>+'Oct midyear Jefferson Cham'!C73</f>
        <v>95</v>
      </c>
      <c r="D106" s="15">
        <f>+'Oct midyear Jefferson Cham'!D73</f>
        <v>105</v>
      </c>
      <c r="E106" s="54">
        <f t="shared" si="52"/>
        <v>10</v>
      </c>
      <c r="F106" s="54">
        <f t="shared" si="53"/>
        <v>10</v>
      </c>
      <c r="G106" s="54">
        <f t="shared" si="54"/>
        <v>0</v>
      </c>
      <c r="H106" s="13" t="s">
        <v>535</v>
      </c>
      <c r="I106" s="13"/>
      <c r="J106" s="13"/>
      <c r="K106" s="14">
        <f>+'Oct midyear Jefferson Cham'!K73</f>
        <v>42875.968656629455</v>
      </c>
      <c r="L106" s="13">
        <f t="shared" si="55"/>
        <v>42875.968656629455</v>
      </c>
      <c r="M106" s="13">
        <f t="shared" si="56"/>
        <v>0</v>
      </c>
    </row>
    <row r="107" spans="1:13" s="16" customFormat="1" ht="14.45" customHeight="1" x14ac:dyDescent="0.2">
      <c r="A107" s="59" t="s">
        <v>409</v>
      </c>
      <c r="B107" s="20" t="s">
        <v>370</v>
      </c>
      <c r="C107" s="15">
        <f>+'Oct midyear Tallulah'!C73</f>
        <v>294</v>
      </c>
      <c r="D107" s="15">
        <f>+'Oct midyear Tallulah'!D73</f>
        <v>333</v>
      </c>
      <c r="E107" s="54">
        <f t="shared" si="52"/>
        <v>39</v>
      </c>
      <c r="F107" s="54">
        <f t="shared" si="53"/>
        <v>39</v>
      </c>
      <c r="G107" s="54">
        <f t="shared" si="54"/>
        <v>0</v>
      </c>
      <c r="H107" s="13" t="s">
        <v>535</v>
      </c>
      <c r="I107" s="13"/>
      <c r="J107" s="13"/>
      <c r="K107" s="14">
        <f>+'Oct midyear Tallulah'!K73</f>
        <v>238349.88277653244</v>
      </c>
      <c r="L107" s="13">
        <f t="shared" si="55"/>
        <v>238349.88277653244</v>
      </c>
      <c r="M107" s="13">
        <f t="shared" si="56"/>
        <v>0</v>
      </c>
    </row>
    <row r="108" spans="1:13" s="16" customFormat="1" ht="14.45" customHeight="1" x14ac:dyDescent="0.2">
      <c r="A108" s="59" t="s">
        <v>410</v>
      </c>
      <c r="B108" s="20" t="s">
        <v>411</v>
      </c>
      <c r="C108" s="15">
        <f>+'Oct midyear B.R. Charter'!C73</f>
        <v>441</v>
      </c>
      <c r="D108" s="15">
        <f>+'Oct midyear B.R. Charter'!D73</f>
        <v>621</v>
      </c>
      <c r="E108" s="54">
        <f t="shared" si="52"/>
        <v>180</v>
      </c>
      <c r="F108" s="54">
        <f t="shared" si="53"/>
        <v>180</v>
      </c>
      <c r="G108" s="54">
        <f t="shared" si="54"/>
        <v>0</v>
      </c>
      <c r="H108" s="13" t="s">
        <v>535</v>
      </c>
      <c r="I108" s="13"/>
      <c r="J108" s="13"/>
      <c r="K108" s="14">
        <f>+'Oct midyear B.R. Charter'!K73</f>
        <v>748031.99729926488</v>
      </c>
      <c r="L108" s="13">
        <f t="shared" si="55"/>
        <v>748031.99729926488</v>
      </c>
      <c r="M108" s="13">
        <f t="shared" si="56"/>
        <v>0</v>
      </c>
    </row>
    <row r="109" spans="1:13" s="16" customFormat="1" ht="14.45" customHeight="1" x14ac:dyDescent="0.2">
      <c r="A109" s="60" t="s">
        <v>412</v>
      </c>
      <c r="B109" s="22" t="s">
        <v>717</v>
      </c>
      <c r="C109" s="12">
        <f>+'Oct midyear Iberville'!C73</f>
        <v>0</v>
      </c>
      <c r="D109" s="12">
        <f>+'Oct midyear Iberville'!D73</f>
        <v>274</v>
      </c>
      <c r="E109" s="55">
        <f t="shared" si="52"/>
        <v>274</v>
      </c>
      <c r="F109" s="55">
        <f t="shared" si="53"/>
        <v>274</v>
      </c>
      <c r="G109" s="55">
        <f t="shared" si="54"/>
        <v>0</v>
      </c>
      <c r="H109" s="11" t="s">
        <v>535</v>
      </c>
      <c r="I109" s="11"/>
      <c r="J109" s="11"/>
      <c r="K109" s="10">
        <f>+'Oct midyear Iberville'!K73</f>
        <v>957805.06114985724</v>
      </c>
      <c r="L109" s="11">
        <f t="shared" si="55"/>
        <v>957805.06114985724</v>
      </c>
      <c r="M109" s="11">
        <f t="shared" si="56"/>
        <v>0</v>
      </c>
    </row>
    <row r="110" spans="1:13" s="16" customFormat="1" ht="14.45" customHeight="1" x14ac:dyDescent="0.2">
      <c r="A110" s="196" t="s">
        <v>414</v>
      </c>
      <c r="B110" s="197" t="s">
        <v>415</v>
      </c>
      <c r="C110" s="198">
        <f>+'Oct midyear Delta'!C73</f>
        <v>323</v>
      </c>
      <c r="D110" s="198">
        <f>+'Oct midyear Delta'!D73</f>
        <v>371</v>
      </c>
      <c r="E110" s="54">
        <f t="shared" si="52"/>
        <v>48</v>
      </c>
      <c r="F110" s="54">
        <f t="shared" si="53"/>
        <v>48</v>
      </c>
      <c r="G110" s="54">
        <f t="shared" si="54"/>
        <v>0</v>
      </c>
      <c r="H110" s="13" t="s">
        <v>535</v>
      </c>
      <c r="I110" s="13"/>
      <c r="J110" s="13"/>
      <c r="K110" s="14">
        <f>+'Oct midyear Delta'!K73</f>
        <v>314870.84118484322</v>
      </c>
      <c r="L110" s="13">
        <f t="shared" si="55"/>
        <v>314870.84118484322</v>
      </c>
      <c r="M110" s="13">
        <f t="shared" si="56"/>
        <v>0</v>
      </c>
    </row>
    <row r="111" spans="1:13" s="16" customFormat="1" ht="14.45" customHeight="1" x14ac:dyDescent="0.2">
      <c r="A111" s="59" t="s">
        <v>416</v>
      </c>
      <c r="B111" s="20" t="s">
        <v>417</v>
      </c>
      <c r="C111" s="15">
        <f>+'Oct midyear Northshore'!C73</f>
        <v>170</v>
      </c>
      <c r="D111" s="15">
        <f>+'Oct midyear Northshore'!D73</f>
        <v>407</v>
      </c>
      <c r="E111" s="54">
        <f t="shared" si="52"/>
        <v>237</v>
      </c>
      <c r="F111" s="54">
        <f t="shared" si="53"/>
        <v>237</v>
      </c>
      <c r="G111" s="54">
        <f t="shared" si="54"/>
        <v>0</v>
      </c>
      <c r="H111" s="13" t="s">
        <v>535</v>
      </c>
      <c r="I111" s="13"/>
      <c r="J111" s="13"/>
      <c r="K111" s="14">
        <f>+'Oct midyear Northshore'!K73</f>
        <v>1727190.4118253232</v>
      </c>
      <c r="L111" s="13">
        <f t="shared" si="55"/>
        <v>1727190.4118253232</v>
      </c>
      <c r="M111" s="13">
        <f t="shared" si="56"/>
        <v>0</v>
      </c>
    </row>
    <row r="112" spans="1:13" s="16" customFormat="1" ht="14.45" customHeight="1" x14ac:dyDescent="0.2">
      <c r="A112" s="59" t="s">
        <v>418</v>
      </c>
      <c r="B112" s="20" t="s">
        <v>419</v>
      </c>
      <c r="C112" s="15">
        <f>+'Oct midyear LA Key'!C73</f>
        <v>130</v>
      </c>
      <c r="D112" s="15">
        <f>+'Oct midyear LA Key'!D73</f>
        <v>181</v>
      </c>
      <c r="E112" s="54">
        <f t="shared" si="52"/>
        <v>51</v>
      </c>
      <c r="F112" s="54">
        <f t="shared" si="53"/>
        <v>51</v>
      </c>
      <c r="G112" s="54">
        <f t="shared" si="54"/>
        <v>0</v>
      </c>
      <c r="H112" s="13" t="s">
        <v>535</v>
      </c>
      <c r="I112" s="13"/>
      <c r="J112" s="13"/>
      <c r="K112" s="14">
        <f>+'Oct midyear LA Key'!K73</f>
        <v>221485.00249548911</v>
      </c>
      <c r="L112" s="13">
        <f t="shared" si="55"/>
        <v>221485.00249548911</v>
      </c>
      <c r="M112" s="13">
        <f t="shared" si="56"/>
        <v>0</v>
      </c>
    </row>
    <row r="113" spans="1:13" s="16" customFormat="1" ht="14.45" customHeight="1" x14ac:dyDescent="0.2">
      <c r="A113" s="59" t="s">
        <v>420</v>
      </c>
      <c r="B113" s="20" t="s">
        <v>718</v>
      </c>
      <c r="C113" s="15">
        <f>+'Oct midyear Impact'!C73</f>
        <v>0</v>
      </c>
      <c r="D113" s="15">
        <f>+'Oct midyear Impact'!D73</f>
        <v>149</v>
      </c>
      <c r="E113" s="54">
        <f t="shared" si="52"/>
        <v>149</v>
      </c>
      <c r="F113" s="54">
        <f t="shared" si="53"/>
        <v>149</v>
      </c>
      <c r="G113" s="54">
        <f t="shared" si="54"/>
        <v>0</v>
      </c>
      <c r="H113" s="13" t="s">
        <v>535</v>
      </c>
      <c r="I113" s="13"/>
      <c r="J113" s="13"/>
      <c r="K113" s="14">
        <f>+'Oct midyear Impact'!K73</f>
        <v>899666.62515145238</v>
      </c>
      <c r="L113" s="13">
        <f t="shared" si="55"/>
        <v>899666.62515145238</v>
      </c>
      <c r="M113" s="13">
        <f t="shared" si="56"/>
        <v>0</v>
      </c>
    </row>
    <row r="114" spans="1:13" s="16" customFormat="1" ht="14.45" customHeight="1" x14ac:dyDescent="0.2">
      <c r="A114" s="60" t="s">
        <v>422</v>
      </c>
      <c r="B114" s="22" t="s">
        <v>719</v>
      </c>
      <c r="C114" s="12">
        <f>+'Oct midyear Vision'!C73</f>
        <v>0</v>
      </c>
      <c r="D114" s="12">
        <f>+'Oct midyear Vision'!D73</f>
        <v>200</v>
      </c>
      <c r="E114" s="55">
        <f t="shared" si="52"/>
        <v>200</v>
      </c>
      <c r="F114" s="55">
        <f t="shared" si="53"/>
        <v>200</v>
      </c>
      <c r="G114" s="55">
        <f t="shared" si="54"/>
        <v>0</v>
      </c>
      <c r="H114" s="11" t="s">
        <v>535</v>
      </c>
      <c r="I114" s="11"/>
      <c r="J114" s="11"/>
      <c r="K114" s="10">
        <f>+'Oct midyear Vision'!K73</f>
        <v>1264172.4455099087</v>
      </c>
      <c r="L114" s="11">
        <f t="shared" si="55"/>
        <v>1264172.4455099087</v>
      </c>
      <c r="M114" s="11">
        <f t="shared" si="56"/>
        <v>0</v>
      </c>
    </row>
    <row r="115" spans="1:13" s="16" customFormat="1" ht="14.45" customHeight="1" x14ac:dyDescent="0.2">
      <c r="A115" s="59" t="s">
        <v>424</v>
      </c>
      <c r="B115" s="20" t="s">
        <v>720</v>
      </c>
      <c r="C115" s="15">
        <f>+'Oct midyear Advantage'!C73</f>
        <v>0</v>
      </c>
      <c r="D115" s="15">
        <f>+'Oct midyear Advantage'!D73</f>
        <v>360</v>
      </c>
      <c r="E115" s="54">
        <f t="shared" si="52"/>
        <v>360</v>
      </c>
      <c r="F115" s="54">
        <f t="shared" si="53"/>
        <v>360</v>
      </c>
      <c r="G115" s="54">
        <f t="shared" si="54"/>
        <v>0</v>
      </c>
      <c r="H115" s="13" t="s">
        <v>535</v>
      </c>
      <c r="I115" s="13"/>
      <c r="J115" s="13"/>
      <c r="K115" s="14">
        <f>+'Oct midyear Advantage'!K73</f>
        <v>2162672.7905442109</v>
      </c>
      <c r="L115" s="13">
        <f t="shared" si="55"/>
        <v>2162672.7905442109</v>
      </c>
      <c r="M115" s="13">
        <f t="shared" si="56"/>
        <v>0</v>
      </c>
    </row>
    <row r="116" spans="1:13" s="16" customFormat="1" ht="14.45" customHeight="1" x14ac:dyDescent="0.2">
      <c r="A116" s="59" t="s">
        <v>426</v>
      </c>
      <c r="B116" s="20" t="s">
        <v>721</v>
      </c>
      <c r="C116" s="15">
        <f>+'Oct midyear Willow'!C73</f>
        <v>0</v>
      </c>
      <c r="D116" s="15">
        <f>+'Oct midyear Willow'!D73</f>
        <v>483</v>
      </c>
      <c r="E116" s="54">
        <f t="shared" si="52"/>
        <v>483</v>
      </c>
      <c r="F116" s="54">
        <f t="shared" si="53"/>
        <v>483</v>
      </c>
      <c r="G116" s="54">
        <f t="shared" si="54"/>
        <v>0</v>
      </c>
      <c r="H116" s="13" t="s">
        <v>535</v>
      </c>
      <c r="I116" s="13"/>
      <c r="J116" s="13"/>
      <c r="K116" s="14">
        <f>+'Oct midyear Willow'!K73</f>
        <v>1979692.2778677659</v>
      </c>
      <c r="L116" s="13">
        <f t="shared" si="55"/>
        <v>1979692.2778677659</v>
      </c>
      <c r="M116" s="13">
        <f t="shared" si="56"/>
        <v>0</v>
      </c>
    </row>
    <row r="117" spans="1:13" s="16" customFormat="1" ht="14.45" customHeight="1" x14ac:dyDescent="0.2">
      <c r="A117" s="59" t="s">
        <v>428</v>
      </c>
      <c r="B117" s="20" t="s">
        <v>722</v>
      </c>
      <c r="C117" s="15">
        <f>+'Oct midyear Northeast'!C73</f>
        <v>0</v>
      </c>
      <c r="D117" s="15">
        <f>+'Oct midyear Northeast'!D73</f>
        <v>144</v>
      </c>
      <c r="E117" s="54">
        <f t="shared" si="52"/>
        <v>144</v>
      </c>
      <c r="F117" s="54">
        <f t="shared" si="53"/>
        <v>144</v>
      </c>
      <c r="G117" s="54">
        <f t="shared" si="54"/>
        <v>0</v>
      </c>
      <c r="H117" s="13" t="s">
        <v>535</v>
      </c>
      <c r="I117" s="13"/>
      <c r="J117" s="13"/>
      <c r="K117" s="14">
        <f>+'Oct midyear Northeast'!K73</f>
        <v>853759.69551388733</v>
      </c>
      <c r="L117" s="13">
        <f t="shared" si="55"/>
        <v>853759.69551388733</v>
      </c>
      <c r="M117" s="13">
        <f t="shared" si="56"/>
        <v>0</v>
      </c>
    </row>
    <row r="118" spans="1:13" s="16" customFormat="1" ht="14.45" customHeight="1" x14ac:dyDescent="0.2">
      <c r="A118" s="59" t="s">
        <v>430</v>
      </c>
      <c r="B118" s="20" t="s">
        <v>723</v>
      </c>
      <c r="C118" s="15">
        <f>+'Oct midyear Acadiana Ren'!C73</f>
        <v>0</v>
      </c>
      <c r="D118" s="15">
        <f>+'Oct midyear Acadiana Ren'!D73</f>
        <v>675</v>
      </c>
      <c r="E118" s="54">
        <f t="shared" si="52"/>
        <v>675</v>
      </c>
      <c r="F118" s="54">
        <f t="shared" si="53"/>
        <v>675</v>
      </c>
      <c r="G118" s="54">
        <f t="shared" si="54"/>
        <v>0</v>
      </c>
      <c r="H118" s="13" t="s">
        <v>535</v>
      </c>
      <c r="I118" s="13"/>
      <c r="J118" s="13"/>
      <c r="K118" s="14">
        <f>+'Oct midyear Acadiana Ren'!K73</f>
        <v>2657225.9458649475</v>
      </c>
      <c r="L118" s="13">
        <f t="shared" si="55"/>
        <v>2657225.9458649475</v>
      </c>
      <c r="M118" s="13">
        <f t="shared" si="56"/>
        <v>0</v>
      </c>
    </row>
    <row r="119" spans="1:13" s="16" customFormat="1" ht="14.45" customHeight="1" x14ac:dyDescent="0.2">
      <c r="A119" s="60" t="s">
        <v>432</v>
      </c>
      <c r="B119" s="22" t="s">
        <v>724</v>
      </c>
      <c r="C119" s="12">
        <f>+'Oct midyear Laf Ren'!C73</f>
        <v>0</v>
      </c>
      <c r="D119" s="12">
        <f>+'Oct midyear Laf Ren'!D73</f>
        <v>534</v>
      </c>
      <c r="E119" s="55">
        <f t="shared" si="52"/>
        <v>534</v>
      </c>
      <c r="F119" s="55">
        <f t="shared" si="53"/>
        <v>534</v>
      </c>
      <c r="G119" s="55">
        <f t="shared" si="54"/>
        <v>0</v>
      </c>
      <c r="H119" s="11" t="s">
        <v>535</v>
      </c>
      <c r="I119" s="11"/>
      <c r="J119" s="11"/>
      <c r="K119" s="10">
        <f>+'Oct midyear Laf Ren'!K73</f>
        <v>2175042.3751118942</v>
      </c>
      <c r="L119" s="11">
        <f t="shared" si="55"/>
        <v>2175042.3751118942</v>
      </c>
      <c r="M119" s="11">
        <f t="shared" si="56"/>
        <v>0</v>
      </c>
    </row>
    <row r="120" spans="1:13" s="16" customFormat="1" ht="14.45" customHeight="1" thickBot="1" x14ac:dyDescent="0.3">
      <c r="A120" s="63"/>
      <c r="B120" s="8" t="s">
        <v>696</v>
      </c>
      <c r="C120" s="56">
        <f>SUM(C95:C119)</f>
        <v>8317</v>
      </c>
      <c r="D120" s="56">
        <f t="shared" ref="D120:G120" si="57">SUM(D95:D119)</f>
        <v>13174</v>
      </c>
      <c r="E120" s="56">
        <f t="shared" si="57"/>
        <v>4857</v>
      </c>
      <c r="F120" s="56">
        <f t="shared" si="57"/>
        <v>4862</v>
      </c>
      <c r="G120" s="56">
        <f t="shared" si="57"/>
        <v>-5</v>
      </c>
      <c r="H120" s="57"/>
      <c r="I120" s="57"/>
      <c r="J120" s="57"/>
      <c r="K120" s="41">
        <f>SUM(K95:K119)</f>
        <v>23225572.461111978</v>
      </c>
      <c r="L120" s="57">
        <f t="shared" ref="L120:M120" si="58">SUM(L95:L119)</f>
        <v>23250534.534781568</v>
      </c>
      <c r="M120" s="57">
        <f t="shared" si="58"/>
        <v>-24962.073669592359</v>
      </c>
    </row>
    <row r="121" spans="1:13" ht="8.4499999999999993" customHeight="1" thickTop="1" x14ac:dyDescent="0.25">
      <c r="A121" s="64"/>
      <c r="B121" s="18"/>
      <c r="C121" s="7"/>
      <c r="D121" s="7"/>
      <c r="E121" s="7"/>
      <c r="F121" s="7"/>
      <c r="G121" s="7"/>
      <c r="H121" s="6"/>
      <c r="I121" s="6"/>
      <c r="J121" s="6"/>
      <c r="K121" s="6"/>
      <c r="L121" s="6"/>
      <c r="M121" s="6"/>
    </row>
    <row r="122" spans="1:13" s="16" customFormat="1" ht="14.45" customHeight="1" x14ac:dyDescent="0.2">
      <c r="A122" s="59">
        <v>300001</v>
      </c>
      <c r="B122" s="20" t="s">
        <v>434</v>
      </c>
      <c r="C122" s="15">
        <f>VLOOKUP($A122,'[1]Table 5B1_RSD_Orleans'!$A$12:$F$70,3,FALSE)</f>
        <v>376</v>
      </c>
      <c r="D122" s="15">
        <f>VLOOKUP(A122,'10.1.14_Type 5_ALL'!$A$3:$E$66,5,FALSE)</f>
        <v>405</v>
      </c>
      <c r="E122" s="54">
        <f t="shared" ref="E122" si="59">D122-C122</f>
        <v>29</v>
      </c>
      <c r="F122" s="54">
        <f t="shared" ref="F122" si="60">IF(E122&gt;0,E122,0)</f>
        <v>29</v>
      </c>
      <c r="G122" s="54">
        <f t="shared" ref="G122" si="61">IF(E122&lt;0,E122,0)</f>
        <v>0</v>
      </c>
      <c r="H122" s="13">
        <f>VLOOKUP($A122,'[1]Table 5B1_RSD_Orleans'!$A$12:$F$70,4,FALSE)</f>
        <v>3602.7009974327857</v>
      </c>
      <c r="I122" s="13">
        <f>VLOOKUP($A122,'[1]Table 5B1_RSD_Orleans'!$A$12:$F$70,6,FALSE)</f>
        <v>767.72184717013943</v>
      </c>
      <c r="J122" s="13">
        <f t="shared" ref="J122:J178" si="62">I122+H122</f>
        <v>4370.4228446029247</v>
      </c>
      <c r="K122" s="14">
        <f t="shared" ref="K122:K178" si="63">E122*J122</f>
        <v>126742.26249348481</v>
      </c>
      <c r="L122" s="13">
        <f t="shared" ref="L122:L178" si="64">IF(K122&gt;0,K122,0)</f>
        <v>126742.26249348481</v>
      </c>
      <c r="M122" s="13">
        <f t="shared" ref="M122:M178" si="65">IF(K122&lt;0,K122,0)</f>
        <v>0</v>
      </c>
    </row>
    <row r="123" spans="1:13" s="16" customFormat="1" ht="14.45" customHeight="1" x14ac:dyDescent="0.2">
      <c r="A123" s="59">
        <v>300002</v>
      </c>
      <c r="B123" s="20" t="s">
        <v>435</v>
      </c>
      <c r="C123" s="15">
        <f>VLOOKUP($A123,'[1]Table 5B1_RSD_Orleans'!$A$12:$F$70,3,FALSE)</f>
        <v>492</v>
      </c>
      <c r="D123" s="15">
        <f>VLOOKUP(A123,'10.1.14_Type 5_ALL'!$A$3:$E$66,5,FALSE)</f>
        <v>480</v>
      </c>
      <c r="E123" s="54">
        <f t="shared" ref="E123:E178" si="66">D123-C123</f>
        <v>-12</v>
      </c>
      <c r="F123" s="54">
        <f t="shared" ref="F123:F178" si="67">IF(E123&gt;0,E123,0)</f>
        <v>0</v>
      </c>
      <c r="G123" s="54">
        <f t="shared" ref="G123:G178" si="68">IF(E123&lt;0,E123,0)</f>
        <v>-12</v>
      </c>
      <c r="H123" s="13">
        <f>VLOOKUP($A123,'[1]Table 5B1_RSD_Orleans'!$A$12:$F$70,4,FALSE)</f>
        <v>3602.7009974327857</v>
      </c>
      <c r="I123" s="13">
        <f>VLOOKUP($A123,'[1]Table 5B1_RSD_Orleans'!$A$12:$F$70,6,FALSE)</f>
        <v>730.66950653120466</v>
      </c>
      <c r="J123" s="13">
        <f t="shared" si="62"/>
        <v>4333.3705039639899</v>
      </c>
      <c r="K123" s="14">
        <f t="shared" si="63"/>
        <v>-52000.446047567879</v>
      </c>
      <c r="L123" s="13">
        <f t="shared" si="64"/>
        <v>0</v>
      </c>
      <c r="M123" s="13">
        <f t="shared" si="65"/>
        <v>-52000.446047567879</v>
      </c>
    </row>
    <row r="124" spans="1:13" s="4" customFormat="1" ht="14.45" customHeight="1" x14ac:dyDescent="0.2">
      <c r="A124" s="59">
        <v>300003</v>
      </c>
      <c r="B124" s="20" t="s">
        <v>436</v>
      </c>
      <c r="C124" s="15">
        <f>VLOOKUP($A124,'[1]Table 5B1_RSD_Orleans'!$A$12:$F$70,3,FALSE)</f>
        <v>660</v>
      </c>
      <c r="D124" s="15">
        <f>VLOOKUP(A124,'10.1.14_Type 5_ALL'!$A$3:$E$66,5,FALSE)</f>
        <v>698</v>
      </c>
      <c r="E124" s="54">
        <f t="shared" si="66"/>
        <v>38</v>
      </c>
      <c r="F124" s="54">
        <f t="shared" si="67"/>
        <v>38</v>
      </c>
      <c r="G124" s="54">
        <f t="shared" si="68"/>
        <v>0</v>
      </c>
      <c r="H124" s="13">
        <f>VLOOKUP($A124,'[1]Table 5B1_RSD_Orleans'!$A$12:$F$70,4,FALSE)</f>
        <v>3602.7009974327857</v>
      </c>
      <c r="I124" s="13">
        <f>VLOOKUP($A124,'[1]Table 5B1_RSD_Orleans'!$A$12:$F$70,6,FALSE)</f>
        <v>767.72184717013943</v>
      </c>
      <c r="J124" s="13">
        <f t="shared" si="62"/>
        <v>4370.4228446029247</v>
      </c>
      <c r="K124" s="14">
        <f t="shared" si="63"/>
        <v>166076.06809491114</v>
      </c>
      <c r="L124" s="13">
        <f t="shared" si="64"/>
        <v>166076.06809491114</v>
      </c>
      <c r="M124" s="13">
        <f t="shared" si="65"/>
        <v>0</v>
      </c>
    </row>
    <row r="125" spans="1:13" s="16" customFormat="1" ht="14.45" customHeight="1" x14ac:dyDescent="0.2">
      <c r="A125" s="59">
        <v>300004</v>
      </c>
      <c r="B125" s="20" t="s">
        <v>437</v>
      </c>
      <c r="C125" s="15">
        <f>VLOOKUP($A125,'[1]Table 5B1_RSD_Orleans'!$A$12:$F$70,3,FALSE)</f>
        <v>447</v>
      </c>
      <c r="D125" s="15">
        <f>VLOOKUP(A125,'10.1.14_Type 5_ALL'!$A$3:$E$66,5,FALSE)</f>
        <v>465</v>
      </c>
      <c r="E125" s="54">
        <f t="shared" si="66"/>
        <v>18</v>
      </c>
      <c r="F125" s="54">
        <f t="shared" si="67"/>
        <v>18</v>
      </c>
      <c r="G125" s="54">
        <f t="shared" si="68"/>
        <v>0</v>
      </c>
      <c r="H125" s="13">
        <f>VLOOKUP($A125,'[1]Table 5B1_RSD_Orleans'!$A$12:$F$70,4,FALSE)</f>
        <v>3602.7009974327857</v>
      </c>
      <c r="I125" s="13">
        <f>VLOOKUP($A125,'[1]Table 5B1_RSD_Orleans'!$A$12:$F$70,6,FALSE)</f>
        <v>746.0335616438357</v>
      </c>
      <c r="J125" s="13">
        <f t="shared" si="62"/>
        <v>4348.7345590766217</v>
      </c>
      <c r="K125" s="14">
        <f t="shared" si="63"/>
        <v>78277.222063379188</v>
      </c>
      <c r="L125" s="13">
        <f t="shared" si="64"/>
        <v>78277.222063379188</v>
      </c>
      <c r="M125" s="13">
        <f t="shared" si="65"/>
        <v>0</v>
      </c>
    </row>
    <row r="126" spans="1:13" s="4" customFormat="1" ht="14.45" customHeight="1" x14ac:dyDescent="0.2">
      <c r="A126" s="60">
        <v>360001</v>
      </c>
      <c r="B126" s="22" t="s">
        <v>438</v>
      </c>
      <c r="C126" s="12">
        <f>VLOOKUP($A126,'[1]Table 5B1_RSD_Orleans'!$A$12:$F$70,3,FALSE)</f>
        <v>145</v>
      </c>
      <c r="D126" s="12">
        <f>VLOOKUP(A126,'10.1.14_Type 5_ALL'!$A$3:$E$66,5,FALSE)</f>
        <v>164</v>
      </c>
      <c r="E126" s="55">
        <f t="shared" si="66"/>
        <v>19</v>
      </c>
      <c r="F126" s="55">
        <f t="shared" si="67"/>
        <v>19</v>
      </c>
      <c r="G126" s="55">
        <f t="shared" si="68"/>
        <v>0</v>
      </c>
      <c r="H126" s="11">
        <f>VLOOKUP($A126,'[1]Table 5B1_RSD_Orleans'!$A$12:$F$70,4,FALSE)</f>
        <v>3602.7009974327857</v>
      </c>
      <c r="I126" s="11">
        <f>VLOOKUP($A126,'[1]Table 5B1_RSD_Orleans'!$A$12:$F$70,6,FALSE)</f>
        <v>746.0335616438357</v>
      </c>
      <c r="J126" s="11">
        <f t="shared" si="62"/>
        <v>4348.7345590766217</v>
      </c>
      <c r="K126" s="10">
        <f t="shared" si="63"/>
        <v>82625.956622455808</v>
      </c>
      <c r="L126" s="11">
        <f t="shared" si="64"/>
        <v>82625.956622455808</v>
      </c>
      <c r="M126" s="11">
        <f t="shared" si="65"/>
        <v>0</v>
      </c>
    </row>
    <row r="127" spans="1:13" ht="14.45" customHeight="1" x14ac:dyDescent="0.2">
      <c r="A127" s="59">
        <v>361001</v>
      </c>
      <c r="B127" s="20" t="s">
        <v>439</v>
      </c>
      <c r="C127" s="15">
        <f>VLOOKUP($A127,'[1]Table 5B1_RSD_Orleans'!$A$12:$F$70,3,FALSE)</f>
        <v>234</v>
      </c>
      <c r="D127" s="15">
        <f>VLOOKUP(A127,'10.1.14_Type 5_ALL'!$A$3:$E$66,5,FALSE)</f>
        <v>162</v>
      </c>
      <c r="E127" s="54">
        <f t="shared" si="66"/>
        <v>-72</v>
      </c>
      <c r="F127" s="54">
        <f t="shared" si="67"/>
        <v>0</v>
      </c>
      <c r="G127" s="54">
        <f t="shared" si="68"/>
        <v>-72</v>
      </c>
      <c r="H127" s="13">
        <f>VLOOKUP($A127,'[1]Table 5B1_RSD_Orleans'!$A$12:$F$70,4,FALSE)</f>
        <v>3602.7009974327857</v>
      </c>
      <c r="I127" s="13">
        <f>VLOOKUP($A127,'[1]Table 5B1_RSD_Orleans'!$A$12:$F$70,6,FALSE)</f>
        <v>746.0335616438357</v>
      </c>
      <c r="J127" s="13">
        <f t="shared" si="62"/>
        <v>4348.7345590766217</v>
      </c>
      <c r="K127" s="14">
        <f t="shared" si="63"/>
        <v>-313108.88825351675</v>
      </c>
      <c r="L127" s="13">
        <f t="shared" si="64"/>
        <v>0</v>
      </c>
      <c r="M127" s="13">
        <f t="shared" si="65"/>
        <v>-313108.88825351675</v>
      </c>
    </row>
    <row r="128" spans="1:13" ht="14.45" customHeight="1" x14ac:dyDescent="0.2">
      <c r="A128" s="59">
        <v>363001</v>
      </c>
      <c r="B128" s="20" t="s">
        <v>440</v>
      </c>
      <c r="C128" s="15">
        <f>VLOOKUP($A128,'[1]Table 5B1_RSD_Orleans'!$A$12:$F$70,3,FALSE)</f>
        <v>521</v>
      </c>
      <c r="D128" s="15">
        <f>VLOOKUP(A128,'10.1.14_Type 5_ALL'!$A$3:$E$66,5,FALSE)</f>
        <v>543</v>
      </c>
      <c r="E128" s="54">
        <f t="shared" si="66"/>
        <v>22</v>
      </c>
      <c r="F128" s="54">
        <f t="shared" si="67"/>
        <v>22</v>
      </c>
      <c r="G128" s="54">
        <f t="shared" si="68"/>
        <v>0</v>
      </c>
      <c r="H128" s="13">
        <f>VLOOKUP($A128,'[1]Table 5B1_RSD_Orleans'!$A$12:$F$70,4,FALSE)</f>
        <v>3602.7009974327857</v>
      </c>
      <c r="I128" s="13">
        <f>VLOOKUP($A128,'[1]Table 5B1_RSD_Orleans'!$A$12:$F$70,6,FALSE)</f>
        <v>746.0335616438357</v>
      </c>
      <c r="J128" s="13">
        <f t="shared" si="62"/>
        <v>4348.7345590766217</v>
      </c>
      <c r="K128" s="14">
        <f t="shared" si="63"/>
        <v>95672.160299685682</v>
      </c>
      <c r="L128" s="13">
        <f t="shared" si="64"/>
        <v>95672.160299685682</v>
      </c>
      <c r="M128" s="13">
        <f t="shared" si="65"/>
        <v>0</v>
      </c>
    </row>
    <row r="129" spans="1:13" ht="14.45" customHeight="1" x14ac:dyDescent="0.2">
      <c r="A129" s="59">
        <v>363002</v>
      </c>
      <c r="B129" s="20" t="s">
        <v>441</v>
      </c>
      <c r="C129" s="15">
        <f>VLOOKUP($A129,'[1]Table 5B1_RSD_Orleans'!$A$12:$F$70,3,FALSE)</f>
        <v>369</v>
      </c>
      <c r="D129" s="15">
        <f>VLOOKUP(A129,'10.1.14_Type 5_ALL'!$A$3:$E$66,5,FALSE)</f>
        <v>414</v>
      </c>
      <c r="E129" s="54">
        <f t="shared" si="66"/>
        <v>45</v>
      </c>
      <c r="F129" s="54">
        <f t="shared" si="67"/>
        <v>45</v>
      </c>
      <c r="G129" s="54">
        <f t="shared" si="68"/>
        <v>0</v>
      </c>
      <c r="H129" s="13">
        <f>VLOOKUP($A129,'[1]Table 5B1_RSD_Orleans'!$A$12:$F$70,4,FALSE)</f>
        <v>3602.7009974327857</v>
      </c>
      <c r="I129" s="13">
        <f>VLOOKUP($A129,'[1]Table 5B1_RSD_Orleans'!$A$12:$F$70,6,FALSE)</f>
        <v>746.0335616438357</v>
      </c>
      <c r="J129" s="13">
        <f t="shared" si="62"/>
        <v>4348.7345590766217</v>
      </c>
      <c r="K129" s="14">
        <f t="shared" si="63"/>
        <v>195693.05515844797</v>
      </c>
      <c r="L129" s="13">
        <f t="shared" si="64"/>
        <v>195693.05515844797</v>
      </c>
      <c r="M129" s="13">
        <f t="shared" si="65"/>
        <v>0</v>
      </c>
    </row>
    <row r="130" spans="1:13" ht="14.45" customHeight="1" x14ac:dyDescent="0.2">
      <c r="A130" s="59">
        <v>364001</v>
      </c>
      <c r="B130" s="20" t="s">
        <v>442</v>
      </c>
      <c r="C130" s="15">
        <f>VLOOKUP($A130,'[1]Table 5B1_RSD_Orleans'!$A$12:$F$70,3,FALSE)</f>
        <v>548</v>
      </c>
      <c r="D130" s="15">
        <f>VLOOKUP(A130,'10.1.14_Type 5_ALL'!$A$3:$E$66,5,FALSE)</f>
        <v>558</v>
      </c>
      <c r="E130" s="54">
        <f t="shared" si="66"/>
        <v>10</v>
      </c>
      <c r="F130" s="54">
        <f t="shared" si="67"/>
        <v>10</v>
      </c>
      <c r="G130" s="54">
        <f t="shared" si="68"/>
        <v>0</v>
      </c>
      <c r="H130" s="13">
        <f>VLOOKUP($A130,'[1]Table 5B1_RSD_Orleans'!$A$12:$F$70,4,FALSE)</f>
        <v>3602.7009974327857</v>
      </c>
      <c r="I130" s="13">
        <f>VLOOKUP($A130,'[1]Table 5B1_RSD_Orleans'!$A$12:$F$70,6,FALSE)</f>
        <v>746.0335616438357</v>
      </c>
      <c r="J130" s="13">
        <f t="shared" si="62"/>
        <v>4348.7345590766217</v>
      </c>
      <c r="K130" s="14">
        <f t="shared" si="63"/>
        <v>43487.345590766214</v>
      </c>
      <c r="L130" s="13">
        <f t="shared" si="64"/>
        <v>43487.345590766214</v>
      </c>
      <c r="M130" s="13">
        <f t="shared" si="65"/>
        <v>0</v>
      </c>
    </row>
    <row r="131" spans="1:13" ht="14.45" customHeight="1" x14ac:dyDescent="0.2">
      <c r="A131" s="60">
        <v>366001</v>
      </c>
      <c r="B131" s="22" t="s">
        <v>443</v>
      </c>
      <c r="C131" s="12">
        <f>VLOOKUP($A131,'[1]Table 5B1_RSD_Orleans'!$A$12:$F$70,3,FALSE)</f>
        <v>164</v>
      </c>
      <c r="D131" s="12">
        <f>VLOOKUP(A131,'10.1.14_Type 5_ALL'!$A$3:$E$66,5,FALSE)</f>
        <v>180</v>
      </c>
      <c r="E131" s="55">
        <f t="shared" si="66"/>
        <v>16</v>
      </c>
      <c r="F131" s="55">
        <f t="shared" si="67"/>
        <v>16</v>
      </c>
      <c r="G131" s="55">
        <f t="shared" si="68"/>
        <v>0</v>
      </c>
      <c r="H131" s="11">
        <f>VLOOKUP($A131,'[1]Table 5B1_RSD_Orleans'!$A$12:$F$70,4,FALSE)</f>
        <v>3602.7009974327857</v>
      </c>
      <c r="I131" s="11">
        <f>VLOOKUP($A131,'[1]Table 5B1_RSD_Orleans'!$A$12:$F$70,6,FALSE)</f>
        <v>746.0335616438357</v>
      </c>
      <c r="J131" s="11">
        <f t="shared" si="62"/>
        <v>4348.7345590766217</v>
      </c>
      <c r="K131" s="10">
        <f t="shared" si="63"/>
        <v>69579.752945225948</v>
      </c>
      <c r="L131" s="11">
        <f t="shared" si="64"/>
        <v>69579.752945225948</v>
      </c>
      <c r="M131" s="11">
        <f t="shared" si="65"/>
        <v>0</v>
      </c>
    </row>
    <row r="132" spans="1:13" ht="14.45" customHeight="1" x14ac:dyDescent="0.2">
      <c r="A132" s="59">
        <v>367001</v>
      </c>
      <c r="B132" s="20" t="s">
        <v>444</v>
      </c>
      <c r="C132" s="15">
        <f>VLOOKUP($A132,'[1]Table 5B1_RSD_Orleans'!$A$12:$F$70,3,FALSE)</f>
        <v>371</v>
      </c>
      <c r="D132" s="15">
        <f>VLOOKUP(A132,'10.1.14_Type 5_ALL'!$A$3:$E$66,5,FALSE)</f>
        <v>387</v>
      </c>
      <c r="E132" s="54">
        <f t="shared" si="66"/>
        <v>16</v>
      </c>
      <c r="F132" s="54">
        <f t="shared" si="67"/>
        <v>16</v>
      </c>
      <c r="G132" s="54">
        <f t="shared" si="68"/>
        <v>0</v>
      </c>
      <c r="H132" s="13">
        <f>VLOOKUP($A132,'[1]Table 5B1_RSD_Orleans'!$A$12:$F$70,4,FALSE)</f>
        <v>3602.7009974327857</v>
      </c>
      <c r="I132" s="13">
        <f>VLOOKUP($A132,'[1]Table 5B1_RSD_Orleans'!$A$12:$F$70,6,FALSE)</f>
        <v>746.0335616438357</v>
      </c>
      <c r="J132" s="13">
        <f t="shared" si="62"/>
        <v>4348.7345590766217</v>
      </c>
      <c r="K132" s="14">
        <f t="shared" si="63"/>
        <v>69579.752945225948</v>
      </c>
      <c r="L132" s="13">
        <f t="shared" si="64"/>
        <v>69579.752945225948</v>
      </c>
      <c r="M132" s="13">
        <f t="shared" si="65"/>
        <v>0</v>
      </c>
    </row>
    <row r="133" spans="1:13" ht="14.45" customHeight="1" x14ac:dyDescent="0.2">
      <c r="A133" s="59">
        <v>368001</v>
      </c>
      <c r="B133" s="20" t="s">
        <v>445</v>
      </c>
      <c r="C133" s="15">
        <f>VLOOKUP($A133,'[1]Table 5B1_RSD_Orleans'!$A$12:$F$70,3,FALSE)</f>
        <v>369</v>
      </c>
      <c r="D133" s="15">
        <f>VLOOKUP(A133,'10.1.14_Type 5_ALL'!$A$3:$E$66,5,FALSE)</f>
        <v>467</v>
      </c>
      <c r="E133" s="54">
        <f t="shared" si="66"/>
        <v>98</v>
      </c>
      <c r="F133" s="54">
        <f t="shared" si="67"/>
        <v>98</v>
      </c>
      <c r="G133" s="54">
        <f t="shared" si="68"/>
        <v>0</v>
      </c>
      <c r="H133" s="13">
        <f>VLOOKUP($A133,'[1]Table 5B1_RSD_Orleans'!$A$12:$F$70,4,FALSE)</f>
        <v>3602.7009974327857</v>
      </c>
      <c r="I133" s="13">
        <f>VLOOKUP($A133,'[1]Table 5B1_RSD_Orleans'!$A$12:$F$70,6,FALSE)</f>
        <v>746.03356164383604</v>
      </c>
      <c r="J133" s="13">
        <f t="shared" si="62"/>
        <v>4348.7345590766217</v>
      </c>
      <c r="K133" s="14">
        <f t="shared" si="63"/>
        <v>426175.98678950896</v>
      </c>
      <c r="L133" s="13">
        <f t="shared" si="64"/>
        <v>426175.98678950896</v>
      </c>
      <c r="M133" s="13">
        <f t="shared" si="65"/>
        <v>0</v>
      </c>
    </row>
    <row r="134" spans="1:13" ht="14.45" customHeight="1" x14ac:dyDescent="0.2">
      <c r="A134" s="59">
        <v>369001</v>
      </c>
      <c r="B134" s="20" t="s">
        <v>446</v>
      </c>
      <c r="C134" s="15">
        <f>VLOOKUP($A134,'[1]Table 5B1_RSD_Orleans'!$A$12:$F$70,3,FALSE)</f>
        <v>611</v>
      </c>
      <c r="D134" s="15">
        <f>VLOOKUP(A134,'10.1.14_Type 5_ALL'!$A$3:$E$66,5,FALSE)</f>
        <v>643</v>
      </c>
      <c r="E134" s="54">
        <f t="shared" si="66"/>
        <v>32</v>
      </c>
      <c r="F134" s="54">
        <f t="shared" si="67"/>
        <v>32</v>
      </c>
      <c r="G134" s="54">
        <f t="shared" si="68"/>
        <v>0</v>
      </c>
      <c r="H134" s="13">
        <f>VLOOKUP($A134,'[1]Table 5B1_RSD_Orleans'!$A$12:$F$70,4,FALSE)</f>
        <v>3602.7009974327857</v>
      </c>
      <c r="I134" s="13">
        <f>VLOOKUP($A134,'[1]Table 5B1_RSD_Orleans'!$A$12:$F$70,6,FALSE)</f>
        <v>746.0335616438357</v>
      </c>
      <c r="J134" s="13">
        <f t="shared" si="62"/>
        <v>4348.7345590766217</v>
      </c>
      <c r="K134" s="14">
        <f t="shared" si="63"/>
        <v>139159.5058904519</v>
      </c>
      <c r="L134" s="13">
        <f t="shared" si="64"/>
        <v>139159.5058904519</v>
      </c>
      <c r="M134" s="13">
        <f t="shared" si="65"/>
        <v>0</v>
      </c>
    </row>
    <row r="135" spans="1:13" ht="14.45" customHeight="1" x14ac:dyDescent="0.2">
      <c r="A135" s="59">
        <v>369002</v>
      </c>
      <c r="B135" s="20" t="s">
        <v>447</v>
      </c>
      <c r="C135" s="15">
        <f>VLOOKUP($A135,'[1]Table 5B1_RSD_Orleans'!$A$12:$F$70,3,FALSE)</f>
        <v>692</v>
      </c>
      <c r="D135" s="15">
        <f>VLOOKUP(A135,'10.1.14_Type 5_ALL'!$A$3:$E$66,5,FALSE)</f>
        <v>688</v>
      </c>
      <c r="E135" s="54">
        <f t="shared" si="66"/>
        <v>-4</v>
      </c>
      <c r="F135" s="54">
        <f t="shared" si="67"/>
        <v>0</v>
      </c>
      <c r="G135" s="54">
        <f t="shared" si="68"/>
        <v>-4</v>
      </c>
      <c r="H135" s="13">
        <f>VLOOKUP($A135,'[1]Table 5B1_RSD_Orleans'!$A$12:$F$70,4,FALSE)</f>
        <v>3602.7009974327857</v>
      </c>
      <c r="I135" s="13">
        <f>VLOOKUP($A135,'[1]Table 5B1_RSD_Orleans'!$A$12:$F$70,6,FALSE)</f>
        <v>746.0335616438357</v>
      </c>
      <c r="J135" s="13">
        <f t="shared" si="62"/>
        <v>4348.7345590766217</v>
      </c>
      <c r="K135" s="14">
        <f t="shared" si="63"/>
        <v>-17394.938236306487</v>
      </c>
      <c r="L135" s="13">
        <f t="shared" si="64"/>
        <v>0</v>
      </c>
      <c r="M135" s="13">
        <f t="shared" si="65"/>
        <v>-17394.938236306487</v>
      </c>
    </row>
    <row r="136" spans="1:13" ht="14.45" customHeight="1" x14ac:dyDescent="0.2">
      <c r="A136" s="60">
        <v>369003</v>
      </c>
      <c r="B136" s="22" t="s">
        <v>448</v>
      </c>
      <c r="C136" s="12">
        <f>VLOOKUP($A136,'[1]Table 5B1_RSD_Orleans'!$A$12:$F$70,3,FALSE)</f>
        <v>708</v>
      </c>
      <c r="D136" s="12">
        <f>VLOOKUP(A136,'10.1.14_Type 5_ALL'!$A$3:$E$66,5,FALSE)</f>
        <v>735</v>
      </c>
      <c r="E136" s="55">
        <f t="shared" si="66"/>
        <v>27</v>
      </c>
      <c r="F136" s="55">
        <f t="shared" si="67"/>
        <v>27</v>
      </c>
      <c r="G136" s="55">
        <f t="shared" si="68"/>
        <v>0</v>
      </c>
      <c r="H136" s="11">
        <f>VLOOKUP($A136,'[1]Table 5B1_RSD_Orleans'!$A$12:$F$70,4,FALSE)</f>
        <v>3602.7009974327857</v>
      </c>
      <c r="I136" s="11">
        <f>VLOOKUP($A136,'[1]Table 5B1_RSD_Orleans'!$A$12:$F$70,6,FALSE)</f>
        <v>746.0335616438357</v>
      </c>
      <c r="J136" s="11">
        <f t="shared" si="62"/>
        <v>4348.7345590766217</v>
      </c>
      <c r="K136" s="10">
        <f t="shared" si="63"/>
        <v>117415.83309506878</v>
      </c>
      <c r="L136" s="11">
        <f t="shared" si="64"/>
        <v>117415.83309506878</v>
      </c>
      <c r="M136" s="11">
        <f t="shared" si="65"/>
        <v>0</v>
      </c>
    </row>
    <row r="137" spans="1:13" ht="14.45" customHeight="1" x14ac:dyDescent="0.2">
      <c r="A137" s="59">
        <v>369004</v>
      </c>
      <c r="B137" s="20" t="s">
        <v>449</v>
      </c>
      <c r="C137" s="15">
        <f>VLOOKUP($A137,'[1]Table 5B1_RSD_Orleans'!$A$12:$F$70,3,FALSE)</f>
        <v>174</v>
      </c>
      <c r="D137" s="15">
        <f>VLOOKUP(A137,'10.1.14_Type 5_ALL'!$A$3:$E$66,5,FALSE)</f>
        <v>178</v>
      </c>
      <c r="E137" s="54">
        <f t="shared" si="66"/>
        <v>4</v>
      </c>
      <c r="F137" s="54">
        <f t="shared" si="67"/>
        <v>4</v>
      </c>
      <c r="G137" s="54">
        <f t="shared" si="68"/>
        <v>0</v>
      </c>
      <c r="H137" s="13">
        <f>VLOOKUP($A137,'[1]Table 5B1_RSD_Orleans'!$A$12:$F$70,4,FALSE)</f>
        <v>3602.7009974327857</v>
      </c>
      <c r="I137" s="13">
        <f>VLOOKUP($A137,'[1]Table 5B1_RSD_Orleans'!$A$12:$F$70,6,FALSE)</f>
        <v>746.0335616438357</v>
      </c>
      <c r="J137" s="13">
        <f t="shared" si="62"/>
        <v>4348.7345590766217</v>
      </c>
      <c r="K137" s="14">
        <f t="shared" si="63"/>
        <v>17394.938236306487</v>
      </c>
      <c r="L137" s="13">
        <f t="shared" si="64"/>
        <v>17394.938236306487</v>
      </c>
      <c r="M137" s="13">
        <f t="shared" si="65"/>
        <v>0</v>
      </c>
    </row>
    <row r="138" spans="1:13" ht="14.45" customHeight="1" x14ac:dyDescent="0.2">
      <c r="A138" s="59">
        <v>369005</v>
      </c>
      <c r="B138" s="20" t="s">
        <v>450</v>
      </c>
      <c r="C138" s="15">
        <f>VLOOKUP($A138,'[1]Table 5B1_RSD_Orleans'!$A$12:$F$70,3,FALSE)</f>
        <v>177</v>
      </c>
      <c r="D138" s="15">
        <f>VLOOKUP(A138,'10.1.14_Type 5_ALL'!$A$3:$E$66,5,FALSE)</f>
        <v>163</v>
      </c>
      <c r="E138" s="54">
        <f t="shared" si="66"/>
        <v>-14</v>
      </c>
      <c r="F138" s="54">
        <f t="shared" si="67"/>
        <v>0</v>
      </c>
      <c r="G138" s="54">
        <f t="shared" si="68"/>
        <v>-14</v>
      </c>
      <c r="H138" s="13">
        <f>VLOOKUP($A138,'[1]Table 5B1_RSD_Orleans'!$A$12:$F$70,4,FALSE)</f>
        <v>3602.7009974327857</v>
      </c>
      <c r="I138" s="13">
        <f>VLOOKUP($A138,'[1]Table 5B1_RSD_Orleans'!$A$12:$F$70,6,FALSE)</f>
        <v>746.0335616438357</v>
      </c>
      <c r="J138" s="13">
        <f t="shared" si="62"/>
        <v>4348.7345590766217</v>
      </c>
      <c r="K138" s="14">
        <f t="shared" si="63"/>
        <v>-60882.283827072708</v>
      </c>
      <c r="L138" s="13">
        <f t="shared" si="64"/>
        <v>0</v>
      </c>
      <c r="M138" s="13">
        <f t="shared" si="65"/>
        <v>-60882.283827072708</v>
      </c>
    </row>
    <row r="139" spans="1:13" s="5" customFormat="1" ht="14.45" customHeight="1" x14ac:dyDescent="0.2">
      <c r="A139" s="59">
        <v>369006</v>
      </c>
      <c r="B139" s="20" t="s">
        <v>451</v>
      </c>
      <c r="C139" s="15">
        <f>VLOOKUP($A139,'[1]Table 5B1_RSD_Orleans'!$A$12:$F$70,3,FALSE)</f>
        <v>777</v>
      </c>
      <c r="D139" s="15">
        <f>VLOOKUP(A139,'10.1.14_Type 5_ALL'!$A$3:$E$66,5,FALSE)</f>
        <v>783</v>
      </c>
      <c r="E139" s="54">
        <f t="shared" si="66"/>
        <v>6</v>
      </c>
      <c r="F139" s="54">
        <f t="shared" si="67"/>
        <v>6</v>
      </c>
      <c r="G139" s="54">
        <f t="shared" si="68"/>
        <v>0</v>
      </c>
      <c r="H139" s="13">
        <f>VLOOKUP($A139,'[1]Table 5B1_RSD_Orleans'!$A$12:$F$70,4,FALSE)</f>
        <v>3602.7009974327857</v>
      </c>
      <c r="I139" s="13">
        <f>VLOOKUP($A139,'[1]Table 5B1_RSD_Orleans'!$A$12:$F$70,6,FALSE)</f>
        <v>746.0335616438357</v>
      </c>
      <c r="J139" s="13">
        <f t="shared" si="62"/>
        <v>4348.7345590766217</v>
      </c>
      <c r="K139" s="14">
        <f t="shared" si="63"/>
        <v>26092.40735445973</v>
      </c>
      <c r="L139" s="13">
        <f t="shared" si="64"/>
        <v>26092.40735445973</v>
      </c>
      <c r="M139" s="13">
        <f t="shared" si="65"/>
        <v>0</v>
      </c>
    </row>
    <row r="140" spans="1:13" ht="14.45" customHeight="1" x14ac:dyDescent="0.2">
      <c r="A140" s="59">
        <v>373001</v>
      </c>
      <c r="B140" s="20" t="s">
        <v>387</v>
      </c>
      <c r="C140" s="15">
        <f>VLOOKUP($A140,'[1]Table 5B1_RSD_Orleans'!$A$12:$F$70,3,FALSE)</f>
        <v>450</v>
      </c>
      <c r="D140" s="15">
        <f>VLOOKUP(A140,'10.1.14_Type 5_ALL'!$A$3:$E$66,5,FALSE)</f>
        <v>425</v>
      </c>
      <c r="E140" s="54">
        <f t="shared" si="66"/>
        <v>-25</v>
      </c>
      <c r="F140" s="54">
        <f t="shared" si="67"/>
        <v>0</v>
      </c>
      <c r="G140" s="54">
        <f t="shared" si="68"/>
        <v>-25</v>
      </c>
      <c r="H140" s="13">
        <f>VLOOKUP($A140,'[1]Table 5B1_RSD_Orleans'!$A$12:$F$70,4,FALSE)</f>
        <v>3602.7009974327857</v>
      </c>
      <c r="I140" s="13">
        <f>VLOOKUP($A140,'[1]Table 5B1_RSD_Orleans'!$A$12:$F$70,6,FALSE)</f>
        <v>746.0335616438357</v>
      </c>
      <c r="J140" s="13">
        <f t="shared" si="62"/>
        <v>4348.7345590766217</v>
      </c>
      <c r="K140" s="14">
        <f t="shared" si="63"/>
        <v>-108718.36397691554</v>
      </c>
      <c r="L140" s="13">
        <f t="shared" si="64"/>
        <v>0</v>
      </c>
      <c r="M140" s="13">
        <f t="shared" si="65"/>
        <v>-108718.36397691554</v>
      </c>
    </row>
    <row r="141" spans="1:13" s="4" customFormat="1" ht="14.45" customHeight="1" x14ac:dyDescent="0.2">
      <c r="A141" s="60">
        <v>373002</v>
      </c>
      <c r="B141" s="22" t="s">
        <v>452</v>
      </c>
      <c r="C141" s="12">
        <f>VLOOKUP($A141,'[1]Table 5B1_RSD_Orleans'!$A$12:$F$70,3,FALSE)</f>
        <v>379</v>
      </c>
      <c r="D141" s="12">
        <f>VLOOKUP(A141,'10.1.14_Type 5_ALL'!$A$3:$E$66,5,FALSE)</f>
        <v>423</v>
      </c>
      <c r="E141" s="55">
        <f t="shared" si="66"/>
        <v>44</v>
      </c>
      <c r="F141" s="55">
        <f t="shared" si="67"/>
        <v>44</v>
      </c>
      <c r="G141" s="55">
        <f t="shared" si="68"/>
        <v>0</v>
      </c>
      <c r="H141" s="11">
        <f>VLOOKUP($A141,'[1]Table 5B1_RSD_Orleans'!$A$12:$F$70,4,FALSE)</f>
        <v>3602.7009974327857</v>
      </c>
      <c r="I141" s="11">
        <f>VLOOKUP($A141,'[1]Table 5B1_RSD_Orleans'!$A$12:$F$70,6,FALSE)</f>
        <v>746.0335616438357</v>
      </c>
      <c r="J141" s="11">
        <f t="shared" si="62"/>
        <v>4348.7345590766217</v>
      </c>
      <c r="K141" s="10">
        <f t="shared" si="63"/>
        <v>191344.32059937136</v>
      </c>
      <c r="L141" s="11">
        <f t="shared" si="64"/>
        <v>191344.32059937136</v>
      </c>
      <c r="M141" s="11">
        <f t="shared" si="65"/>
        <v>0</v>
      </c>
    </row>
    <row r="142" spans="1:13" s="4" customFormat="1" ht="14.45" customHeight="1" x14ac:dyDescent="0.2">
      <c r="A142" s="59">
        <v>374001</v>
      </c>
      <c r="B142" s="20" t="s">
        <v>388</v>
      </c>
      <c r="C142" s="15">
        <f>VLOOKUP($A142,'[1]Table 5B1_RSD_Orleans'!$A$12:$F$70,3,FALSE)</f>
        <v>467</v>
      </c>
      <c r="D142" s="15">
        <f>VLOOKUP(A142,'10.1.14_Type 5_ALL'!$A$3:$E$66,5,FALSE)</f>
        <v>506</v>
      </c>
      <c r="E142" s="54">
        <f t="shared" si="66"/>
        <v>39</v>
      </c>
      <c r="F142" s="54">
        <f t="shared" si="67"/>
        <v>39</v>
      </c>
      <c r="G142" s="54">
        <f t="shared" si="68"/>
        <v>0</v>
      </c>
      <c r="H142" s="13">
        <f>VLOOKUP($A142,'[1]Table 5B1_RSD_Orleans'!$A$12:$F$70,4,FALSE)</f>
        <v>3602.7009974327857</v>
      </c>
      <c r="I142" s="13">
        <f>VLOOKUP($A142,'[1]Table 5B1_RSD_Orleans'!$A$12:$F$70,6,FALSE)</f>
        <v>746.0335616438357</v>
      </c>
      <c r="J142" s="13">
        <f t="shared" si="62"/>
        <v>4348.7345590766217</v>
      </c>
      <c r="K142" s="14">
        <f t="shared" si="63"/>
        <v>169600.64780398825</v>
      </c>
      <c r="L142" s="13">
        <f t="shared" si="64"/>
        <v>169600.64780398825</v>
      </c>
      <c r="M142" s="13">
        <f t="shared" si="65"/>
        <v>0</v>
      </c>
    </row>
    <row r="143" spans="1:13" s="4" customFormat="1" ht="14.45" customHeight="1" x14ac:dyDescent="0.2">
      <c r="A143" s="59">
        <v>381001</v>
      </c>
      <c r="B143" s="20" t="s">
        <v>453</v>
      </c>
      <c r="C143" s="15">
        <f>VLOOKUP($A143,'[1]Table 5B1_RSD_Orleans'!$A$12:$F$70,3,FALSE)</f>
        <v>482</v>
      </c>
      <c r="D143" s="15">
        <f>VLOOKUP(A143,'10.1.14_Type 5_ALL'!$A$3:$E$66,5,FALSE)</f>
        <v>487</v>
      </c>
      <c r="E143" s="54">
        <f t="shared" si="66"/>
        <v>5</v>
      </c>
      <c r="F143" s="54">
        <f t="shared" si="67"/>
        <v>5</v>
      </c>
      <c r="G143" s="54">
        <f t="shared" si="68"/>
        <v>0</v>
      </c>
      <c r="H143" s="13">
        <f>VLOOKUP($A143,'[1]Table 5B1_RSD_Orleans'!$A$12:$F$70,4,FALSE)</f>
        <v>3602.7009974327857</v>
      </c>
      <c r="I143" s="13">
        <f>VLOOKUP($A143,'[1]Table 5B1_RSD_Orleans'!$A$12:$F$70,6,FALSE)</f>
        <v>743.65689655172423</v>
      </c>
      <c r="J143" s="13">
        <f t="shared" si="62"/>
        <v>4346.3578939845102</v>
      </c>
      <c r="K143" s="14">
        <f t="shared" si="63"/>
        <v>21731.789469922551</v>
      </c>
      <c r="L143" s="13">
        <f t="shared" si="64"/>
        <v>21731.789469922551</v>
      </c>
      <c r="M143" s="13">
        <f t="shared" si="65"/>
        <v>0</v>
      </c>
    </row>
    <row r="144" spans="1:13" s="4" customFormat="1" ht="14.45" customHeight="1" x14ac:dyDescent="0.2">
      <c r="A144" s="59">
        <v>382001</v>
      </c>
      <c r="B144" s="20" t="s">
        <v>454</v>
      </c>
      <c r="C144" s="15">
        <f>VLOOKUP($A144,'[1]Table 5B1_RSD_Orleans'!$A$12:$F$70,3,FALSE)</f>
        <v>433</v>
      </c>
      <c r="D144" s="15">
        <f>VLOOKUP(A144,'10.1.14_Type 5_ALL'!$A$3:$E$66,5,FALSE)</f>
        <v>460</v>
      </c>
      <c r="E144" s="54">
        <f t="shared" si="66"/>
        <v>27</v>
      </c>
      <c r="F144" s="54">
        <f t="shared" si="67"/>
        <v>27</v>
      </c>
      <c r="G144" s="54">
        <f t="shared" si="68"/>
        <v>0</v>
      </c>
      <c r="H144" s="13">
        <f>VLOOKUP($A144,'[1]Table 5B1_RSD_Orleans'!$A$12:$F$70,4,FALSE)</f>
        <v>3602.7009974327857</v>
      </c>
      <c r="I144" s="13">
        <f>VLOOKUP($A144,'[1]Table 5B1_RSD_Orleans'!$A$12:$F$70,6,FALSE)</f>
        <v>783.54939759036142</v>
      </c>
      <c r="J144" s="13">
        <f t="shared" si="62"/>
        <v>4386.2503950231476</v>
      </c>
      <c r="K144" s="14">
        <f t="shared" si="63"/>
        <v>118428.76066562498</v>
      </c>
      <c r="L144" s="13">
        <f t="shared" si="64"/>
        <v>118428.76066562498</v>
      </c>
      <c r="M144" s="13">
        <f t="shared" si="65"/>
        <v>0</v>
      </c>
    </row>
    <row r="145" spans="1:13" s="4" customFormat="1" ht="14.45" customHeight="1" x14ac:dyDescent="0.2">
      <c r="A145" s="59">
        <v>382002</v>
      </c>
      <c r="B145" s="20" t="s">
        <v>455</v>
      </c>
      <c r="C145" s="15">
        <f>VLOOKUP($A145,'[1]Table 5B1_RSD_Orleans'!$A$12:$F$70,3,FALSE)</f>
        <v>202</v>
      </c>
      <c r="D145" s="15">
        <f>VLOOKUP(A145,'10.1.14_Type 5_ALL'!$A$3:$E$66,5,FALSE)</f>
        <v>305</v>
      </c>
      <c r="E145" s="54">
        <f t="shared" si="66"/>
        <v>103</v>
      </c>
      <c r="F145" s="54">
        <f t="shared" si="67"/>
        <v>103</v>
      </c>
      <c r="G145" s="54">
        <f t="shared" si="68"/>
        <v>0</v>
      </c>
      <c r="H145" s="13">
        <f>VLOOKUP($A145,'[1]Table 5B1_RSD_Orleans'!$A$12:$F$70,4,FALSE)</f>
        <v>3602.7009974327857</v>
      </c>
      <c r="I145" s="13">
        <f>VLOOKUP($A145,'[1]Table 5B1_RSD_Orleans'!$A$12:$F$70,6,FALSE)</f>
        <v>746.0335616438357</v>
      </c>
      <c r="J145" s="13">
        <f t="shared" si="62"/>
        <v>4348.7345590766217</v>
      </c>
      <c r="K145" s="14">
        <f t="shared" si="63"/>
        <v>447919.65958489204</v>
      </c>
      <c r="L145" s="13">
        <f t="shared" si="64"/>
        <v>447919.65958489204</v>
      </c>
      <c r="M145" s="13">
        <f t="shared" si="65"/>
        <v>0</v>
      </c>
    </row>
    <row r="146" spans="1:13" s="4" customFormat="1" ht="14.45" customHeight="1" x14ac:dyDescent="0.2">
      <c r="A146" s="60">
        <v>382003</v>
      </c>
      <c r="B146" s="22" t="s">
        <v>456</v>
      </c>
      <c r="C146" s="12">
        <f>VLOOKUP($A146,'[1]Table 5B1_RSD_Orleans'!$A$12:$F$70,3,FALSE)</f>
        <v>186</v>
      </c>
      <c r="D146" s="12">
        <f>VLOOKUP(A146,'10.1.14_Type 5_ALL'!$A$3:$E$66,5,FALSE)</f>
        <v>287</v>
      </c>
      <c r="E146" s="55">
        <f t="shared" si="66"/>
        <v>101</v>
      </c>
      <c r="F146" s="55">
        <f t="shared" si="67"/>
        <v>101</v>
      </c>
      <c r="G146" s="55">
        <f t="shared" si="68"/>
        <v>0</v>
      </c>
      <c r="H146" s="11">
        <f>VLOOKUP($A146,'[1]Table 5B1_RSD_Orleans'!$A$12:$F$70,4,FALSE)</f>
        <v>3602.7009974327857</v>
      </c>
      <c r="I146" s="11">
        <f>VLOOKUP($A146,'[1]Table 5B1_RSD_Orleans'!$A$12:$F$70,6,FALSE)</f>
        <v>746.0335616438357</v>
      </c>
      <c r="J146" s="11">
        <f t="shared" si="62"/>
        <v>4348.7345590766217</v>
      </c>
      <c r="K146" s="10">
        <f t="shared" si="63"/>
        <v>439222.19046673877</v>
      </c>
      <c r="L146" s="11">
        <f t="shared" si="64"/>
        <v>439222.19046673877</v>
      </c>
      <c r="M146" s="11">
        <f t="shared" si="65"/>
        <v>0</v>
      </c>
    </row>
    <row r="147" spans="1:13" s="4" customFormat="1" ht="14.45" customHeight="1" x14ac:dyDescent="0.2">
      <c r="A147" s="59">
        <v>384001</v>
      </c>
      <c r="B147" s="20" t="s">
        <v>457</v>
      </c>
      <c r="C147" s="15">
        <f>VLOOKUP($A147,'[1]Table 5B1_RSD_Orleans'!$A$12:$F$70,3,FALSE)</f>
        <v>326</v>
      </c>
      <c r="D147" s="15">
        <f>VLOOKUP(A147,'10.1.14_Type 5_ALL'!$A$3:$E$66,5,FALSE)</f>
        <v>365</v>
      </c>
      <c r="E147" s="54">
        <f t="shared" si="66"/>
        <v>39</v>
      </c>
      <c r="F147" s="54">
        <f t="shared" si="67"/>
        <v>39</v>
      </c>
      <c r="G147" s="54">
        <f t="shared" si="68"/>
        <v>0</v>
      </c>
      <c r="H147" s="13">
        <f>VLOOKUP($A147,'[1]Table 5B1_RSD_Orleans'!$A$12:$F$70,4,FALSE)</f>
        <v>3602.7009974327857</v>
      </c>
      <c r="I147" s="13">
        <f>VLOOKUP($A147,'[1]Table 5B1_RSD_Orleans'!$A$12:$F$70,6,FALSE)</f>
        <v>735.82244897959185</v>
      </c>
      <c r="J147" s="13">
        <f t="shared" si="62"/>
        <v>4338.5234464123778</v>
      </c>
      <c r="K147" s="14">
        <f t="shared" si="63"/>
        <v>169202.41441008274</v>
      </c>
      <c r="L147" s="13">
        <f t="shared" si="64"/>
        <v>169202.41441008274</v>
      </c>
      <c r="M147" s="13">
        <f t="shared" si="65"/>
        <v>0</v>
      </c>
    </row>
    <row r="148" spans="1:13" s="4" customFormat="1" ht="14.45" customHeight="1" x14ac:dyDescent="0.2">
      <c r="A148" s="59">
        <v>385001</v>
      </c>
      <c r="B148" s="20" t="s">
        <v>458</v>
      </c>
      <c r="C148" s="15">
        <f>VLOOKUP($A148,'[1]Table 5B1_RSD_Orleans'!$A$12:$F$70,3,FALSE)</f>
        <v>322</v>
      </c>
      <c r="D148" s="15">
        <f>VLOOKUP(A148,'10.1.14_Type 5_ALL'!$A$3:$E$66,5,FALSE)</f>
        <v>341</v>
      </c>
      <c r="E148" s="54">
        <f t="shared" si="66"/>
        <v>19</v>
      </c>
      <c r="F148" s="54">
        <f t="shared" si="67"/>
        <v>19</v>
      </c>
      <c r="G148" s="54">
        <f t="shared" si="68"/>
        <v>0</v>
      </c>
      <c r="H148" s="13">
        <f>VLOOKUP($A148,'[1]Table 5B1_RSD_Orleans'!$A$12:$F$70,4,FALSE)</f>
        <v>3602.7009974327857</v>
      </c>
      <c r="I148" s="13">
        <f>VLOOKUP($A148,'[1]Table 5B1_RSD_Orleans'!$A$12:$F$70,6,FALSE)</f>
        <v>618.75651162790689</v>
      </c>
      <c r="J148" s="13">
        <f t="shared" si="62"/>
        <v>4221.4575090606922</v>
      </c>
      <c r="K148" s="14">
        <f t="shared" si="63"/>
        <v>80207.692672153149</v>
      </c>
      <c r="L148" s="13">
        <f t="shared" si="64"/>
        <v>80207.692672153149</v>
      </c>
      <c r="M148" s="13">
        <f t="shared" si="65"/>
        <v>0</v>
      </c>
    </row>
    <row r="149" spans="1:13" s="4" customFormat="1" ht="14.45" customHeight="1" x14ac:dyDescent="0.2">
      <c r="A149" s="59">
        <v>385002</v>
      </c>
      <c r="B149" s="20" t="s">
        <v>459</v>
      </c>
      <c r="C149" s="15">
        <f>VLOOKUP($A149,'[1]Table 5B1_RSD_Orleans'!$A$12:$F$70,3,FALSE)</f>
        <v>493</v>
      </c>
      <c r="D149" s="15">
        <f>VLOOKUP(A149,'10.1.14_Type 5_ALL'!$A$3:$E$66,5,FALSE)</f>
        <v>464</v>
      </c>
      <c r="E149" s="54">
        <f t="shared" si="66"/>
        <v>-29</v>
      </c>
      <c r="F149" s="54">
        <f t="shared" si="67"/>
        <v>0</v>
      </c>
      <c r="G149" s="54">
        <f t="shared" si="68"/>
        <v>-29</v>
      </c>
      <c r="H149" s="13">
        <f>VLOOKUP($A149,'[1]Table 5B1_RSD_Orleans'!$A$12:$F$70,4,FALSE)</f>
        <v>3602.7009974327857</v>
      </c>
      <c r="I149" s="13">
        <f>VLOOKUP($A149,'[1]Table 5B1_RSD_Orleans'!$A$12:$F$70,6,FALSE)</f>
        <v>746.0335616438357</v>
      </c>
      <c r="J149" s="13">
        <f t="shared" si="62"/>
        <v>4348.7345590766217</v>
      </c>
      <c r="K149" s="14">
        <f t="shared" si="63"/>
        <v>-126113.30221322204</v>
      </c>
      <c r="L149" s="13">
        <f t="shared" si="64"/>
        <v>0</v>
      </c>
      <c r="M149" s="13">
        <f t="shared" si="65"/>
        <v>-126113.30221322204</v>
      </c>
    </row>
    <row r="150" spans="1:13" s="4" customFormat="1" ht="14.45" customHeight="1" x14ac:dyDescent="0.2">
      <c r="A150" s="59">
        <v>385003</v>
      </c>
      <c r="B150" s="20" t="s">
        <v>460</v>
      </c>
      <c r="C150" s="15">
        <f>VLOOKUP($A150,'[1]Table 5B1_RSD_Orleans'!$A$12:$F$70,3,FALSE)</f>
        <v>278</v>
      </c>
      <c r="D150" s="15">
        <f>VLOOKUP(A150,'10.1.14_Type 5_ALL'!$A$3:$E$66,5,FALSE)</f>
        <v>389</v>
      </c>
      <c r="E150" s="54">
        <f t="shared" si="66"/>
        <v>111</v>
      </c>
      <c r="F150" s="54">
        <f t="shared" si="67"/>
        <v>111</v>
      </c>
      <c r="G150" s="54">
        <f t="shared" si="68"/>
        <v>0</v>
      </c>
      <c r="H150" s="13">
        <f>VLOOKUP($A150,'[1]Table 5B1_RSD_Orleans'!$A$12:$F$70,4,FALSE)</f>
        <v>3602.7009974327857</v>
      </c>
      <c r="I150" s="13">
        <f>VLOOKUP($A150,'[1]Table 5B1_RSD_Orleans'!$A$12:$F$70,6,FALSE)</f>
        <v>746.0335616438357</v>
      </c>
      <c r="J150" s="13">
        <f t="shared" si="62"/>
        <v>4348.7345590766217</v>
      </c>
      <c r="K150" s="14">
        <f t="shared" si="63"/>
        <v>482709.536057505</v>
      </c>
      <c r="L150" s="13">
        <f t="shared" si="64"/>
        <v>482709.536057505</v>
      </c>
      <c r="M150" s="13">
        <f t="shared" si="65"/>
        <v>0</v>
      </c>
    </row>
    <row r="151" spans="1:13" s="4" customFormat="1" ht="14.45" customHeight="1" x14ac:dyDescent="0.2">
      <c r="A151" s="60">
        <v>388001</v>
      </c>
      <c r="B151" s="22" t="s">
        <v>461</v>
      </c>
      <c r="C151" s="12">
        <f>VLOOKUP($A151,'[1]Table 5B1_RSD_Orleans'!$A$12:$F$70,3,FALSE)</f>
        <v>599</v>
      </c>
      <c r="D151" s="12">
        <f>VLOOKUP(A151,'10.1.14_Type 5_ALL'!$A$3:$E$66,5,FALSE)</f>
        <v>608</v>
      </c>
      <c r="E151" s="55">
        <f t="shared" si="66"/>
        <v>9</v>
      </c>
      <c r="F151" s="55">
        <f t="shared" si="67"/>
        <v>9</v>
      </c>
      <c r="G151" s="55">
        <f t="shared" si="68"/>
        <v>0</v>
      </c>
      <c r="H151" s="11">
        <f>VLOOKUP($A151,'[1]Table 5B1_RSD_Orleans'!$A$12:$F$70,4,FALSE)</f>
        <v>3602.7009974327857</v>
      </c>
      <c r="I151" s="11">
        <f>VLOOKUP($A151,'[1]Table 5B1_RSD_Orleans'!$A$12:$F$70,6,FALSE)</f>
        <v>708.2132751810401</v>
      </c>
      <c r="J151" s="11">
        <f t="shared" si="62"/>
        <v>4310.9142726138261</v>
      </c>
      <c r="K151" s="10">
        <f t="shared" si="63"/>
        <v>38798.228453524433</v>
      </c>
      <c r="L151" s="11">
        <f t="shared" si="64"/>
        <v>38798.228453524433</v>
      </c>
      <c r="M151" s="11">
        <f t="shared" si="65"/>
        <v>0</v>
      </c>
    </row>
    <row r="152" spans="1:13" s="4" customFormat="1" ht="14.45" customHeight="1" x14ac:dyDescent="0.2">
      <c r="A152" s="59">
        <v>390001</v>
      </c>
      <c r="B152" s="20" t="s">
        <v>462</v>
      </c>
      <c r="C152" s="15">
        <f>VLOOKUP($A152,'[1]Table 5B1_RSD_Orleans'!$A$12:$F$70,3,FALSE)</f>
        <v>511</v>
      </c>
      <c r="D152" s="15">
        <f>VLOOKUP(A152,'10.1.14_Type 5_ALL'!$A$3:$E$66,5,FALSE)</f>
        <v>476</v>
      </c>
      <c r="E152" s="54">
        <f t="shared" si="66"/>
        <v>-35</v>
      </c>
      <c r="F152" s="54">
        <f t="shared" si="67"/>
        <v>0</v>
      </c>
      <c r="G152" s="54">
        <f t="shared" si="68"/>
        <v>-35</v>
      </c>
      <c r="H152" s="13">
        <f>VLOOKUP($A152,'[1]Table 5B1_RSD_Orleans'!$A$12:$F$70,4,FALSE)</f>
        <v>3602.7009974327857</v>
      </c>
      <c r="I152" s="13">
        <f>VLOOKUP($A152,'[1]Table 5B1_RSD_Orleans'!$A$12:$F$70,6,FALSE)</f>
        <v>650.55234865477053</v>
      </c>
      <c r="J152" s="13">
        <f t="shared" si="62"/>
        <v>4253.2533460875566</v>
      </c>
      <c r="K152" s="14">
        <f t="shared" si="63"/>
        <v>-148863.86711306448</v>
      </c>
      <c r="L152" s="13">
        <f t="shared" si="64"/>
        <v>0</v>
      </c>
      <c r="M152" s="13">
        <f t="shared" si="65"/>
        <v>-148863.86711306448</v>
      </c>
    </row>
    <row r="153" spans="1:13" s="4" customFormat="1" ht="14.45" customHeight="1" x14ac:dyDescent="0.2">
      <c r="A153" s="59">
        <v>391001</v>
      </c>
      <c r="B153" s="20" t="s">
        <v>463</v>
      </c>
      <c r="C153" s="15">
        <f>VLOOKUP($A153,'[1]Table 5B1_RSD_Orleans'!$A$12:$F$70,3,FALSE)</f>
        <v>738</v>
      </c>
      <c r="D153" s="15">
        <f>VLOOKUP(A153,'10.1.14_Type 5_ALL'!$A$3:$E$66,5,FALSE)</f>
        <v>726</v>
      </c>
      <c r="E153" s="54">
        <f t="shared" si="66"/>
        <v>-12</v>
      </c>
      <c r="F153" s="54">
        <f t="shared" si="67"/>
        <v>0</v>
      </c>
      <c r="G153" s="54">
        <f t="shared" si="68"/>
        <v>-12</v>
      </c>
      <c r="H153" s="13">
        <f>VLOOKUP($A153,'[1]Table 5B1_RSD_Orleans'!$A$12:$F$70,4,FALSE)</f>
        <v>3602.7009974327857</v>
      </c>
      <c r="I153" s="13">
        <f>VLOOKUP($A153,'[1]Table 5B1_RSD_Orleans'!$A$12:$F$70,6,FALSE)</f>
        <v>721.28337970262919</v>
      </c>
      <c r="J153" s="13">
        <f t="shared" si="62"/>
        <v>4323.9843771354153</v>
      </c>
      <c r="K153" s="14">
        <f t="shared" si="63"/>
        <v>-51887.812525624984</v>
      </c>
      <c r="L153" s="13">
        <f t="shared" si="64"/>
        <v>0</v>
      </c>
      <c r="M153" s="13">
        <f t="shared" si="65"/>
        <v>-51887.812525624984</v>
      </c>
    </row>
    <row r="154" spans="1:13" s="4" customFormat="1" ht="14.45" customHeight="1" x14ac:dyDescent="0.2">
      <c r="A154" s="59">
        <v>391002</v>
      </c>
      <c r="B154" s="20" t="s">
        <v>464</v>
      </c>
      <c r="C154" s="15">
        <f>VLOOKUP($A154,'[1]Table 5B1_RSD_Orleans'!$A$12:$F$70,3,FALSE)</f>
        <v>377</v>
      </c>
      <c r="D154" s="15">
        <f>VLOOKUP(A154,'10.1.14_Type 5_ALL'!$A$3:$E$66,5,FALSE)</f>
        <v>390</v>
      </c>
      <c r="E154" s="54">
        <f t="shared" si="66"/>
        <v>13</v>
      </c>
      <c r="F154" s="54">
        <f t="shared" si="67"/>
        <v>13</v>
      </c>
      <c r="G154" s="54">
        <f t="shared" si="68"/>
        <v>0</v>
      </c>
      <c r="H154" s="13">
        <f>VLOOKUP($A154,'[1]Table 5B1_RSD_Orleans'!$A$12:$F$70,4,FALSE)</f>
        <v>3602.7009974327857</v>
      </c>
      <c r="I154" s="13">
        <f>VLOOKUP($A154,'[1]Table 5B1_RSD_Orleans'!$A$12:$F$70,6,FALSE)</f>
        <v>746.0335616438357</v>
      </c>
      <c r="J154" s="13">
        <f t="shared" si="62"/>
        <v>4348.7345590766217</v>
      </c>
      <c r="K154" s="14">
        <f t="shared" si="63"/>
        <v>56533.549267996081</v>
      </c>
      <c r="L154" s="13">
        <f t="shared" si="64"/>
        <v>56533.549267996081</v>
      </c>
      <c r="M154" s="13">
        <f t="shared" si="65"/>
        <v>0</v>
      </c>
    </row>
    <row r="155" spans="1:13" s="4" customFormat="1" ht="14.45" customHeight="1" x14ac:dyDescent="0.2">
      <c r="A155" s="59">
        <v>392001</v>
      </c>
      <c r="B155" s="20" t="s">
        <v>465</v>
      </c>
      <c r="C155" s="15">
        <f>VLOOKUP($A155,'[1]Table 5B1_RSD_Orleans'!$A$12:$F$70,3,FALSE)</f>
        <v>449</v>
      </c>
      <c r="D155" s="15">
        <f>VLOOKUP(A155,'10.1.14_Type 5_ALL'!$A$3:$E$66,5,FALSE)</f>
        <v>448</v>
      </c>
      <c r="E155" s="54">
        <f t="shared" si="66"/>
        <v>-1</v>
      </c>
      <c r="F155" s="54">
        <f t="shared" si="67"/>
        <v>0</v>
      </c>
      <c r="G155" s="54">
        <f t="shared" si="68"/>
        <v>-1</v>
      </c>
      <c r="H155" s="13">
        <f>VLOOKUP($A155,'[1]Table 5B1_RSD_Orleans'!$A$12:$F$70,4,FALSE)</f>
        <v>3602.7009974327857</v>
      </c>
      <c r="I155" s="13">
        <f>VLOOKUP($A155,'[1]Table 5B1_RSD_Orleans'!$A$12:$F$70,6,FALSE)</f>
        <v>600.21655982905986</v>
      </c>
      <c r="J155" s="13">
        <f t="shared" si="62"/>
        <v>4202.917557261846</v>
      </c>
      <c r="K155" s="14">
        <f t="shared" si="63"/>
        <v>-4202.917557261846</v>
      </c>
      <c r="L155" s="13">
        <f t="shared" si="64"/>
        <v>0</v>
      </c>
      <c r="M155" s="13">
        <f t="shared" si="65"/>
        <v>-4202.917557261846</v>
      </c>
    </row>
    <row r="156" spans="1:13" s="4" customFormat="1" ht="14.45" customHeight="1" x14ac:dyDescent="0.2">
      <c r="A156" s="60">
        <v>393001</v>
      </c>
      <c r="B156" s="22" t="s">
        <v>466</v>
      </c>
      <c r="C156" s="12">
        <f>VLOOKUP($A156,'[1]Table 5B1_RSD_Orleans'!$A$12:$F$70,3,FALSE)</f>
        <v>880</v>
      </c>
      <c r="D156" s="12">
        <f>VLOOKUP(A156,'10.1.14_Type 5_ALL'!$A$3:$E$66,5,FALSE)</f>
        <v>916</v>
      </c>
      <c r="E156" s="55">
        <f t="shared" si="66"/>
        <v>36</v>
      </c>
      <c r="F156" s="55">
        <f t="shared" si="67"/>
        <v>36</v>
      </c>
      <c r="G156" s="55">
        <f t="shared" si="68"/>
        <v>0</v>
      </c>
      <c r="H156" s="11">
        <f>VLOOKUP($A156,'[1]Table 5B1_RSD_Orleans'!$A$12:$F$70,4,FALSE)</f>
        <v>3602.7009974327857</v>
      </c>
      <c r="I156" s="11">
        <f>VLOOKUP($A156,'[1]Table 5B1_RSD_Orleans'!$A$12:$F$70,6,FALSE)</f>
        <v>776.90344307346322</v>
      </c>
      <c r="J156" s="11">
        <f t="shared" si="62"/>
        <v>4379.6044405062494</v>
      </c>
      <c r="K156" s="10">
        <f t="shared" si="63"/>
        <v>157665.75985822498</v>
      </c>
      <c r="L156" s="11">
        <f t="shared" si="64"/>
        <v>157665.75985822498</v>
      </c>
      <c r="M156" s="11">
        <f t="shared" si="65"/>
        <v>0</v>
      </c>
    </row>
    <row r="157" spans="1:13" ht="14.45" customHeight="1" x14ac:dyDescent="0.2">
      <c r="A157" s="59">
        <v>393002</v>
      </c>
      <c r="B157" s="20" t="s">
        <v>467</v>
      </c>
      <c r="C157" s="15">
        <f>VLOOKUP($A157,'[1]Table 5B1_RSD_Orleans'!$A$12:$F$70,3,FALSE)</f>
        <v>484</v>
      </c>
      <c r="D157" s="15">
        <f>VLOOKUP(A157,'10.1.14_Type 5_ALL'!$A$3:$E$66,5,FALSE)</f>
        <v>453</v>
      </c>
      <c r="E157" s="54">
        <f t="shared" si="66"/>
        <v>-31</v>
      </c>
      <c r="F157" s="54">
        <f t="shared" si="67"/>
        <v>0</v>
      </c>
      <c r="G157" s="54">
        <f t="shared" si="68"/>
        <v>-31</v>
      </c>
      <c r="H157" s="13">
        <f>VLOOKUP($A157,'[1]Table 5B1_RSD_Orleans'!$A$12:$F$70,4,FALSE)</f>
        <v>3602.7009974327857</v>
      </c>
      <c r="I157" s="13">
        <f>VLOOKUP($A157,'[1]Table 5B1_RSD_Orleans'!$A$12:$F$70,6,FALSE)</f>
        <v>642.89065513553726</v>
      </c>
      <c r="J157" s="13">
        <f t="shared" si="62"/>
        <v>4245.5916525683233</v>
      </c>
      <c r="K157" s="14">
        <f t="shared" si="63"/>
        <v>-131613.34122961803</v>
      </c>
      <c r="L157" s="13">
        <f t="shared" si="64"/>
        <v>0</v>
      </c>
      <c r="M157" s="13">
        <f t="shared" si="65"/>
        <v>-131613.34122961803</v>
      </c>
    </row>
    <row r="158" spans="1:13" ht="14.45" customHeight="1" x14ac:dyDescent="0.2">
      <c r="A158" s="59">
        <v>393003</v>
      </c>
      <c r="B158" s="20" t="s">
        <v>468</v>
      </c>
      <c r="C158" s="15">
        <f>VLOOKUP($A158,'[1]Table 5B1_RSD_Orleans'!$A$12:$F$70,3,FALSE)</f>
        <v>439</v>
      </c>
      <c r="D158" s="15">
        <f>VLOOKUP(A158,'10.1.14_Type 5_ALL'!$A$3:$E$66,5,FALSE)</f>
        <v>415</v>
      </c>
      <c r="E158" s="54">
        <f t="shared" si="66"/>
        <v>-24</v>
      </c>
      <c r="F158" s="54">
        <f t="shared" si="67"/>
        <v>0</v>
      </c>
      <c r="G158" s="54">
        <f t="shared" si="68"/>
        <v>-24</v>
      </c>
      <c r="H158" s="13">
        <f>VLOOKUP($A158,'[1]Table 5B1_RSD_Orleans'!$A$12:$F$70,4,FALSE)</f>
        <v>3602.7009974327857</v>
      </c>
      <c r="I158" s="13">
        <f>VLOOKUP($A158,'[1]Table 5B1_RSD_Orleans'!$A$12:$F$70,6,FALSE)</f>
        <v>746.0335616438357</v>
      </c>
      <c r="J158" s="13">
        <f t="shared" si="62"/>
        <v>4348.7345590766217</v>
      </c>
      <c r="K158" s="14">
        <f t="shared" si="63"/>
        <v>-104369.62941783892</v>
      </c>
      <c r="L158" s="13">
        <f t="shared" si="64"/>
        <v>0</v>
      </c>
      <c r="M158" s="13">
        <f t="shared" si="65"/>
        <v>-104369.62941783892</v>
      </c>
    </row>
    <row r="159" spans="1:13" ht="14.45" customHeight="1" x14ac:dyDescent="0.2">
      <c r="A159" s="59">
        <v>395001</v>
      </c>
      <c r="B159" s="20" t="s">
        <v>469</v>
      </c>
      <c r="C159" s="15">
        <f>VLOOKUP($A159,'[1]Table 5B1_RSD_Orleans'!$A$12:$F$70,3,FALSE)</f>
        <v>686</v>
      </c>
      <c r="D159" s="15">
        <f>VLOOKUP(A159,'10.1.14_Type 5_ALL'!$A$3:$E$66,5,FALSE)</f>
        <v>683</v>
      </c>
      <c r="E159" s="54">
        <f t="shared" si="66"/>
        <v>-3</v>
      </c>
      <c r="F159" s="54">
        <f t="shared" si="67"/>
        <v>0</v>
      </c>
      <c r="G159" s="54">
        <f t="shared" si="68"/>
        <v>-3</v>
      </c>
      <c r="H159" s="13">
        <f>VLOOKUP($A159,'[1]Table 5B1_RSD_Orleans'!$A$12:$F$70,4,FALSE)</f>
        <v>3602.7009974327857</v>
      </c>
      <c r="I159" s="13">
        <f>VLOOKUP($A159,'[1]Table 5B1_RSD_Orleans'!$A$12:$F$70,6,FALSE)</f>
        <v>678.38194087511556</v>
      </c>
      <c r="J159" s="13">
        <f t="shared" si="62"/>
        <v>4281.0829383079017</v>
      </c>
      <c r="K159" s="14">
        <f t="shared" si="63"/>
        <v>-12843.248814923705</v>
      </c>
      <c r="L159" s="13">
        <f t="shared" si="64"/>
        <v>0</v>
      </c>
      <c r="M159" s="13">
        <f t="shared" si="65"/>
        <v>-12843.248814923705</v>
      </c>
    </row>
    <row r="160" spans="1:13" ht="14.45" customHeight="1" x14ac:dyDescent="0.2">
      <c r="A160" s="59">
        <v>395002</v>
      </c>
      <c r="B160" s="20" t="s">
        <v>470</v>
      </c>
      <c r="C160" s="15">
        <f>VLOOKUP($A160,'[1]Table 5B1_RSD_Orleans'!$A$12:$F$70,3,FALSE)</f>
        <v>778</v>
      </c>
      <c r="D160" s="15">
        <f>VLOOKUP(A160,'10.1.14_Type 5_ALL'!$A$3:$E$66,5,FALSE)</f>
        <v>775</v>
      </c>
      <c r="E160" s="54">
        <f t="shared" si="66"/>
        <v>-3</v>
      </c>
      <c r="F160" s="54">
        <f t="shared" si="67"/>
        <v>0</v>
      </c>
      <c r="G160" s="54">
        <f t="shared" si="68"/>
        <v>-3</v>
      </c>
      <c r="H160" s="13">
        <f>VLOOKUP($A160,'[1]Table 5B1_RSD_Orleans'!$A$12:$F$70,4,FALSE)</f>
        <v>3602.7009974327857</v>
      </c>
      <c r="I160" s="13">
        <f>VLOOKUP($A160,'[1]Table 5B1_RSD_Orleans'!$A$12:$F$70,6,FALSE)</f>
        <v>686.92241021135874</v>
      </c>
      <c r="J160" s="13">
        <f t="shared" si="62"/>
        <v>4289.6234076441442</v>
      </c>
      <c r="K160" s="14">
        <f t="shared" si="63"/>
        <v>-12868.870222932434</v>
      </c>
      <c r="L160" s="13">
        <f t="shared" si="64"/>
        <v>0</v>
      </c>
      <c r="M160" s="13">
        <f t="shared" si="65"/>
        <v>-12868.870222932434</v>
      </c>
    </row>
    <row r="161" spans="1:13" ht="14.45" customHeight="1" x14ac:dyDescent="0.2">
      <c r="A161" s="60">
        <v>395003</v>
      </c>
      <c r="B161" s="22" t="s">
        <v>471</v>
      </c>
      <c r="C161" s="12">
        <f>VLOOKUP($A161,'[1]Table 5B1_RSD_Orleans'!$A$12:$F$70,3,FALSE)</f>
        <v>616</v>
      </c>
      <c r="D161" s="12">
        <f>VLOOKUP(A161,'10.1.14_Type 5_ALL'!$A$3:$E$66,5,FALSE)</f>
        <v>613</v>
      </c>
      <c r="E161" s="55">
        <f t="shared" si="66"/>
        <v>-3</v>
      </c>
      <c r="F161" s="55">
        <f t="shared" si="67"/>
        <v>0</v>
      </c>
      <c r="G161" s="55">
        <f t="shared" si="68"/>
        <v>-3</v>
      </c>
      <c r="H161" s="11">
        <f>VLOOKUP($A161,'[1]Table 5B1_RSD_Orleans'!$A$12:$F$70,4,FALSE)</f>
        <v>3602.7009974327857</v>
      </c>
      <c r="I161" s="11">
        <f>VLOOKUP($A161,'[1]Table 5B1_RSD_Orleans'!$A$12:$F$70,6,FALSE)</f>
        <v>761.3587570202327</v>
      </c>
      <c r="J161" s="11">
        <f t="shared" si="62"/>
        <v>4364.0597544530183</v>
      </c>
      <c r="K161" s="10">
        <f t="shared" si="63"/>
        <v>-13092.179263359056</v>
      </c>
      <c r="L161" s="11">
        <f t="shared" si="64"/>
        <v>0</v>
      </c>
      <c r="M161" s="11">
        <f t="shared" si="65"/>
        <v>-13092.179263359056</v>
      </c>
    </row>
    <row r="162" spans="1:13" ht="14.45" customHeight="1" x14ac:dyDescent="0.2">
      <c r="A162" s="59">
        <v>395004</v>
      </c>
      <c r="B162" s="20" t="s">
        <v>472</v>
      </c>
      <c r="C162" s="15">
        <f>VLOOKUP($A162,'[1]Table 5B1_RSD_Orleans'!$A$12:$F$70,3,FALSE)</f>
        <v>564</v>
      </c>
      <c r="D162" s="15">
        <f>VLOOKUP(A162,'10.1.14_Type 5_ALL'!$A$3:$E$66,5,FALSE)</f>
        <v>632</v>
      </c>
      <c r="E162" s="54">
        <f t="shared" si="66"/>
        <v>68</v>
      </c>
      <c r="F162" s="54">
        <f t="shared" si="67"/>
        <v>68</v>
      </c>
      <c r="G162" s="54">
        <f t="shared" si="68"/>
        <v>0</v>
      </c>
      <c r="H162" s="13">
        <f>VLOOKUP($A162,'[1]Table 5B1_RSD_Orleans'!$A$12:$F$70,4,FALSE)</f>
        <v>3602.7009974327857</v>
      </c>
      <c r="I162" s="13">
        <f>VLOOKUP($A162,'[1]Table 5B1_RSD_Orleans'!$A$12:$F$70,6,FALSE)</f>
        <v>1003.4698393033485</v>
      </c>
      <c r="J162" s="13">
        <f t="shared" si="62"/>
        <v>4606.1708367361343</v>
      </c>
      <c r="K162" s="14">
        <f t="shared" si="63"/>
        <v>313219.61689805711</v>
      </c>
      <c r="L162" s="13">
        <f t="shared" si="64"/>
        <v>313219.61689805711</v>
      </c>
      <c r="M162" s="13">
        <f t="shared" si="65"/>
        <v>0</v>
      </c>
    </row>
    <row r="163" spans="1:13" ht="14.45" customHeight="1" x14ac:dyDescent="0.2">
      <c r="A163" s="59">
        <v>395005</v>
      </c>
      <c r="B163" s="20" t="s">
        <v>473</v>
      </c>
      <c r="C163" s="15">
        <f>VLOOKUP($A163,'[1]Table 5B1_RSD_Orleans'!$A$12:$F$70,3,FALSE)</f>
        <v>1170</v>
      </c>
      <c r="D163" s="15">
        <f>VLOOKUP(A163,'10.1.14_Type 5_ALL'!$A$3:$E$66,5,FALSE)</f>
        <v>1316</v>
      </c>
      <c r="E163" s="54">
        <f t="shared" si="66"/>
        <v>146</v>
      </c>
      <c r="F163" s="54">
        <f t="shared" si="67"/>
        <v>146</v>
      </c>
      <c r="G163" s="54">
        <f t="shared" si="68"/>
        <v>0</v>
      </c>
      <c r="H163" s="13">
        <f>VLOOKUP($A163,'[1]Table 5B1_RSD_Orleans'!$A$12:$F$70,4,FALSE)</f>
        <v>3602.7009974327857</v>
      </c>
      <c r="I163" s="13">
        <f>VLOOKUP($A163,'[1]Table 5B1_RSD_Orleans'!$A$12:$F$70,6,FALSE)</f>
        <v>592.05529010815155</v>
      </c>
      <c r="J163" s="13">
        <f t="shared" si="62"/>
        <v>4194.7562875409376</v>
      </c>
      <c r="K163" s="14">
        <f t="shared" si="63"/>
        <v>612434.41798097687</v>
      </c>
      <c r="L163" s="13">
        <f t="shared" si="64"/>
        <v>612434.41798097687</v>
      </c>
      <c r="M163" s="13">
        <f t="shared" si="65"/>
        <v>0</v>
      </c>
    </row>
    <row r="164" spans="1:13" s="40" customFormat="1" ht="14.45" customHeight="1" x14ac:dyDescent="0.2">
      <c r="A164" s="59">
        <v>395007</v>
      </c>
      <c r="B164" s="20" t="s">
        <v>474</v>
      </c>
      <c r="C164" s="15">
        <f>VLOOKUP($A164,'[1]Table 5B1_RSD_Orleans'!$A$12:$F$70,3,FALSE)</f>
        <v>234</v>
      </c>
      <c r="D164" s="15">
        <f>VLOOKUP(A164,'10.1.14_Type 5_ALL'!$A$3:$E$66,5,FALSE)</f>
        <v>299</v>
      </c>
      <c r="E164" s="54">
        <f t="shared" si="66"/>
        <v>65</v>
      </c>
      <c r="F164" s="54">
        <f t="shared" si="67"/>
        <v>65</v>
      </c>
      <c r="G164" s="54">
        <f t="shared" si="68"/>
        <v>0</v>
      </c>
      <c r="H164" s="13">
        <f>VLOOKUP($A164,'[1]Table 5B1_RSD_Orleans'!$A$12:$F$70,4,FALSE)</f>
        <v>3602.7009974327857</v>
      </c>
      <c r="I164" s="13">
        <f>VLOOKUP($A164,'[1]Table 5B1_RSD_Orleans'!$A$12:$F$70,6,FALSE)</f>
        <v>907.69666061705993</v>
      </c>
      <c r="J164" s="13">
        <f t="shared" si="62"/>
        <v>4510.3976580498456</v>
      </c>
      <c r="K164" s="14">
        <f t="shared" si="63"/>
        <v>293175.84777323995</v>
      </c>
      <c r="L164" s="13">
        <f t="shared" si="64"/>
        <v>293175.84777323995</v>
      </c>
      <c r="M164" s="13">
        <f t="shared" si="65"/>
        <v>0</v>
      </c>
    </row>
    <row r="165" spans="1:13" s="40" customFormat="1" ht="14.45" customHeight="1" x14ac:dyDescent="0.2">
      <c r="A165" s="59">
        <v>397001</v>
      </c>
      <c r="B165" s="20" t="s">
        <v>475</v>
      </c>
      <c r="C165" s="15">
        <f>VLOOKUP($A165,'[1]Table 5B1_RSD_Orleans'!$A$12:$F$70,3,FALSE)</f>
        <v>447</v>
      </c>
      <c r="D165" s="15">
        <f>VLOOKUP(A165,'10.1.14_Type 5_ALL'!$A$3:$E$66,5,FALSE)</f>
        <v>399</v>
      </c>
      <c r="E165" s="54">
        <f t="shared" si="66"/>
        <v>-48</v>
      </c>
      <c r="F165" s="54">
        <f t="shared" si="67"/>
        <v>0</v>
      </c>
      <c r="G165" s="54">
        <f t="shared" si="68"/>
        <v>-48</v>
      </c>
      <c r="H165" s="13">
        <f>VLOOKUP($A165,'[1]Table 5B1_RSD_Orleans'!$A$12:$F$70,4,FALSE)</f>
        <v>3602.7009974327857</v>
      </c>
      <c r="I165" s="13">
        <f>VLOOKUP($A165,'[1]Table 5B1_RSD_Orleans'!$A$12:$F$70,6,FALSE)</f>
        <v>741.72363820787723</v>
      </c>
      <c r="J165" s="13">
        <f t="shared" si="62"/>
        <v>4344.4246356406629</v>
      </c>
      <c r="K165" s="14">
        <f t="shared" si="63"/>
        <v>-208532.38251075184</v>
      </c>
      <c r="L165" s="13">
        <f t="shared" si="64"/>
        <v>0</v>
      </c>
      <c r="M165" s="13">
        <f t="shared" si="65"/>
        <v>-208532.38251075184</v>
      </c>
    </row>
    <row r="166" spans="1:13" s="40" customFormat="1" ht="14.45" customHeight="1" x14ac:dyDescent="0.2">
      <c r="A166" s="60">
        <v>398001</v>
      </c>
      <c r="B166" s="22" t="s">
        <v>476</v>
      </c>
      <c r="C166" s="12">
        <f>VLOOKUP($A166,'[1]Table 5B1_RSD_Orleans'!$A$12:$F$70,3,FALSE)</f>
        <v>714</v>
      </c>
      <c r="D166" s="12">
        <f>VLOOKUP(A166,'10.1.14_Type 5_ALL'!$A$3:$E$66,5,FALSE)</f>
        <v>797</v>
      </c>
      <c r="E166" s="55">
        <f t="shared" si="66"/>
        <v>83</v>
      </c>
      <c r="F166" s="55">
        <f t="shared" si="67"/>
        <v>83</v>
      </c>
      <c r="G166" s="55">
        <f t="shared" si="68"/>
        <v>0</v>
      </c>
      <c r="H166" s="11">
        <f>VLOOKUP($A166,'[1]Table 5B1_RSD_Orleans'!$A$12:$F$70,4,FALSE)</f>
        <v>3602.7009974327857</v>
      </c>
      <c r="I166" s="11">
        <f>VLOOKUP($A166,'[1]Table 5B1_RSD_Orleans'!$A$12:$F$70,6,FALSE)</f>
        <v>643.94778836855926</v>
      </c>
      <c r="J166" s="11">
        <f t="shared" si="62"/>
        <v>4246.6487858013452</v>
      </c>
      <c r="K166" s="10">
        <f t="shared" si="63"/>
        <v>352471.84922151163</v>
      </c>
      <c r="L166" s="11">
        <f t="shared" si="64"/>
        <v>352471.84922151163</v>
      </c>
      <c r="M166" s="11">
        <f t="shared" si="65"/>
        <v>0</v>
      </c>
    </row>
    <row r="167" spans="1:13" s="40" customFormat="1" ht="14.45" customHeight="1" x14ac:dyDescent="0.2">
      <c r="A167" s="59">
        <v>398002</v>
      </c>
      <c r="B167" s="20" t="s">
        <v>477</v>
      </c>
      <c r="C167" s="15">
        <f>VLOOKUP($A167,'[1]Table 5B1_RSD_Orleans'!$A$12:$F$70,3,FALSE)</f>
        <v>878</v>
      </c>
      <c r="D167" s="15">
        <f>VLOOKUP(A167,'10.1.14_Type 5_ALL'!$A$3:$E$66,5,FALSE)</f>
        <v>918</v>
      </c>
      <c r="E167" s="54">
        <f t="shared" si="66"/>
        <v>40</v>
      </c>
      <c r="F167" s="54">
        <f t="shared" si="67"/>
        <v>40</v>
      </c>
      <c r="G167" s="54">
        <f t="shared" si="68"/>
        <v>0</v>
      </c>
      <c r="H167" s="13">
        <f>VLOOKUP($A167,'[1]Table 5B1_RSD_Orleans'!$A$12:$F$70,4,FALSE)</f>
        <v>3602.7009974327857</v>
      </c>
      <c r="I167" s="13">
        <f>VLOOKUP($A167,'[1]Table 5B1_RSD_Orleans'!$A$12:$F$70,6,FALSE)</f>
        <v>724.79250196607131</v>
      </c>
      <c r="J167" s="13">
        <f t="shared" si="62"/>
        <v>4327.4934993988572</v>
      </c>
      <c r="K167" s="14">
        <f t="shared" si="63"/>
        <v>173099.73997595429</v>
      </c>
      <c r="L167" s="13">
        <f t="shared" si="64"/>
        <v>173099.73997595429</v>
      </c>
      <c r="M167" s="13">
        <f t="shared" si="65"/>
        <v>0</v>
      </c>
    </row>
    <row r="168" spans="1:13" s="40" customFormat="1" ht="14.45" customHeight="1" x14ac:dyDescent="0.2">
      <c r="A168" s="59">
        <v>398003</v>
      </c>
      <c r="B168" s="20" t="s">
        <v>478</v>
      </c>
      <c r="C168" s="15">
        <f>VLOOKUP($A168,'[1]Table 5B1_RSD_Orleans'!$A$12:$F$70,3,FALSE)</f>
        <v>430</v>
      </c>
      <c r="D168" s="15">
        <f>VLOOKUP(A168,'10.1.14_Type 5_ALL'!$A$3:$E$66,5,FALSE)</f>
        <v>418</v>
      </c>
      <c r="E168" s="54">
        <f t="shared" si="66"/>
        <v>-12</v>
      </c>
      <c r="F168" s="54">
        <f t="shared" si="67"/>
        <v>0</v>
      </c>
      <c r="G168" s="54">
        <f t="shared" si="68"/>
        <v>-12</v>
      </c>
      <c r="H168" s="13">
        <f>VLOOKUP($A168,'[1]Table 5B1_RSD_Orleans'!$A$12:$F$70,4,FALSE)</f>
        <v>3602.7009974327857</v>
      </c>
      <c r="I168" s="13">
        <f>VLOOKUP($A168,'[1]Table 5B1_RSD_Orleans'!$A$12:$F$70,6,FALSE)</f>
        <v>592.5310423197493</v>
      </c>
      <c r="J168" s="13">
        <f t="shared" si="62"/>
        <v>4195.2320397525345</v>
      </c>
      <c r="K168" s="14">
        <f t="shared" si="63"/>
        <v>-50342.784477030415</v>
      </c>
      <c r="L168" s="13">
        <f t="shared" si="64"/>
        <v>0</v>
      </c>
      <c r="M168" s="13">
        <f t="shared" si="65"/>
        <v>-50342.784477030415</v>
      </c>
    </row>
    <row r="169" spans="1:13" s="40" customFormat="1" ht="14.45" customHeight="1" x14ac:dyDescent="0.2">
      <c r="A169" s="59">
        <v>398004</v>
      </c>
      <c r="B169" s="20" t="s">
        <v>479</v>
      </c>
      <c r="C169" s="15">
        <f>VLOOKUP($A169,'[1]Table 5B1_RSD_Orleans'!$A$12:$F$70,3,FALSE)</f>
        <v>524</v>
      </c>
      <c r="D169" s="15">
        <f>VLOOKUP(A169,'10.1.14_Type 5_ALL'!$A$3:$E$66,5,FALSE)</f>
        <v>516</v>
      </c>
      <c r="E169" s="54">
        <f t="shared" si="66"/>
        <v>-8</v>
      </c>
      <c r="F169" s="54">
        <f t="shared" si="67"/>
        <v>0</v>
      </c>
      <c r="G169" s="54">
        <f t="shared" si="68"/>
        <v>-8</v>
      </c>
      <c r="H169" s="13">
        <f>VLOOKUP($A169,'[1]Table 5B1_RSD_Orleans'!$A$12:$F$70,4,FALSE)</f>
        <v>3602.7009974327857</v>
      </c>
      <c r="I169" s="13">
        <f>VLOOKUP($A169,'[1]Table 5B1_RSD_Orleans'!$A$12:$F$70,6,FALSE)</f>
        <v>741.31578947368428</v>
      </c>
      <c r="J169" s="13">
        <f t="shared" si="62"/>
        <v>4344.0167869064699</v>
      </c>
      <c r="K169" s="14">
        <f t="shared" si="63"/>
        <v>-34752.134295251759</v>
      </c>
      <c r="L169" s="13">
        <f t="shared" si="64"/>
        <v>0</v>
      </c>
      <c r="M169" s="13">
        <f t="shared" si="65"/>
        <v>-34752.134295251759</v>
      </c>
    </row>
    <row r="170" spans="1:13" s="40" customFormat="1" ht="14.45" customHeight="1" x14ac:dyDescent="0.2">
      <c r="A170" s="59">
        <v>398005</v>
      </c>
      <c r="B170" s="20" t="s">
        <v>480</v>
      </c>
      <c r="C170" s="15">
        <f>VLOOKUP($A170,'[1]Table 5B1_RSD_Orleans'!$A$12:$F$70,3,FALSE)</f>
        <v>418</v>
      </c>
      <c r="D170" s="15">
        <f>VLOOKUP(A170,'10.1.14_Type 5_ALL'!$A$3:$E$66,5,FALSE)</f>
        <v>445</v>
      </c>
      <c r="E170" s="54">
        <f t="shared" si="66"/>
        <v>27</v>
      </c>
      <c r="F170" s="54">
        <f t="shared" si="67"/>
        <v>27</v>
      </c>
      <c r="G170" s="54">
        <f t="shared" si="68"/>
        <v>0</v>
      </c>
      <c r="H170" s="13">
        <f>VLOOKUP($A170,'[1]Table 5B1_RSD_Orleans'!$A$12:$F$70,4,FALSE)</f>
        <v>3602.7009974327857</v>
      </c>
      <c r="I170" s="13">
        <f>VLOOKUP($A170,'[1]Table 5B1_RSD_Orleans'!$A$12:$F$70,6,FALSE)</f>
        <v>746.0335616438357</v>
      </c>
      <c r="J170" s="13">
        <f t="shared" si="62"/>
        <v>4348.7345590766217</v>
      </c>
      <c r="K170" s="14">
        <f t="shared" si="63"/>
        <v>117415.83309506878</v>
      </c>
      <c r="L170" s="13">
        <f t="shared" si="64"/>
        <v>117415.83309506878</v>
      </c>
      <c r="M170" s="13">
        <f t="shared" si="65"/>
        <v>0</v>
      </c>
    </row>
    <row r="171" spans="1:13" s="40" customFormat="1" ht="14.45" customHeight="1" x14ac:dyDescent="0.2">
      <c r="A171" s="60">
        <v>398006</v>
      </c>
      <c r="B171" s="22" t="s">
        <v>481</v>
      </c>
      <c r="C171" s="12">
        <f>VLOOKUP($A171,'[1]Table 5B1_RSD_Orleans'!$A$12:$F$70,3,FALSE)</f>
        <v>770</v>
      </c>
      <c r="D171" s="12">
        <f>VLOOKUP(A171,'10.1.14_Type 5_ALL'!$A$3:$E$66,5,FALSE)</f>
        <v>834</v>
      </c>
      <c r="E171" s="55">
        <f t="shared" si="66"/>
        <v>64</v>
      </c>
      <c r="F171" s="55">
        <f t="shared" si="67"/>
        <v>64</v>
      </c>
      <c r="G171" s="55">
        <f t="shared" si="68"/>
        <v>0</v>
      </c>
      <c r="H171" s="11">
        <f>VLOOKUP($A171,'[1]Table 5B1_RSD_Orleans'!$A$12:$F$70,4,FALSE)</f>
        <v>3602.7009974327857</v>
      </c>
      <c r="I171" s="11">
        <f>VLOOKUP($A171,'[1]Table 5B1_RSD_Orleans'!$A$12:$F$70,6,FALSE)</f>
        <v>746.0335616438357</v>
      </c>
      <c r="J171" s="11">
        <f t="shared" si="62"/>
        <v>4348.7345590766217</v>
      </c>
      <c r="K171" s="10">
        <f t="shared" si="63"/>
        <v>278319.01178090379</v>
      </c>
      <c r="L171" s="11">
        <f t="shared" si="64"/>
        <v>278319.01178090379</v>
      </c>
      <c r="M171" s="11">
        <f t="shared" si="65"/>
        <v>0</v>
      </c>
    </row>
    <row r="172" spans="1:13" s="40" customFormat="1" ht="14.45" customHeight="1" x14ac:dyDescent="0.2">
      <c r="A172" s="59">
        <v>398007</v>
      </c>
      <c r="B172" s="20" t="s">
        <v>482</v>
      </c>
      <c r="C172" s="15">
        <f>VLOOKUP($A172,'[1]Table 5B1_RSD_Orleans'!$A$12:$F$70,3,FALSE)</f>
        <v>100</v>
      </c>
      <c r="D172" s="15">
        <f>VLOOKUP(A172,'10.1.14_Type 5_ALL'!$A$3:$E$66,5,FALSE)</f>
        <v>94</v>
      </c>
      <c r="E172" s="54">
        <f t="shared" si="66"/>
        <v>-6</v>
      </c>
      <c r="F172" s="54">
        <f t="shared" si="67"/>
        <v>0</v>
      </c>
      <c r="G172" s="54">
        <f t="shared" si="68"/>
        <v>-6</v>
      </c>
      <c r="H172" s="13">
        <f>VLOOKUP($A172,'[1]Table 5B1_RSD_Orleans'!$A$12:$F$70,4,FALSE)</f>
        <v>3602.7009974327857</v>
      </c>
      <c r="I172" s="13">
        <f>VLOOKUP($A172,'[1]Table 5B1_RSD_Orleans'!$A$12:$F$70,6,FALSE)</f>
        <v>746.0335616438357</v>
      </c>
      <c r="J172" s="13">
        <f t="shared" si="62"/>
        <v>4348.7345590766217</v>
      </c>
      <c r="K172" s="14">
        <f t="shared" si="63"/>
        <v>-26092.40735445973</v>
      </c>
      <c r="L172" s="13">
        <f t="shared" si="64"/>
        <v>0</v>
      </c>
      <c r="M172" s="13">
        <f t="shared" si="65"/>
        <v>-26092.40735445973</v>
      </c>
    </row>
    <row r="173" spans="1:13" s="40" customFormat="1" ht="14.45" customHeight="1" x14ac:dyDescent="0.2">
      <c r="A173" s="59">
        <v>399001</v>
      </c>
      <c r="B173" s="20" t="s">
        <v>483</v>
      </c>
      <c r="C173" s="15">
        <f>VLOOKUP($A173,'[1]Table 5B1_RSD_Orleans'!$A$12:$F$70,3,FALSE)</f>
        <v>482</v>
      </c>
      <c r="D173" s="15">
        <f>VLOOKUP(A173,'10.1.14_Type 5_ALL'!$A$3:$E$66,5,FALSE)</f>
        <v>522</v>
      </c>
      <c r="E173" s="54">
        <f t="shared" si="66"/>
        <v>40</v>
      </c>
      <c r="F173" s="54">
        <f t="shared" si="67"/>
        <v>40</v>
      </c>
      <c r="G173" s="54">
        <f t="shared" si="68"/>
        <v>0</v>
      </c>
      <c r="H173" s="13">
        <f>VLOOKUP($A173,'[1]Table 5B1_RSD_Orleans'!$A$12:$F$70,4,FALSE)</f>
        <v>3602.7009974327857</v>
      </c>
      <c r="I173" s="13">
        <f>VLOOKUP($A173,'[1]Table 5B1_RSD_Orleans'!$A$12:$F$70,6,FALSE)</f>
        <v>752.85062142702634</v>
      </c>
      <c r="J173" s="13">
        <f t="shared" si="62"/>
        <v>4355.5516188598122</v>
      </c>
      <c r="K173" s="14">
        <f t="shared" si="63"/>
        <v>174222.06475439249</v>
      </c>
      <c r="L173" s="13">
        <f t="shared" si="64"/>
        <v>174222.06475439249</v>
      </c>
      <c r="M173" s="13">
        <f t="shared" si="65"/>
        <v>0</v>
      </c>
    </row>
    <row r="174" spans="1:13" s="40" customFormat="1" ht="14.45" customHeight="1" x14ac:dyDescent="0.2">
      <c r="A174" s="59">
        <v>399002</v>
      </c>
      <c r="B174" s="20" t="s">
        <v>484</v>
      </c>
      <c r="C174" s="15">
        <f>VLOOKUP($A174,'[1]Table 5B1_RSD_Orleans'!$A$12:$F$70,3,FALSE)</f>
        <v>583</v>
      </c>
      <c r="D174" s="15">
        <f>VLOOKUP(A174,'10.1.14_Type 5_ALL'!$A$3:$E$66,5,FALSE)</f>
        <v>694</v>
      </c>
      <c r="E174" s="54">
        <f t="shared" si="66"/>
        <v>111</v>
      </c>
      <c r="F174" s="54">
        <f t="shared" si="67"/>
        <v>111</v>
      </c>
      <c r="G174" s="54">
        <f t="shared" si="68"/>
        <v>0</v>
      </c>
      <c r="H174" s="13">
        <f>VLOOKUP($A174,'[1]Table 5B1_RSD_Orleans'!$A$12:$F$70,4,FALSE)</f>
        <v>3602.7009974327857</v>
      </c>
      <c r="I174" s="13">
        <f>VLOOKUP($A174,'[1]Table 5B1_RSD_Orleans'!$A$12:$F$70,6,FALSE)</f>
        <v>803.97152919927748</v>
      </c>
      <c r="J174" s="13">
        <f t="shared" si="62"/>
        <v>4406.6725266320627</v>
      </c>
      <c r="K174" s="14">
        <f t="shared" si="63"/>
        <v>489140.65045615897</v>
      </c>
      <c r="L174" s="13">
        <f t="shared" si="64"/>
        <v>489140.65045615897</v>
      </c>
      <c r="M174" s="13">
        <f t="shared" si="65"/>
        <v>0</v>
      </c>
    </row>
    <row r="175" spans="1:13" s="40" customFormat="1" ht="14.45" customHeight="1" x14ac:dyDescent="0.2">
      <c r="A175" s="59">
        <v>399003</v>
      </c>
      <c r="B175" s="20" t="s">
        <v>485</v>
      </c>
      <c r="C175" s="15">
        <f>VLOOKUP($A175,'[1]Table 5B1_RSD_Orleans'!$A$12:$F$70,3,FALSE)</f>
        <v>379</v>
      </c>
      <c r="D175" s="15">
        <f>VLOOKUP(A175,'10.1.14_Type 5_ALL'!$A$3:$E$66,5,FALSE)</f>
        <v>427</v>
      </c>
      <c r="E175" s="54">
        <f t="shared" si="66"/>
        <v>48</v>
      </c>
      <c r="F175" s="54">
        <f t="shared" si="67"/>
        <v>48</v>
      </c>
      <c r="G175" s="54">
        <f t="shared" si="68"/>
        <v>0</v>
      </c>
      <c r="H175" s="13">
        <f>VLOOKUP($A175,'[1]Table 5B1_RSD_Orleans'!$A$12:$F$70,4,FALSE)</f>
        <v>3602.7009974327857</v>
      </c>
      <c r="I175" s="13">
        <f>VLOOKUP($A175,'[1]Table 5B1_RSD_Orleans'!$A$12:$F$70,6,FALSE)</f>
        <v>746.0335616438357</v>
      </c>
      <c r="J175" s="13">
        <f t="shared" si="62"/>
        <v>4348.7345590766217</v>
      </c>
      <c r="K175" s="14">
        <f t="shared" si="63"/>
        <v>208739.25883567784</v>
      </c>
      <c r="L175" s="13">
        <f t="shared" si="64"/>
        <v>208739.25883567784</v>
      </c>
      <c r="M175" s="13">
        <f t="shared" si="65"/>
        <v>0</v>
      </c>
    </row>
    <row r="176" spans="1:13" s="40" customFormat="1" ht="14.45" customHeight="1" x14ac:dyDescent="0.2">
      <c r="A176" s="60">
        <v>399004</v>
      </c>
      <c r="B176" s="22" t="s">
        <v>486</v>
      </c>
      <c r="C176" s="12">
        <f>VLOOKUP($A176,'[1]Table 5B1_RSD_Orleans'!$A$12:$F$70,3,FALSE)</f>
        <v>496</v>
      </c>
      <c r="D176" s="12">
        <f>VLOOKUP(A176,'10.1.14_Type 5_ALL'!$A$3:$E$66,5,FALSE)</f>
        <v>590</v>
      </c>
      <c r="E176" s="55">
        <f t="shared" si="66"/>
        <v>94</v>
      </c>
      <c r="F176" s="55">
        <f t="shared" si="67"/>
        <v>94</v>
      </c>
      <c r="G176" s="55">
        <f t="shared" si="68"/>
        <v>0</v>
      </c>
      <c r="H176" s="11">
        <f>VLOOKUP($A176,'[1]Table 5B1_RSD_Orleans'!$A$12:$F$70,4,FALSE)</f>
        <v>3602.7009974327857</v>
      </c>
      <c r="I176" s="11">
        <f>VLOOKUP($A176,'[1]Table 5B1_RSD_Orleans'!$A$12:$F$70,6,FALSE)</f>
        <v>746.0335616438357</v>
      </c>
      <c r="J176" s="11">
        <f t="shared" si="62"/>
        <v>4348.7345590766217</v>
      </c>
      <c r="K176" s="10">
        <f t="shared" si="63"/>
        <v>408781.04855320242</v>
      </c>
      <c r="L176" s="11">
        <f t="shared" si="64"/>
        <v>408781.04855320242</v>
      </c>
      <c r="M176" s="11">
        <f t="shared" si="65"/>
        <v>0</v>
      </c>
    </row>
    <row r="177" spans="1:13" s="40" customFormat="1" ht="14.45" customHeight="1" x14ac:dyDescent="0.2">
      <c r="A177" s="59">
        <v>399005</v>
      </c>
      <c r="B177" s="20" t="s">
        <v>487</v>
      </c>
      <c r="C177" s="15">
        <f>VLOOKUP($A177,'[1]Table 5B1_RSD_Orleans'!$A$12:$F$70,3,FALSE)</f>
        <v>777</v>
      </c>
      <c r="D177" s="15">
        <f>VLOOKUP(A177,'10.1.14_Type 5_ALL'!$A$3:$E$66,5,FALSE)</f>
        <v>807</v>
      </c>
      <c r="E177" s="54">
        <f t="shared" si="66"/>
        <v>30</v>
      </c>
      <c r="F177" s="54">
        <f t="shared" si="67"/>
        <v>30</v>
      </c>
      <c r="G177" s="54">
        <f t="shared" si="68"/>
        <v>0</v>
      </c>
      <c r="H177" s="13">
        <f>VLOOKUP($A177,'[1]Table 5B1_RSD_Orleans'!$A$12:$F$70,4,FALSE)</f>
        <v>3602.7009974327857</v>
      </c>
      <c r="I177" s="13">
        <f>VLOOKUP($A177,'[1]Table 5B1_RSD_Orleans'!$A$12:$F$70,6,FALSE)</f>
        <v>746.0335616438357</v>
      </c>
      <c r="J177" s="13">
        <f t="shared" si="62"/>
        <v>4348.7345590766217</v>
      </c>
      <c r="K177" s="14">
        <f t="shared" si="63"/>
        <v>130462.03677229866</v>
      </c>
      <c r="L177" s="13">
        <f t="shared" si="64"/>
        <v>130462.03677229866</v>
      </c>
      <c r="M177" s="13">
        <f t="shared" si="65"/>
        <v>0</v>
      </c>
    </row>
    <row r="178" spans="1:13" s="40" customFormat="1" ht="14.45" customHeight="1" x14ac:dyDescent="0.2">
      <c r="A178" s="60" t="s">
        <v>377</v>
      </c>
      <c r="B178" s="22" t="s">
        <v>488</v>
      </c>
      <c r="C178" s="12">
        <f>VLOOKUP($A178,'[1]Table 5B1_RSD_Orleans'!$A$12:$F$70,3,FALSE)</f>
        <v>587</v>
      </c>
      <c r="D178" s="12">
        <f>VLOOKUP(A178,'10.1.14_Type 5_ALL'!$A$3:$E$66,5,FALSE)</f>
        <v>637</v>
      </c>
      <c r="E178" s="55">
        <f t="shared" si="66"/>
        <v>50</v>
      </c>
      <c r="F178" s="55">
        <f t="shared" si="67"/>
        <v>50</v>
      </c>
      <c r="G178" s="55">
        <f t="shared" si="68"/>
        <v>0</v>
      </c>
      <c r="H178" s="11">
        <f>VLOOKUP($A178,'[1]Table 5B1_RSD_Orleans'!$A$12:$F$70,4,FALSE)</f>
        <v>3602.7009974327857</v>
      </c>
      <c r="I178" s="11">
        <f>VLOOKUP($A178,'[1]Table 5B1_RSD_Orleans'!$A$12:$F$70,6,FALSE)</f>
        <v>746.0335616438357</v>
      </c>
      <c r="J178" s="11">
        <f t="shared" si="62"/>
        <v>4348.7345590766217</v>
      </c>
      <c r="K178" s="10">
        <f t="shared" si="63"/>
        <v>217436.72795383108</v>
      </c>
      <c r="L178" s="11">
        <f t="shared" si="64"/>
        <v>217436.72795383108</v>
      </c>
      <c r="M178" s="11">
        <f t="shared" si="65"/>
        <v>0</v>
      </c>
    </row>
    <row r="179" spans="1:13" s="40" customFormat="1" ht="14.45" customHeight="1" thickBot="1" x14ac:dyDescent="0.3">
      <c r="A179" s="63"/>
      <c r="B179" s="8" t="s">
        <v>699</v>
      </c>
      <c r="C179" s="56">
        <f>SUM(C122:C178)</f>
        <v>27963</v>
      </c>
      <c r="D179" s="56">
        <f>SUM(D122:D178)</f>
        <v>29413</v>
      </c>
      <c r="E179" s="56">
        <f>SUM(E122:E178)</f>
        <v>1450</v>
      </c>
      <c r="F179" s="56">
        <f>SUM(F122:F178)</f>
        <v>1792</v>
      </c>
      <c r="G179" s="56">
        <f>SUM(G122:G178)</f>
        <v>-342</v>
      </c>
      <c r="H179" s="57"/>
      <c r="I179" s="57"/>
      <c r="J179" s="57"/>
      <c r="K179" s="41">
        <f>SUM(K122:K178)</f>
        <v>6318575.1036039563</v>
      </c>
      <c r="L179" s="57">
        <f>SUM(L122:L178)</f>
        <v>7796254.9009406762</v>
      </c>
      <c r="M179" s="57">
        <f>SUM(M122:M178)</f>
        <v>-1477679.7973367185</v>
      </c>
    </row>
    <row r="180" spans="1:13" ht="8.4499999999999993" customHeight="1" thickTop="1" x14ac:dyDescent="0.25">
      <c r="A180" s="64"/>
      <c r="B180" s="18"/>
      <c r="C180" s="7"/>
      <c r="D180" s="7"/>
      <c r="E180" s="7"/>
      <c r="F180" s="7"/>
      <c r="G180" s="7"/>
      <c r="H180" s="6"/>
      <c r="I180" s="6"/>
      <c r="J180" s="6"/>
      <c r="K180" s="6"/>
      <c r="L180" s="6"/>
      <c r="M180" s="6"/>
    </row>
    <row r="181" spans="1:13" s="40" customFormat="1" ht="14.45" customHeight="1" x14ac:dyDescent="0.2">
      <c r="A181" s="59"/>
      <c r="B181" s="20" t="s">
        <v>532</v>
      </c>
      <c r="C181" s="15">
        <f>+'[1]Table 5B1_RSD_Orleans'!$C$8</f>
        <v>1000</v>
      </c>
      <c r="D181" s="15">
        <v>0</v>
      </c>
      <c r="E181" s="54">
        <f t="shared" ref="E181:E182" si="69">D181-C181</f>
        <v>-1000</v>
      </c>
      <c r="F181" s="54">
        <f t="shared" ref="F181:F182" si="70">IF(E181&gt;0,E181,0)</f>
        <v>0</v>
      </c>
      <c r="G181" s="54">
        <f t="shared" ref="G181:G182" si="71">IF(E181&lt;0,E181,0)</f>
        <v>-1000</v>
      </c>
      <c r="H181" s="13">
        <f>+'[1]Table 5B1_RSD_Orleans'!$D$8</f>
        <v>3602.7009974327857</v>
      </c>
      <c r="I181" s="13">
        <f>+'[1]Table 5B1_RSD_Orleans'!$F$8</f>
        <v>797.0524448632965</v>
      </c>
      <c r="J181" s="13">
        <f t="shared" ref="J181:J182" si="72">I181+H181</f>
        <v>4399.7534422960825</v>
      </c>
      <c r="K181" s="14">
        <f t="shared" ref="K181:K182" si="73">E181*J181</f>
        <v>-4399753.4422960822</v>
      </c>
      <c r="L181" s="13">
        <f t="shared" ref="L181:L182" si="74">IF(K181&gt;0,K181,0)</f>
        <v>0</v>
      </c>
      <c r="M181" s="13">
        <f t="shared" ref="M181:M182" si="75">IF(K181&lt;0,K181,0)</f>
        <v>-4399753.4422960822</v>
      </c>
    </row>
    <row r="182" spans="1:13" s="40" customFormat="1" ht="14.45" customHeight="1" x14ac:dyDescent="0.2">
      <c r="A182" s="62">
        <v>396</v>
      </c>
      <c r="B182" s="19" t="s">
        <v>534</v>
      </c>
      <c r="C182" s="15">
        <f>+'[1]Table 5B1_RSD_Orleans'!$C$9</f>
        <v>201</v>
      </c>
      <c r="D182" s="15">
        <f>'10.1.14_SIS'!BT40</f>
        <v>142</v>
      </c>
      <c r="E182" s="54">
        <f t="shared" si="69"/>
        <v>-59</v>
      </c>
      <c r="F182" s="54">
        <f t="shared" si="70"/>
        <v>0</v>
      </c>
      <c r="G182" s="54">
        <f t="shared" si="71"/>
        <v>-59</v>
      </c>
      <c r="H182" s="13">
        <f>+'[1]Table 5B1_RSD_Orleans'!$D$8</f>
        <v>3602.7009974327857</v>
      </c>
      <c r="I182" s="13">
        <f>+'[1]Table 5B1_RSD_Orleans'!$F$8</f>
        <v>797.0524448632965</v>
      </c>
      <c r="J182" s="13">
        <f t="shared" si="72"/>
        <v>4399.7534422960825</v>
      </c>
      <c r="K182" s="14">
        <f t="shared" si="73"/>
        <v>-259585.45309546887</v>
      </c>
      <c r="L182" s="13">
        <f t="shared" si="74"/>
        <v>0</v>
      </c>
      <c r="M182" s="13">
        <f t="shared" si="75"/>
        <v>-259585.45309546887</v>
      </c>
    </row>
    <row r="183" spans="1:13" s="40" customFormat="1" ht="14.45" customHeight="1" thickBot="1" x14ac:dyDescent="0.3">
      <c r="A183" s="63"/>
      <c r="B183" s="8" t="s">
        <v>697</v>
      </c>
      <c r="C183" s="56">
        <f>SUM(C181:C182)</f>
        <v>1201</v>
      </c>
      <c r="D183" s="56">
        <f>SUM(D181:D182)</f>
        <v>142</v>
      </c>
      <c r="E183" s="56">
        <f>SUM(E181:E182)</f>
        <v>-1059</v>
      </c>
      <c r="F183" s="56">
        <f>SUM(F181:F182)</f>
        <v>0</v>
      </c>
      <c r="G183" s="56">
        <f>SUM(G181:G182)</f>
        <v>-1059</v>
      </c>
      <c r="H183" s="57"/>
      <c r="I183" s="57"/>
      <c r="J183" s="57"/>
      <c r="K183" s="41">
        <f>SUM(K181:K182)</f>
        <v>-4659338.8953915508</v>
      </c>
      <c r="L183" s="57">
        <f>SUM(L181:L182)</f>
        <v>0</v>
      </c>
      <c r="M183" s="57">
        <f>SUM(M181:M182)</f>
        <v>-4659338.8953915508</v>
      </c>
    </row>
    <row r="184" spans="1:13" ht="8.4499999999999993" customHeight="1" thickTop="1" x14ac:dyDescent="0.25">
      <c r="A184" s="64"/>
      <c r="B184" s="18"/>
      <c r="C184" s="7"/>
      <c r="D184" s="7"/>
      <c r="E184" s="7"/>
      <c r="F184" s="7"/>
      <c r="G184" s="7"/>
      <c r="H184" s="6"/>
      <c r="I184" s="6"/>
      <c r="J184" s="6"/>
      <c r="K184" s="6"/>
      <c r="L184" s="6"/>
      <c r="M184" s="6"/>
    </row>
    <row r="185" spans="1:13" s="40" customFormat="1" ht="14.45" customHeight="1" x14ac:dyDescent="0.2">
      <c r="A185" s="59">
        <v>389002</v>
      </c>
      <c r="B185" s="20" t="s">
        <v>489</v>
      </c>
      <c r="C185" s="15">
        <f>VLOOKUP($A185,'[1]Table 5B2_RSD_LA'!$A$6:$F$14,3,FALSE)</f>
        <v>530</v>
      </c>
      <c r="D185" s="15">
        <f>VLOOKUP(A185,'10.1.14_Type 5_ALL'!$A$3:$E$66,4,FALSE)</f>
        <v>564</v>
      </c>
      <c r="E185" s="54">
        <f t="shared" ref="E185:E190" si="76">D185-C185</f>
        <v>34</v>
      </c>
      <c r="F185" s="54">
        <f t="shared" ref="F185:F190" si="77">IF(E185&gt;0,E185,0)</f>
        <v>34</v>
      </c>
      <c r="G185" s="54">
        <f t="shared" ref="G185:G190" si="78">IF(E185&lt;0,E185,0)</f>
        <v>0</v>
      </c>
      <c r="H185" s="13">
        <f>VLOOKUP($A185,'[1]Table 5B2_RSD_LA'!$A$6:$F$14,4,FALSE)</f>
        <v>3363.5980368254495</v>
      </c>
      <c r="I185" s="13">
        <f>VLOOKUP($A185,'[1]Table 5B2_RSD_LA'!$A$6:$F$14,6,FALSE)</f>
        <v>801.47762416806802</v>
      </c>
      <c r="J185" s="13">
        <f t="shared" ref="J185:J190" si="79">I185+H185</f>
        <v>4165.0756609935179</v>
      </c>
      <c r="K185" s="14">
        <f t="shared" ref="K185:K190" si="80">E185*J185</f>
        <v>141612.57247377961</v>
      </c>
      <c r="L185" s="13">
        <f t="shared" ref="L185:L190" si="81">IF(K185&gt;0,K185,0)</f>
        <v>141612.57247377961</v>
      </c>
      <c r="M185" s="13">
        <f t="shared" ref="M185:M190" si="82">IF(K185&lt;0,K185,0)</f>
        <v>0</v>
      </c>
    </row>
    <row r="186" spans="1:13" s="40" customFormat="1" ht="14.45" customHeight="1" x14ac:dyDescent="0.2">
      <c r="A186" s="59" t="s">
        <v>490</v>
      </c>
      <c r="B186" s="20" t="s">
        <v>491</v>
      </c>
      <c r="C186" s="15">
        <f>VLOOKUP($A186,'[1]Table 5B2_RSD_LA'!$A$6:$F$14,3,FALSE)</f>
        <v>392</v>
      </c>
      <c r="D186" s="15">
        <f>VLOOKUP(A186,'10.1.14_Type 5_ALL'!$A$3:$E$66,4,FALSE)</f>
        <v>414</v>
      </c>
      <c r="E186" s="54">
        <f t="shared" si="76"/>
        <v>22</v>
      </c>
      <c r="F186" s="54">
        <f t="shared" si="77"/>
        <v>22</v>
      </c>
      <c r="G186" s="54">
        <f t="shared" si="78"/>
        <v>0</v>
      </c>
      <c r="H186" s="13">
        <f>VLOOKUP($A186,'[1]Table 5B2_RSD_LA'!$A$6:$F$14,4,FALSE)</f>
        <v>3363.5980368254495</v>
      </c>
      <c r="I186" s="13">
        <f>VLOOKUP($A186,'[1]Table 5B2_RSD_LA'!$A$6:$F$14,6,FALSE)</f>
        <v>801.47762416806802</v>
      </c>
      <c r="J186" s="13">
        <f t="shared" si="79"/>
        <v>4165.0756609935179</v>
      </c>
      <c r="K186" s="14">
        <f t="shared" si="80"/>
        <v>91631.66454185739</v>
      </c>
      <c r="L186" s="13">
        <f t="shared" si="81"/>
        <v>91631.66454185739</v>
      </c>
      <c r="M186" s="13">
        <f t="shared" si="82"/>
        <v>0</v>
      </c>
    </row>
    <row r="187" spans="1:13" s="40" customFormat="1" ht="14.45" customHeight="1" x14ac:dyDescent="0.2">
      <c r="A187" s="59" t="s">
        <v>492</v>
      </c>
      <c r="B187" s="20" t="s">
        <v>493</v>
      </c>
      <c r="C187" s="15">
        <f>VLOOKUP($A187,'[1]Table 5B2_RSD_LA'!$A$6:$F$14,3,FALSE)</f>
        <v>406</v>
      </c>
      <c r="D187" s="15">
        <f>VLOOKUP(A187,'10.1.14_Type 5_ALL'!$A$3:$E$66,4,FALSE)</f>
        <v>324</v>
      </c>
      <c r="E187" s="54">
        <f t="shared" si="76"/>
        <v>-82</v>
      </c>
      <c r="F187" s="54">
        <f t="shared" si="77"/>
        <v>0</v>
      </c>
      <c r="G187" s="54">
        <f t="shared" si="78"/>
        <v>-82</v>
      </c>
      <c r="H187" s="13">
        <f>VLOOKUP($A187,'[1]Table 5B2_RSD_LA'!$A$6:$F$14,4,FALSE)</f>
        <v>3363.5980368254495</v>
      </c>
      <c r="I187" s="13">
        <f>VLOOKUP($A187,'[1]Table 5B2_RSD_LA'!$A$6:$F$14,6,FALSE)</f>
        <v>801.47762416806802</v>
      </c>
      <c r="J187" s="13">
        <f t="shared" si="79"/>
        <v>4165.0756609935179</v>
      </c>
      <c r="K187" s="14">
        <f t="shared" si="80"/>
        <v>-341536.20420146844</v>
      </c>
      <c r="L187" s="13">
        <f t="shared" si="81"/>
        <v>0</v>
      </c>
      <c r="M187" s="13">
        <f t="shared" si="82"/>
        <v>-341536.20420146844</v>
      </c>
    </row>
    <row r="188" spans="1:13" s="40" customFormat="1" ht="14.45" customHeight="1" x14ac:dyDescent="0.2">
      <c r="A188" s="59" t="s">
        <v>494</v>
      </c>
      <c r="B188" s="20" t="s">
        <v>495</v>
      </c>
      <c r="C188" s="15">
        <f>VLOOKUP($A188,'[1]Table 5B2_RSD_LA'!$A$6:$F$14,3,FALSE)</f>
        <v>334</v>
      </c>
      <c r="D188" s="15">
        <f>VLOOKUP(A188,'10.1.14_Type 5_ALL'!$A$3:$E$66,4,FALSE)</f>
        <v>386</v>
      </c>
      <c r="E188" s="54">
        <f t="shared" si="76"/>
        <v>52</v>
      </c>
      <c r="F188" s="54">
        <f t="shared" si="77"/>
        <v>52</v>
      </c>
      <c r="G188" s="54">
        <f t="shared" si="78"/>
        <v>0</v>
      </c>
      <c r="H188" s="13">
        <f>VLOOKUP($A188,'[1]Table 5B2_RSD_LA'!$A$6:$F$14,4,FALSE)</f>
        <v>3363.5980368254495</v>
      </c>
      <c r="I188" s="13">
        <f>VLOOKUP($A188,'[1]Table 5B2_RSD_LA'!$A$6:$F$14,6,FALSE)</f>
        <v>801.47762416806802</v>
      </c>
      <c r="J188" s="13">
        <f t="shared" si="79"/>
        <v>4165.0756609935179</v>
      </c>
      <c r="K188" s="14">
        <f t="shared" si="80"/>
        <v>216583.93437166294</v>
      </c>
      <c r="L188" s="13">
        <f t="shared" si="81"/>
        <v>216583.93437166294</v>
      </c>
      <c r="M188" s="13">
        <f t="shared" si="82"/>
        <v>0</v>
      </c>
    </row>
    <row r="189" spans="1:13" s="40" customFormat="1" ht="14.45" customHeight="1" x14ac:dyDescent="0.2">
      <c r="A189" s="60" t="s">
        <v>496</v>
      </c>
      <c r="B189" s="22" t="s">
        <v>497</v>
      </c>
      <c r="C189" s="12">
        <f>VLOOKUP($A189,'[1]Table 5B2_RSD_LA'!$A$6:$F$14,3,FALSE)</f>
        <v>85</v>
      </c>
      <c r="D189" s="12">
        <f>VLOOKUP(A189,'10.1.14_Type 5_ALL'!$A$3:$E$66,4,FALSE)</f>
        <v>88</v>
      </c>
      <c r="E189" s="55">
        <f t="shared" si="76"/>
        <v>3</v>
      </c>
      <c r="F189" s="55">
        <f t="shared" si="77"/>
        <v>3</v>
      </c>
      <c r="G189" s="55">
        <f t="shared" si="78"/>
        <v>0</v>
      </c>
      <c r="H189" s="11">
        <f>VLOOKUP($A189,'[1]Table 5B2_RSD_LA'!$A$6:$F$14,4,FALSE)</f>
        <v>3363.5980368254495</v>
      </c>
      <c r="I189" s="11">
        <f>VLOOKUP($A189,'[1]Table 5B2_RSD_LA'!$A$6:$F$14,6,FALSE)</f>
        <v>801.47762416806802</v>
      </c>
      <c r="J189" s="11">
        <f t="shared" si="79"/>
        <v>4165.0756609935179</v>
      </c>
      <c r="K189" s="10">
        <f t="shared" si="80"/>
        <v>12495.226982980554</v>
      </c>
      <c r="L189" s="11">
        <f t="shared" si="81"/>
        <v>12495.226982980554</v>
      </c>
      <c r="M189" s="11">
        <f t="shared" si="82"/>
        <v>0</v>
      </c>
    </row>
    <row r="190" spans="1:13" s="40" customFormat="1" ht="14.45" customHeight="1" x14ac:dyDescent="0.2">
      <c r="A190" s="59" t="s">
        <v>498</v>
      </c>
      <c r="B190" s="20" t="s">
        <v>499</v>
      </c>
      <c r="C190" s="15">
        <f>VLOOKUP($A190,'[1]Table 5B2_RSD_LA'!$A$6:$F$14,3,FALSE)</f>
        <v>376</v>
      </c>
      <c r="D190" s="15">
        <f>VLOOKUP(A190,'10.1.14_Type 5_ALL'!$A$3:$E$66,4,FALSE)</f>
        <v>365</v>
      </c>
      <c r="E190" s="54">
        <f t="shared" si="76"/>
        <v>-11</v>
      </c>
      <c r="F190" s="54">
        <f t="shared" si="77"/>
        <v>0</v>
      </c>
      <c r="G190" s="54">
        <f t="shared" si="78"/>
        <v>-11</v>
      </c>
      <c r="H190" s="13">
        <f>VLOOKUP($A190,'[1]Table 5B2_RSD_LA'!$A$6:$F$14,4,FALSE)</f>
        <v>3363.5980368254495</v>
      </c>
      <c r="I190" s="13">
        <f>VLOOKUP($A190,'[1]Table 5B2_RSD_LA'!$A$6:$F$14,6,FALSE)</f>
        <v>801.47762416806802</v>
      </c>
      <c r="J190" s="13">
        <f t="shared" si="79"/>
        <v>4165.0756609935179</v>
      </c>
      <c r="K190" s="14">
        <f t="shared" si="80"/>
        <v>-45815.832270928695</v>
      </c>
      <c r="L190" s="13">
        <f t="shared" si="81"/>
        <v>0</v>
      </c>
      <c r="M190" s="13">
        <f t="shared" si="82"/>
        <v>-45815.832270928695</v>
      </c>
    </row>
    <row r="191" spans="1:13" s="40" customFormat="1" ht="14.45" customHeight="1" x14ac:dyDescent="0.2">
      <c r="A191" s="59">
        <v>371001</v>
      </c>
      <c r="B191" s="20" t="s">
        <v>500</v>
      </c>
      <c r="C191" s="15">
        <f>VLOOKUP($A191,'[1]Table 5B2_RSD_LA'!$A$6:$F$14,3,FALSE)</f>
        <v>508</v>
      </c>
      <c r="D191" s="15">
        <f>VLOOKUP(A191,'10.1.14_Type 5_ALL'!$A$3:$E$66,3,FALSE)</f>
        <v>533</v>
      </c>
      <c r="E191" s="54">
        <f t="shared" ref="E191" si="83">D191-C191</f>
        <v>25</v>
      </c>
      <c r="F191" s="54">
        <f t="shared" ref="F191" si="84">IF(E191&gt;0,E191,0)</f>
        <v>25</v>
      </c>
      <c r="G191" s="54">
        <f t="shared" ref="G191" si="85">IF(E191&lt;0,E191,0)</f>
        <v>0</v>
      </c>
      <c r="H191" s="13">
        <f>VLOOKUP($A191,'[1]Table 5B2_RSD_LA'!$A$6:$F$14,4,FALSE)</f>
        <v>4632.4615072045008</v>
      </c>
      <c r="I191" s="13">
        <f>VLOOKUP($A191,'[1]Table 5B2_RSD_LA'!$A$6:$F$14,6,FALSE)</f>
        <v>744.76</v>
      </c>
      <c r="J191" s="13">
        <f t="shared" ref="J191" si="86">I191+H191</f>
        <v>5377.221507204501</v>
      </c>
      <c r="K191" s="14">
        <f t="shared" ref="K191" si="87">E191*J191</f>
        <v>134430.53768011252</v>
      </c>
      <c r="L191" s="13">
        <f t="shared" ref="L191" si="88">IF(K191&gt;0,K191,0)</f>
        <v>134430.53768011252</v>
      </c>
      <c r="M191" s="13">
        <f t="shared" ref="M191" si="89">IF(K191&lt;0,K191,0)</f>
        <v>0</v>
      </c>
    </row>
    <row r="192" spans="1:13" s="40" customFormat="1" ht="14.45" customHeight="1" thickBot="1" x14ac:dyDescent="0.3">
      <c r="A192" s="63"/>
      <c r="B192" s="8" t="s">
        <v>698</v>
      </c>
      <c r="C192" s="56">
        <f>SUM(C185:C191)</f>
        <v>2631</v>
      </c>
      <c r="D192" s="56">
        <f t="shared" ref="D192:G192" si="90">SUM(D185:D191)</f>
        <v>2674</v>
      </c>
      <c r="E192" s="56">
        <f t="shared" si="90"/>
        <v>43</v>
      </c>
      <c r="F192" s="56">
        <f t="shared" si="90"/>
        <v>136</v>
      </c>
      <c r="G192" s="56">
        <f t="shared" si="90"/>
        <v>-93</v>
      </c>
      <c r="H192" s="57"/>
      <c r="I192" s="57"/>
      <c r="J192" s="57"/>
      <c r="K192" s="41">
        <f t="shared" ref="K192:M192" si="91">SUM(K185:K191)</f>
        <v>209401.89957799588</v>
      </c>
      <c r="L192" s="57">
        <f t="shared" si="91"/>
        <v>596753.93605039292</v>
      </c>
      <c r="M192" s="57">
        <f t="shared" si="91"/>
        <v>-387352.03647239716</v>
      </c>
    </row>
    <row r="193" spans="1:13" ht="8.4499999999999993" customHeight="1" thickTop="1" x14ac:dyDescent="0.25">
      <c r="A193" s="64"/>
      <c r="B193" s="18"/>
      <c r="C193" s="7"/>
      <c r="D193" s="7"/>
      <c r="E193" s="7"/>
      <c r="F193" s="7"/>
      <c r="G193" s="7"/>
      <c r="H193" s="6"/>
      <c r="I193" s="6"/>
      <c r="J193" s="6"/>
      <c r="K193" s="6"/>
      <c r="L193" s="6"/>
      <c r="M193" s="6"/>
    </row>
    <row r="194" spans="1:13" ht="14.45" customHeight="1" thickBot="1" x14ac:dyDescent="0.3">
      <c r="A194" s="9"/>
      <c r="B194" s="8" t="s">
        <v>0</v>
      </c>
      <c r="C194" s="56">
        <f>+C73+C77+C81+C93+C120+C179+C183+C192</f>
        <v>685523</v>
      </c>
      <c r="D194" s="56">
        <f>+D73+D77+D81+D93+D120+D179+D183+D192</f>
        <v>693626</v>
      </c>
      <c r="E194" s="56">
        <f>+E73+E77+E81+E93+E120+E179+E183+E192</f>
        <v>8103</v>
      </c>
      <c r="F194" s="56">
        <f>+F73+F77+F81+F93+F120+F179+F183+F192</f>
        <v>13122</v>
      </c>
      <c r="G194" s="56">
        <f>+G73+G77+G81+G93+G120+G179+G183+G192</f>
        <v>-5019</v>
      </c>
      <c r="H194" s="57"/>
      <c r="I194" s="57"/>
      <c r="J194" s="57"/>
      <c r="K194" s="41">
        <f>+K73+K77+K81+K93+K120+K179+K183+K192</f>
        <v>38524238.70822078</v>
      </c>
      <c r="L194" s="57">
        <f>+L73+L77+L81+L93+L120+L179+L183+L192</f>
        <v>64427843.740285814</v>
      </c>
      <c r="M194" s="57">
        <f>+M73+M77+M81+M93+M120+M179+M183+M192</f>
        <v>-25903605.03206503</v>
      </c>
    </row>
    <row r="195" spans="1:13" s="4" customFormat="1" ht="19.5" customHeight="1" thickTop="1" x14ac:dyDescent="0.25">
      <c r="A195" s="217" t="s">
        <v>704</v>
      </c>
      <c r="B195" s="218"/>
      <c r="C195"/>
      <c r="D195" s="119"/>
      <c r="E195" s="119"/>
      <c r="F195" s="119"/>
      <c r="G195" s="119"/>
      <c r="H195" s="120"/>
      <c r="I195" s="120"/>
      <c r="J195" s="120"/>
      <c r="K195" s="120"/>
      <c r="L195" s="120"/>
      <c r="M195" s="120"/>
    </row>
    <row r="196" spans="1:13" s="4" customFormat="1" ht="18.75" customHeight="1" x14ac:dyDescent="0.25">
      <c r="A196" s="155" t="s">
        <v>725</v>
      </c>
      <c r="B196" s="155"/>
      <c r="C196"/>
      <c r="D196" s="119"/>
      <c r="E196" s="119"/>
      <c r="F196" s="119"/>
      <c r="G196" s="119"/>
      <c r="H196" s="120"/>
      <c r="I196" s="120"/>
      <c r="J196" s="120"/>
      <c r="K196" s="120"/>
      <c r="L196" s="120"/>
      <c r="M196" s="120"/>
    </row>
    <row r="197" spans="1:13" x14ac:dyDescent="0.2">
      <c r="A197" s="199"/>
      <c r="B197" s="199"/>
      <c r="I197" s="2"/>
      <c r="J197" s="2"/>
    </row>
    <row r="198" spans="1:13" s="40" customFormat="1" ht="14.45" customHeight="1" x14ac:dyDescent="0.2">
      <c r="A198" s="200"/>
      <c r="B198" s="201"/>
      <c r="C198" s="202"/>
      <c r="D198" s="202"/>
      <c r="E198" s="202"/>
      <c r="F198" s="202"/>
      <c r="G198" s="202"/>
      <c r="H198" s="203"/>
      <c r="I198" s="204"/>
      <c r="J198" s="204"/>
      <c r="K198" s="205"/>
      <c r="L198" s="204"/>
      <c r="M198" s="204"/>
    </row>
    <row r="199" spans="1:13" s="40" customFormat="1" ht="14.45" customHeight="1" x14ac:dyDescent="0.25">
      <c r="A199" s="206"/>
      <c r="B199" s="207"/>
      <c r="C199" s="119"/>
      <c r="D199" s="119"/>
      <c r="E199" s="119"/>
      <c r="F199" s="119"/>
      <c r="G199" s="119"/>
      <c r="H199" s="120"/>
      <c r="I199" s="120"/>
      <c r="J199" s="120"/>
      <c r="K199" s="208"/>
      <c r="L199" s="120"/>
      <c r="M199" s="120"/>
    </row>
  </sheetData>
  <mergeCells count="1">
    <mergeCell ref="A195:B195"/>
  </mergeCells>
  <printOptions horizontalCentered="1"/>
  <pageMargins left="0.25" right="0.25" top="0.5" bottom="0.4" header="0" footer="0"/>
  <pageSetup paperSize="5" scale="59" pageOrder="overThenDown" orientation="portrait" r:id="rId1"/>
  <headerFooter>
    <oddHeader>&amp;L&amp;"Arial,Bold"&amp;18FY2014-15 MFP Formula: October 1 Mid-year Adjustment for Students (March 2015)</oddHeader>
    <oddFooter>&amp;L&amp;8&amp;Z&amp;F</oddFooter>
  </headerFooter>
  <rowBreaks count="1" manualBreakCount="1">
    <brk id="94" max="12" man="1"/>
  </rowBreaks>
  <colBreaks count="1" manualBreakCount="1">
    <brk id="7" max="19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1" t="s">
        <v>170</v>
      </c>
      <c r="B1" s="222"/>
      <c r="C1" s="58" t="s">
        <v>510</v>
      </c>
      <c r="D1" s="47" t="s">
        <v>508</v>
      </c>
      <c r="E1" s="43" t="s">
        <v>509</v>
      </c>
      <c r="F1" s="43" t="s">
        <v>501</v>
      </c>
      <c r="G1" s="43" t="s">
        <v>502</v>
      </c>
      <c r="H1" s="44" t="s">
        <v>517</v>
      </c>
      <c r="I1" s="45" t="s">
        <v>503</v>
      </c>
      <c r="J1" s="46" t="s">
        <v>504</v>
      </c>
      <c r="K1" s="42" t="s">
        <v>505</v>
      </c>
      <c r="L1" s="42" t="s">
        <v>506</v>
      </c>
      <c r="M1" s="42" t="s">
        <v>507</v>
      </c>
    </row>
    <row r="2" spans="1:13" ht="13.9" customHeight="1" x14ac:dyDescent="0.25">
      <c r="A2" s="39"/>
      <c r="B2" s="38"/>
      <c r="C2" s="65">
        <v>1</v>
      </c>
      <c r="D2" s="29">
        <f t="shared" ref="D2:M2" si="0">C2+1</f>
        <v>2</v>
      </c>
      <c r="E2" s="29">
        <f t="shared" si="0"/>
        <v>3</v>
      </c>
      <c r="F2" s="29">
        <f t="shared" si="0"/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66" t="s">
        <v>91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54">
        <f>+'[1]Table 8 Membership 2.1.14'!P3</f>
        <v>0</v>
      </c>
      <c r="D4" s="54">
        <f>+'10.1.14_SIS'!CP5</f>
        <v>0</v>
      </c>
      <c r="E4" s="54">
        <f t="shared" ref="E4:E35" si="1">D4-C4</f>
        <v>0</v>
      </c>
      <c r="F4" s="54">
        <f t="shared" ref="F4:F35" si="2">IF(E4&gt;0,E4,0)</f>
        <v>0</v>
      </c>
      <c r="G4" s="54">
        <f t="shared" ref="G4:G35" si="3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 t="shared" ref="J4:J35" si="4">I4+H4</f>
        <v>5543.3384413349831</v>
      </c>
      <c r="K4" s="14">
        <f t="shared" ref="K4:K35" si="5">E4*J4</f>
        <v>0</v>
      </c>
      <c r="L4" s="13">
        <f t="shared" ref="L4:L35" si="6">IF(K4&gt;0,K4,0)</f>
        <v>0</v>
      </c>
      <c r="M4" s="13">
        <f t="shared" ref="M4:M35" si="7">IF(K4&lt;0,K4,0)</f>
        <v>0</v>
      </c>
    </row>
    <row r="5" spans="1:13" ht="14.25" x14ac:dyDescent="0.2">
      <c r="A5" s="59">
        <v>2</v>
      </c>
      <c r="B5" s="20" t="s">
        <v>162</v>
      </c>
      <c r="C5" s="54">
        <f>+'[1]Table 8 Membership 2.1.14'!P4</f>
        <v>0</v>
      </c>
      <c r="D5" s="54">
        <f>+'10.1.14_SIS'!CP6</f>
        <v>0</v>
      </c>
      <c r="E5" s="54">
        <f t="shared" si="1"/>
        <v>0</v>
      </c>
      <c r="F5" s="54">
        <f t="shared" si="2"/>
        <v>0</v>
      </c>
      <c r="G5" s="54">
        <f t="shared" si="3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si="4"/>
        <v>7158.9466417386639</v>
      </c>
      <c r="K5" s="14">
        <f t="shared" si="5"/>
        <v>0</v>
      </c>
      <c r="L5" s="13">
        <f t="shared" si="6"/>
        <v>0</v>
      </c>
      <c r="M5" s="13">
        <f t="shared" si="7"/>
        <v>0</v>
      </c>
    </row>
    <row r="6" spans="1:13" ht="14.25" x14ac:dyDescent="0.2">
      <c r="A6" s="59">
        <v>3</v>
      </c>
      <c r="B6" s="20" t="s">
        <v>161</v>
      </c>
      <c r="C6" s="54">
        <f>+'[1]Table 8 Membership 2.1.14'!P5</f>
        <v>0</v>
      </c>
      <c r="D6" s="54">
        <f>+'10.1.14_SIS'!CP7</f>
        <v>0</v>
      </c>
      <c r="E6" s="54">
        <f t="shared" si="1"/>
        <v>0</v>
      </c>
      <c r="F6" s="54">
        <f t="shared" si="2"/>
        <v>0</v>
      </c>
      <c r="G6" s="54">
        <f t="shared" si="3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4"/>
        <v>4752.026202739682</v>
      </c>
      <c r="K6" s="14">
        <f t="shared" si="5"/>
        <v>0</v>
      </c>
      <c r="L6" s="13">
        <f t="shared" si="6"/>
        <v>0</v>
      </c>
      <c r="M6" s="13">
        <f t="shared" si="7"/>
        <v>0</v>
      </c>
    </row>
    <row r="7" spans="1:13" ht="14.25" x14ac:dyDescent="0.2">
      <c r="A7" s="59">
        <v>4</v>
      </c>
      <c r="B7" s="20" t="s">
        <v>160</v>
      </c>
      <c r="C7" s="54">
        <f>+'[1]Table 8 Membership 2.1.14'!P6</f>
        <v>0</v>
      </c>
      <c r="D7" s="54">
        <f>+'10.1.14_SIS'!CP8</f>
        <v>0</v>
      </c>
      <c r="E7" s="54">
        <f t="shared" si="1"/>
        <v>0</v>
      </c>
      <c r="F7" s="54">
        <f t="shared" si="2"/>
        <v>0</v>
      </c>
      <c r="G7" s="54">
        <f t="shared" si="3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4"/>
        <v>6704.8181446878571</v>
      </c>
      <c r="K7" s="14">
        <f t="shared" si="5"/>
        <v>0</v>
      </c>
      <c r="L7" s="13">
        <f t="shared" si="6"/>
        <v>0</v>
      </c>
      <c r="M7" s="13">
        <f t="shared" si="7"/>
        <v>0</v>
      </c>
    </row>
    <row r="8" spans="1:13" ht="14.25" x14ac:dyDescent="0.2">
      <c r="A8" s="60">
        <v>5</v>
      </c>
      <c r="B8" s="22" t="s">
        <v>159</v>
      </c>
      <c r="C8" s="55">
        <f>+'[1]Table 8 Membership 2.1.14'!P7</f>
        <v>0</v>
      </c>
      <c r="D8" s="55">
        <f>+'10.1.14_SIS'!CP9</f>
        <v>0</v>
      </c>
      <c r="E8" s="55">
        <f t="shared" si="1"/>
        <v>0</v>
      </c>
      <c r="F8" s="55">
        <f t="shared" si="2"/>
        <v>0</v>
      </c>
      <c r="G8" s="55">
        <f t="shared" si="3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4"/>
        <v>5824.8505660099108</v>
      </c>
      <c r="K8" s="10">
        <f t="shared" si="5"/>
        <v>0</v>
      </c>
      <c r="L8" s="11">
        <f t="shared" si="6"/>
        <v>0</v>
      </c>
      <c r="M8" s="11">
        <f t="shared" si="7"/>
        <v>0</v>
      </c>
    </row>
    <row r="9" spans="1:13" ht="14.25" x14ac:dyDescent="0.2">
      <c r="A9" s="59">
        <v>6</v>
      </c>
      <c r="B9" s="20" t="s">
        <v>158</v>
      </c>
      <c r="C9" s="54">
        <f>+'[1]Table 8 Membership 2.1.14'!P8</f>
        <v>0</v>
      </c>
      <c r="D9" s="54">
        <f>+'10.1.14_SIS'!CP10</f>
        <v>0</v>
      </c>
      <c r="E9" s="54">
        <f t="shared" si="1"/>
        <v>0</v>
      </c>
      <c r="F9" s="54">
        <f t="shared" si="2"/>
        <v>0</v>
      </c>
      <c r="G9" s="54">
        <f t="shared" si="3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4"/>
        <v>5923.9886124955865</v>
      </c>
      <c r="K9" s="14">
        <f t="shared" si="5"/>
        <v>0</v>
      </c>
      <c r="L9" s="13">
        <f t="shared" si="6"/>
        <v>0</v>
      </c>
      <c r="M9" s="13">
        <f t="shared" si="7"/>
        <v>0</v>
      </c>
    </row>
    <row r="10" spans="1:13" ht="14.25" x14ac:dyDescent="0.2">
      <c r="A10" s="59">
        <v>7</v>
      </c>
      <c r="B10" s="20" t="s">
        <v>157</v>
      </c>
      <c r="C10" s="54">
        <f>+'[1]Table 8 Membership 2.1.14'!P9</f>
        <v>0</v>
      </c>
      <c r="D10" s="54">
        <f>+'10.1.14_SIS'!CP11</f>
        <v>0</v>
      </c>
      <c r="E10" s="54">
        <f t="shared" si="1"/>
        <v>0</v>
      </c>
      <c r="F10" s="54">
        <f t="shared" si="2"/>
        <v>0</v>
      </c>
      <c r="G10" s="54">
        <f t="shared" si="3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4"/>
        <v>2999.923196347032</v>
      </c>
      <c r="K10" s="14">
        <f t="shared" si="5"/>
        <v>0</v>
      </c>
      <c r="L10" s="13">
        <f t="shared" si="6"/>
        <v>0</v>
      </c>
      <c r="M10" s="13">
        <f t="shared" si="7"/>
        <v>0</v>
      </c>
    </row>
    <row r="11" spans="1:13" ht="14.25" x14ac:dyDescent="0.2">
      <c r="A11" s="59">
        <v>8</v>
      </c>
      <c r="B11" s="20" t="s">
        <v>156</v>
      </c>
      <c r="C11" s="54">
        <f>+'[1]Table 8 Membership 2.1.14'!P10</f>
        <v>0</v>
      </c>
      <c r="D11" s="54">
        <f>+'10.1.14_SIS'!CP12</f>
        <v>0</v>
      </c>
      <c r="E11" s="54">
        <f t="shared" si="1"/>
        <v>0</v>
      </c>
      <c r="F11" s="54">
        <f t="shared" si="2"/>
        <v>0</v>
      </c>
      <c r="G11" s="54">
        <f t="shared" si="3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4"/>
        <v>5395.5624595588542</v>
      </c>
      <c r="K11" s="14">
        <f t="shared" si="5"/>
        <v>0</v>
      </c>
      <c r="L11" s="13">
        <f t="shared" si="6"/>
        <v>0</v>
      </c>
      <c r="M11" s="13">
        <f t="shared" si="7"/>
        <v>0</v>
      </c>
    </row>
    <row r="12" spans="1:13" ht="14.25" x14ac:dyDescent="0.2">
      <c r="A12" s="59">
        <v>9</v>
      </c>
      <c r="B12" s="20" t="s">
        <v>155</v>
      </c>
      <c r="C12" s="54">
        <f>+'[1]Table 8 Membership 2.1.14'!P11</f>
        <v>0</v>
      </c>
      <c r="D12" s="54">
        <f>+'10.1.14_SIS'!CP13</f>
        <v>0</v>
      </c>
      <c r="E12" s="54">
        <f t="shared" si="1"/>
        <v>0</v>
      </c>
      <c r="F12" s="54">
        <f t="shared" si="2"/>
        <v>0</v>
      </c>
      <c r="G12" s="54">
        <f t="shared" si="3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4"/>
        <v>5377.221507204501</v>
      </c>
      <c r="K12" s="14">
        <f t="shared" si="5"/>
        <v>0</v>
      </c>
      <c r="L12" s="13">
        <f t="shared" si="6"/>
        <v>0</v>
      </c>
      <c r="M12" s="13">
        <f t="shared" si="7"/>
        <v>0</v>
      </c>
    </row>
    <row r="13" spans="1:13" ht="14.25" x14ac:dyDescent="0.2">
      <c r="A13" s="60">
        <v>10</v>
      </c>
      <c r="B13" s="22" t="s">
        <v>154</v>
      </c>
      <c r="C13" s="55">
        <f>+'[1]Table 8 Membership 2.1.14'!P12</f>
        <v>0</v>
      </c>
      <c r="D13" s="55">
        <f>+'10.1.14_SIS'!CP14</f>
        <v>0</v>
      </c>
      <c r="E13" s="55">
        <f t="shared" si="1"/>
        <v>0</v>
      </c>
      <c r="F13" s="55">
        <f t="shared" si="2"/>
        <v>0</v>
      </c>
      <c r="G13" s="55">
        <f t="shared" si="3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4"/>
        <v>4992.4147339184719</v>
      </c>
      <c r="K13" s="10">
        <f t="shared" si="5"/>
        <v>0</v>
      </c>
      <c r="L13" s="11">
        <f t="shared" si="6"/>
        <v>0</v>
      </c>
      <c r="M13" s="11">
        <f t="shared" si="7"/>
        <v>0</v>
      </c>
    </row>
    <row r="14" spans="1:13" ht="14.25" x14ac:dyDescent="0.2">
      <c r="A14" s="59">
        <v>11</v>
      </c>
      <c r="B14" s="20" t="s">
        <v>153</v>
      </c>
      <c r="C14" s="54">
        <f>+'[1]Table 8 Membership 2.1.14'!P13</f>
        <v>0</v>
      </c>
      <c r="D14" s="54">
        <f>+'10.1.14_SIS'!CP15</f>
        <v>0</v>
      </c>
      <c r="E14" s="54">
        <f t="shared" si="1"/>
        <v>0</v>
      </c>
      <c r="F14" s="54">
        <f t="shared" si="2"/>
        <v>0</v>
      </c>
      <c r="G14" s="54">
        <f t="shared" si="3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4"/>
        <v>7805.0872236353352</v>
      </c>
      <c r="K14" s="14">
        <f t="shared" si="5"/>
        <v>0</v>
      </c>
      <c r="L14" s="13">
        <f t="shared" si="6"/>
        <v>0</v>
      </c>
      <c r="M14" s="13">
        <f t="shared" si="7"/>
        <v>0</v>
      </c>
    </row>
    <row r="15" spans="1:13" ht="14.25" x14ac:dyDescent="0.2">
      <c r="A15" s="59">
        <v>12</v>
      </c>
      <c r="B15" s="20" t="s">
        <v>152</v>
      </c>
      <c r="C15" s="54">
        <f>+'[1]Table 8 Membership 2.1.14'!P14</f>
        <v>0</v>
      </c>
      <c r="D15" s="54">
        <f>+'10.1.14_SIS'!CP16</f>
        <v>0</v>
      </c>
      <c r="E15" s="54">
        <f t="shared" si="1"/>
        <v>0</v>
      </c>
      <c r="F15" s="54">
        <f t="shared" si="2"/>
        <v>0</v>
      </c>
      <c r="G15" s="54">
        <f t="shared" si="3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4"/>
        <v>2729.9140983606558</v>
      </c>
      <c r="K15" s="14">
        <f t="shared" si="5"/>
        <v>0</v>
      </c>
      <c r="L15" s="13">
        <f t="shared" si="6"/>
        <v>0</v>
      </c>
      <c r="M15" s="13">
        <f t="shared" si="7"/>
        <v>0</v>
      </c>
    </row>
    <row r="16" spans="1:13" ht="14.25" x14ac:dyDescent="0.2">
      <c r="A16" s="59">
        <v>13</v>
      </c>
      <c r="B16" s="20" t="s">
        <v>151</v>
      </c>
      <c r="C16" s="54">
        <f>+'[1]Table 8 Membership 2.1.14'!P15</f>
        <v>0</v>
      </c>
      <c r="D16" s="54">
        <f>+'10.1.14_SIS'!CP17</f>
        <v>0</v>
      </c>
      <c r="E16" s="54">
        <f t="shared" si="1"/>
        <v>0</v>
      </c>
      <c r="F16" s="54">
        <f t="shared" si="2"/>
        <v>0</v>
      </c>
      <c r="G16" s="54">
        <f t="shared" si="3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4"/>
        <v>7183.0597758332215</v>
      </c>
      <c r="K16" s="14">
        <f t="shared" si="5"/>
        <v>0</v>
      </c>
      <c r="L16" s="13">
        <f t="shared" si="6"/>
        <v>0</v>
      </c>
      <c r="M16" s="13">
        <f t="shared" si="7"/>
        <v>0</v>
      </c>
    </row>
    <row r="17" spans="1:13" ht="14.25" x14ac:dyDescent="0.2">
      <c r="A17" s="59">
        <v>14</v>
      </c>
      <c r="B17" s="20" t="s">
        <v>150</v>
      </c>
      <c r="C17" s="54">
        <f>+'[1]Table 8 Membership 2.1.14'!P16</f>
        <v>0</v>
      </c>
      <c r="D17" s="54">
        <f>+'10.1.14_SIS'!CP18</f>
        <v>0</v>
      </c>
      <c r="E17" s="54">
        <f t="shared" si="1"/>
        <v>0</v>
      </c>
      <c r="F17" s="54">
        <f t="shared" si="2"/>
        <v>0</v>
      </c>
      <c r="G17" s="54">
        <f t="shared" si="3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4"/>
        <v>6144.9309412499997</v>
      </c>
      <c r="K17" s="14">
        <f t="shared" si="5"/>
        <v>0</v>
      </c>
      <c r="L17" s="13">
        <f t="shared" si="6"/>
        <v>0</v>
      </c>
      <c r="M17" s="13">
        <f t="shared" si="7"/>
        <v>0</v>
      </c>
    </row>
    <row r="18" spans="1:13" ht="14.25" x14ac:dyDescent="0.2">
      <c r="A18" s="60">
        <v>15</v>
      </c>
      <c r="B18" s="22" t="s">
        <v>149</v>
      </c>
      <c r="C18" s="55">
        <f>+'[1]Table 8 Membership 2.1.14'!P17</f>
        <v>0</v>
      </c>
      <c r="D18" s="55">
        <f>+'10.1.14_SIS'!CP19</f>
        <v>0</v>
      </c>
      <c r="E18" s="55">
        <f t="shared" si="1"/>
        <v>0</v>
      </c>
      <c r="F18" s="55">
        <f t="shared" si="2"/>
        <v>0</v>
      </c>
      <c r="G18" s="55">
        <f t="shared" si="3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4"/>
        <v>6303.6285214059953</v>
      </c>
      <c r="K18" s="10">
        <f t="shared" si="5"/>
        <v>0</v>
      </c>
      <c r="L18" s="11">
        <f t="shared" si="6"/>
        <v>0</v>
      </c>
      <c r="M18" s="11">
        <f t="shared" si="7"/>
        <v>0</v>
      </c>
    </row>
    <row r="19" spans="1:13" ht="14.25" x14ac:dyDescent="0.2">
      <c r="A19" s="59">
        <v>16</v>
      </c>
      <c r="B19" s="20" t="s">
        <v>148</v>
      </c>
      <c r="C19" s="54">
        <f>+'[1]Table 8 Membership 2.1.14'!P18</f>
        <v>0</v>
      </c>
      <c r="D19" s="54">
        <f>+'10.1.14_SIS'!CP20</f>
        <v>0</v>
      </c>
      <c r="E19" s="54">
        <f t="shared" si="1"/>
        <v>0</v>
      </c>
      <c r="F19" s="54">
        <f t="shared" si="2"/>
        <v>0</v>
      </c>
      <c r="G19" s="54">
        <f t="shared" si="3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4"/>
        <v>2666.9794354342025</v>
      </c>
      <c r="K19" s="14">
        <f t="shared" si="5"/>
        <v>0</v>
      </c>
      <c r="L19" s="13">
        <f t="shared" si="6"/>
        <v>0</v>
      </c>
      <c r="M19" s="13">
        <f t="shared" si="7"/>
        <v>0</v>
      </c>
    </row>
    <row r="20" spans="1:13" ht="14.25" x14ac:dyDescent="0.2">
      <c r="A20" s="59">
        <v>17</v>
      </c>
      <c r="B20" s="20" t="s">
        <v>147</v>
      </c>
      <c r="C20" s="54">
        <f>+'[1]Table 8 Membership 2.1.14'!P19</f>
        <v>0</v>
      </c>
      <c r="D20" s="54">
        <f>+'10.1.14_SIS'!CP21</f>
        <v>0</v>
      </c>
      <c r="E20" s="54">
        <f t="shared" si="1"/>
        <v>0</v>
      </c>
      <c r="F20" s="54">
        <f t="shared" si="2"/>
        <v>0</v>
      </c>
      <c r="G20" s="54">
        <f t="shared" si="3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4"/>
        <v>4165.0756609935179</v>
      </c>
      <c r="K20" s="14">
        <f t="shared" si="5"/>
        <v>0</v>
      </c>
      <c r="L20" s="13">
        <f t="shared" si="6"/>
        <v>0</v>
      </c>
      <c r="M20" s="13">
        <f t="shared" si="7"/>
        <v>0</v>
      </c>
    </row>
    <row r="21" spans="1:13" ht="14.25" x14ac:dyDescent="0.2">
      <c r="A21" s="59">
        <v>18</v>
      </c>
      <c r="B21" s="20" t="s">
        <v>146</v>
      </c>
      <c r="C21" s="54">
        <f>+'[1]Table 8 Membership 2.1.14'!P20</f>
        <v>0</v>
      </c>
      <c r="D21" s="54">
        <f>+'10.1.14_SIS'!CP22</f>
        <v>0</v>
      </c>
      <c r="E21" s="54">
        <f t="shared" si="1"/>
        <v>0</v>
      </c>
      <c r="F21" s="54">
        <f t="shared" si="2"/>
        <v>0</v>
      </c>
      <c r="G21" s="54">
        <f t="shared" si="3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4"/>
        <v>7200.5033500475729</v>
      </c>
      <c r="K21" s="14">
        <f t="shared" si="5"/>
        <v>0</v>
      </c>
      <c r="L21" s="13">
        <f t="shared" si="6"/>
        <v>0</v>
      </c>
      <c r="M21" s="13">
        <f t="shared" si="7"/>
        <v>0</v>
      </c>
    </row>
    <row r="22" spans="1:13" ht="14.25" x14ac:dyDescent="0.2">
      <c r="A22" s="59">
        <v>19</v>
      </c>
      <c r="B22" s="20" t="s">
        <v>145</v>
      </c>
      <c r="C22" s="54">
        <f>+'[1]Table 8 Membership 2.1.14'!P21</f>
        <v>0</v>
      </c>
      <c r="D22" s="54">
        <f>+'10.1.14_SIS'!CP23</f>
        <v>0</v>
      </c>
      <c r="E22" s="54">
        <f t="shared" si="1"/>
        <v>0</v>
      </c>
      <c r="F22" s="54">
        <f t="shared" si="2"/>
        <v>0</v>
      </c>
      <c r="G22" s="54">
        <f t="shared" si="3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4"/>
        <v>6219.8221869460449</v>
      </c>
      <c r="K22" s="14">
        <f t="shared" si="5"/>
        <v>0</v>
      </c>
      <c r="L22" s="13">
        <f t="shared" si="6"/>
        <v>0</v>
      </c>
      <c r="M22" s="13">
        <f t="shared" si="7"/>
        <v>0</v>
      </c>
    </row>
    <row r="23" spans="1:13" ht="14.25" x14ac:dyDescent="0.2">
      <c r="A23" s="60">
        <v>20</v>
      </c>
      <c r="B23" s="22" t="s">
        <v>144</v>
      </c>
      <c r="C23" s="55">
        <f>+'[1]Table 8 Membership 2.1.14'!P22</f>
        <v>0</v>
      </c>
      <c r="D23" s="55">
        <f>+'10.1.14_SIS'!CP24</f>
        <v>0</v>
      </c>
      <c r="E23" s="55">
        <f t="shared" si="1"/>
        <v>0</v>
      </c>
      <c r="F23" s="55">
        <f t="shared" si="2"/>
        <v>0</v>
      </c>
      <c r="G23" s="55">
        <f t="shared" si="3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4"/>
        <v>5864.6901565562011</v>
      </c>
      <c r="K23" s="10">
        <f t="shared" si="5"/>
        <v>0</v>
      </c>
      <c r="L23" s="11">
        <f t="shared" si="6"/>
        <v>0</v>
      </c>
      <c r="M23" s="11">
        <f t="shared" si="7"/>
        <v>0</v>
      </c>
    </row>
    <row r="24" spans="1:13" ht="14.25" x14ac:dyDescent="0.2">
      <c r="A24" s="59">
        <v>21</v>
      </c>
      <c r="B24" s="20" t="s">
        <v>143</v>
      </c>
      <c r="C24" s="54">
        <f>+'[1]Table 8 Membership 2.1.14'!P23</f>
        <v>0</v>
      </c>
      <c r="D24" s="54">
        <f>+'10.1.14_SIS'!CP25</f>
        <v>0</v>
      </c>
      <c r="E24" s="54">
        <f t="shared" si="1"/>
        <v>0</v>
      </c>
      <c r="F24" s="54">
        <f t="shared" si="2"/>
        <v>0</v>
      </c>
      <c r="G24" s="54">
        <f t="shared" si="3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4"/>
        <v>6692.6542295867766</v>
      </c>
      <c r="K24" s="14">
        <f t="shared" si="5"/>
        <v>0</v>
      </c>
      <c r="L24" s="13">
        <f t="shared" si="6"/>
        <v>0</v>
      </c>
      <c r="M24" s="13">
        <f t="shared" si="7"/>
        <v>0</v>
      </c>
    </row>
    <row r="25" spans="1:13" ht="14.25" x14ac:dyDescent="0.2">
      <c r="A25" s="59">
        <v>22</v>
      </c>
      <c r="B25" s="20" t="s">
        <v>142</v>
      </c>
      <c r="C25" s="54">
        <f>+'[1]Table 8 Membership 2.1.14'!P24</f>
        <v>0</v>
      </c>
      <c r="D25" s="54">
        <f>+'10.1.14_SIS'!CP26</f>
        <v>0</v>
      </c>
      <c r="E25" s="54">
        <f t="shared" si="1"/>
        <v>0</v>
      </c>
      <c r="F25" s="54">
        <f t="shared" si="2"/>
        <v>0</v>
      </c>
      <c r="G25" s="54">
        <f t="shared" si="3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4"/>
        <v>6912.4699808195992</v>
      </c>
      <c r="K25" s="14">
        <f t="shared" si="5"/>
        <v>0</v>
      </c>
      <c r="L25" s="13">
        <f t="shared" si="6"/>
        <v>0</v>
      </c>
      <c r="M25" s="13">
        <f t="shared" si="7"/>
        <v>0</v>
      </c>
    </row>
    <row r="26" spans="1:13" ht="14.25" x14ac:dyDescent="0.2">
      <c r="A26" s="59">
        <v>23</v>
      </c>
      <c r="B26" s="20" t="s">
        <v>141</v>
      </c>
      <c r="C26" s="54">
        <f>+'[1]Table 8 Membership 2.1.14'!P25</f>
        <v>0</v>
      </c>
      <c r="D26" s="54">
        <f>+'10.1.14_SIS'!CP27</f>
        <v>0</v>
      </c>
      <c r="E26" s="54">
        <f t="shared" si="1"/>
        <v>0</v>
      </c>
      <c r="F26" s="54">
        <f t="shared" si="2"/>
        <v>0</v>
      </c>
      <c r="G26" s="54">
        <f t="shared" si="3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4"/>
        <v>5699.6015265979158</v>
      </c>
      <c r="K26" s="14">
        <f t="shared" si="5"/>
        <v>0</v>
      </c>
      <c r="L26" s="13">
        <f t="shared" si="6"/>
        <v>0</v>
      </c>
      <c r="M26" s="13">
        <f t="shared" si="7"/>
        <v>0</v>
      </c>
    </row>
    <row r="27" spans="1:13" ht="14.25" x14ac:dyDescent="0.2">
      <c r="A27" s="59">
        <v>24</v>
      </c>
      <c r="B27" s="20" t="s">
        <v>140</v>
      </c>
      <c r="C27" s="54">
        <f>+'[1]Table 8 Membership 2.1.14'!P26</f>
        <v>0</v>
      </c>
      <c r="D27" s="54">
        <f>+'10.1.14_SIS'!CP28</f>
        <v>0</v>
      </c>
      <c r="E27" s="54">
        <f t="shared" si="1"/>
        <v>0</v>
      </c>
      <c r="F27" s="54">
        <f t="shared" si="2"/>
        <v>0</v>
      </c>
      <c r="G27" s="54">
        <f t="shared" si="3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4"/>
        <v>3465.9240361576999</v>
      </c>
      <c r="K27" s="14">
        <f t="shared" si="5"/>
        <v>0</v>
      </c>
      <c r="L27" s="13">
        <f t="shared" si="6"/>
        <v>0</v>
      </c>
      <c r="M27" s="13">
        <f t="shared" si="7"/>
        <v>0</v>
      </c>
    </row>
    <row r="28" spans="1:13" ht="14.25" x14ac:dyDescent="0.2">
      <c r="A28" s="60">
        <v>25</v>
      </c>
      <c r="B28" s="22" t="s">
        <v>139</v>
      </c>
      <c r="C28" s="55">
        <f>+'[1]Table 8 Membership 2.1.14'!P27</f>
        <v>0</v>
      </c>
      <c r="D28" s="55">
        <f>+'10.1.14_SIS'!CP29</f>
        <v>0</v>
      </c>
      <c r="E28" s="55">
        <f t="shared" si="1"/>
        <v>0</v>
      </c>
      <c r="F28" s="55">
        <f t="shared" si="2"/>
        <v>0</v>
      </c>
      <c r="G28" s="55">
        <f t="shared" si="3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4"/>
        <v>4826.8020274945702</v>
      </c>
      <c r="K28" s="10">
        <f t="shared" si="5"/>
        <v>0</v>
      </c>
      <c r="L28" s="11">
        <f t="shared" si="6"/>
        <v>0</v>
      </c>
      <c r="M28" s="11">
        <f t="shared" si="7"/>
        <v>0</v>
      </c>
    </row>
    <row r="29" spans="1:13" ht="14.25" x14ac:dyDescent="0.2">
      <c r="A29" s="59">
        <v>26</v>
      </c>
      <c r="B29" s="20" t="s">
        <v>138</v>
      </c>
      <c r="C29" s="54">
        <f>+'[1]Table 8 Membership 2.1.14'!P28</f>
        <v>0</v>
      </c>
      <c r="D29" s="54">
        <f>+'10.1.14_SIS'!CP30</f>
        <v>0</v>
      </c>
      <c r="E29" s="54">
        <f t="shared" si="1"/>
        <v>0</v>
      </c>
      <c r="F29" s="54">
        <f t="shared" si="2"/>
        <v>0</v>
      </c>
      <c r="G29" s="54">
        <f t="shared" si="3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4"/>
        <v>4261.3949970570839</v>
      </c>
      <c r="K29" s="14">
        <f t="shared" si="5"/>
        <v>0</v>
      </c>
      <c r="L29" s="13">
        <f t="shared" si="6"/>
        <v>0</v>
      </c>
      <c r="M29" s="13">
        <f t="shared" si="7"/>
        <v>0</v>
      </c>
    </row>
    <row r="30" spans="1:13" ht="14.25" x14ac:dyDescent="0.2">
      <c r="A30" s="59">
        <v>27</v>
      </c>
      <c r="B30" s="20" t="s">
        <v>137</v>
      </c>
      <c r="C30" s="54">
        <f>+'[1]Table 8 Membership 2.1.14'!P29</f>
        <v>0</v>
      </c>
      <c r="D30" s="54">
        <f>+'10.1.14_SIS'!CP31</f>
        <v>0</v>
      </c>
      <c r="E30" s="54">
        <f t="shared" si="1"/>
        <v>0</v>
      </c>
      <c r="F30" s="54">
        <f t="shared" si="2"/>
        <v>0</v>
      </c>
      <c r="G30" s="54">
        <f t="shared" si="3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4"/>
        <v>6497.961383997701</v>
      </c>
      <c r="K30" s="14">
        <f t="shared" si="5"/>
        <v>0</v>
      </c>
      <c r="L30" s="13">
        <f t="shared" si="6"/>
        <v>0</v>
      </c>
      <c r="M30" s="13">
        <f t="shared" si="7"/>
        <v>0</v>
      </c>
    </row>
    <row r="31" spans="1:13" ht="14.25" x14ac:dyDescent="0.2">
      <c r="A31" s="59">
        <v>28</v>
      </c>
      <c r="B31" s="20" t="s">
        <v>136</v>
      </c>
      <c r="C31" s="54">
        <f>+'[1]Table 8 Membership 2.1.14'!P30</f>
        <v>1</v>
      </c>
      <c r="D31" s="54">
        <f>+'10.1.14_SIS'!CP32</f>
        <v>2</v>
      </c>
      <c r="E31" s="54">
        <f t="shared" si="1"/>
        <v>1</v>
      </c>
      <c r="F31" s="54">
        <f t="shared" si="2"/>
        <v>1</v>
      </c>
      <c r="G31" s="54">
        <f t="shared" si="3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4"/>
        <v>3831.8158846568822</v>
      </c>
      <c r="K31" s="14">
        <f t="shared" si="5"/>
        <v>3831.8158846568822</v>
      </c>
      <c r="L31" s="13">
        <f t="shared" si="6"/>
        <v>3831.8158846568822</v>
      </c>
      <c r="M31" s="13">
        <f t="shared" si="7"/>
        <v>0</v>
      </c>
    </row>
    <row r="32" spans="1:13" ht="14.25" x14ac:dyDescent="0.2">
      <c r="A32" s="59">
        <v>29</v>
      </c>
      <c r="B32" s="20" t="s">
        <v>135</v>
      </c>
      <c r="C32" s="54">
        <f>+'[1]Table 8 Membership 2.1.14'!P31</f>
        <v>0</v>
      </c>
      <c r="D32" s="54">
        <f>+'10.1.14_SIS'!CP33</f>
        <v>0</v>
      </c>
      <c r="E32" s="54">
        <f t="shared" si="1"/>
        <v>0</v>
      </c>
      <c r="F32" s="54">
        <f t="shared" si="2"/>
        <v>0</v>
      </c>
      <c r="G32" s="54">
        <f t="shared" si="3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4"/>
        <v>4593.9623210173722</v>
      </c>
      <c r="K32" s="14">
        <f t="shared" si="5"/>
        <v>0</v>
      </c>
      <c r="L32" s="13">
        <f t="shared" si="6"/>
        <v>0</v>
      </c>
      <c r="M32" s="13">
        <f t="shared" si="7"/>
        <v>0</v>
      </c>
    </row>
    <row r="33" spans="1:13" ht="14.25" x14ac:dyDescent="0.2">
      <c r="A33" s="60">
        <v>30</v>
      </c>
      <c r="B33" s="22" t="s">
        <v>134</v>
      </c>
      <c r="C33" s="55">
        <f>+'[1]Table 8 Membership 2.1.14'!P32</f>
        <v>0</v>
      </c>
      <c r="D33" s="55">
        <f>+'10.1.14_SIS'!CP34</f>
        <v>0</v>
      </c>
      <c r="E33" s="55">
        <f t="shared" si="1"/>
        <v>0</v>
      </c>
      <c r="F33" s="55">
        <f t="shared" si="2"/>
        <v>0</v>
      </c>
      <c r="G33" s="55">
        <f t="shared" si="3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4"/>
        <v>6531.7027273996764</v>
      </c>
      <c r="K33" s="10">
        <f t="shared" si="5"/>
        <v>0</v>
      </c>
      <c r="L33" s="11">
        <f t="shared" si="6"/>
        <v>0</v>
      </c>
      <c r="M33" s="11">
        <f t="shared" si="7"/>
        <v>0</v>
      </c>
    </row>
    <row r="34" spans="1:13" ht="14.25" x14ac:dyDescent="0.2">
      <c r="A34" s="59">
        <v>31</v>
      </c>
      <c r="B34" s="20" t="s">
        <v>133</v>
      </c>
      <c r="C34" s="54">
        <f>+'[1]Table 8 Membership 2.1.14'!P33</f>
        <v>0</v>
      </c>
      <c r="D34" s="54">
        <f>+'10.1.14_SIS'!CP35</f>
        <v>0</v>
      </c>
      <c r="E34" s="54">
        <f t="shared" si="1"/>
        <v>0</v>
      </c>
      <c r="F34" s="54">
        <f t="shared" si="2"/>
        <v>0</v>
      </c>
      <c r="G34" s="54">
        <f t="shared" si="3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4"/>
        <v>5141.447671686853</v>
      </c>
      <c r="K34" s="14">
        <f t="shared" si="5"/>
        <v>0</v>
      </c>
      <c r="L34" s="13">
        <f t="shared" si="6"/>
        <v>0</v>
      </c>
      <c r="M34" s="13">
        <f t="shared" si="7"/>
        <v>0</v>
      </c>
    </row>
    <row r="35" spans="1:13" ht="14.25" x14ac:dyDescent="0.2">
      <c r="A35" s="59">
        <v>32</v>
      </c>
      <c r="B35" s="20" t="s">
        <v>132</v>
      </c>
      <c r="C35" s="54">
        <f>+'[1]Table 8 Membership 2.1.14'!P34</f>
        <v>0</v>
      </c>
      <c r="D35" s="54">
        <f>+'10.1.14_SIS'!CP36</f>
        <v>0</v>
      </c>
      <c r="E35" s="54">
        <f t="shared" si="1"/>
        <v>0</v>
      </c>
      <c r="F35" s="54">
        <f t="shared" si="2"/>
        <v>0</v>
      </c>
      <c r="G35" s="54">
        <f t="shared" si="3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4"/>
        <v>6212.5891890611274</v>
      </c>
      <c r="K35" s="14">
        <f t="shared" si="5"/>
        <v>0</v>
      </c>
      <c r="L35" s="13">
        <f t="shared" si="6"/>
        <v>0</v>
      </c>
      <c r="M35" s="13">
        <f t="shared" si="7"/>
        <v>0</v>
      </c>
    </row>
    <row r="36" spans="1:13" ht="14.25" x14ac:dyDescent="0.2">
      <c r="A36" s="59">
        <v>33</v>
      </c>
      <c r="B36" s="20" t="s">
        <v>131</v>
      </c>
      <c r="C36" s="54">
        <f>+'[1]Table 8 Membership 2.1.14'!P35</f>
        <v>0</v>
      </c>
      <c r="D36" s="54">
        <f>+'10.1.14_SIS'!CP37</f>
        <v>0</v>
      </c>
      <c r="E36" s="54">
        <f t="shared" ref="E36:E67" si="8">D36-C36</f>
        <v>0</v>
      </c>
      <c r="F36" s="54">
        <f t="shared" ref="F36:F67" si="9">IF(E36&gt;0,E36,0)</f>
        <v>0</v>
      </c>
      <c r="G36" s="54">
        <f t="shared" ref="G36:G72" si="10">IF(E36&lt;0,E36,0)</f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ref="J36:J67" si="11">I36+H36</f>
        <v>6111.5354558085237</v>
      </c>
      <c r="K36" s="14">
        <f t="shared" ref="K36:K67" si="12">E36*J36</f>
        <v>0</v>
      </c>
      <c r="L36" s="13">
        <f t="shared" ref="L36:L67" si="13">IF(K36&gt;0,K36,0)</f>
        <v>0</v>
      </c>
      <c r="M36" s="13">
        <f t="shared" ref="M36:M72" si="14">IF(K36&lt;0,K36,0)</f>
        <v>0</v>
      </c>
    </row>
    <row r="37" spans="1:13" ht="14.25" x14ac:dyDescent="0.2">
      <c r="A37" s="59">
        <v>34</v>
      </c>
      <c r="B37" s="20" t="s">
        <v>130</v>
      </c>
      <c r="C37" s="54">
        <f>+'[1]Table 8 Membership 2.1.14'!P36</f>
        <v>0</v>
      </c>
      <c r="D37" s="54">
        <f>+'10.1.14_SIS'!CP38</f>
        <v>0</v>
      </c>
      <c r="E37" s="54">
        <f t="shared" si="8"/>
        <v>0</v>
      </c>
      <c r="F37" s="54">
        <f t="shared" si="9"/>
        <v>0</v>
      </c>
      <c r="G37" s="54">
        <f t="shared" si="10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11"/>
        <v>6936.2076842789011</v>
      </c>
      <c r="K37" s="14">
        <f t="shared" si="12"/>
        <v>0</v>
      </c>
      <c r="L37" s="13">
        <f t="shared" si="13"/>
        <v>0</v>
      </c>
      <c r="M37" s="13">
        <f t="shared" si="14"/>
        <v>0</v>
      </c>
    </row>
    <row r="38" spans="1:13" ht="14.25" x14ac:dyDescent="0.2">
      <c r="A38" s="60">
        <v>35</v>
      </c>
      <c r="B38" s="22" t="s">
        <v>129</v>
      </c>
      <c r="C38" s="55">
        <f>+'[1]Table 8 Membership 2.1.14'!P37</f>
        <v>0</v>
      </c>
      <c r="D38" s="55">
        <f>+'10.1.14_SIS'!CP39</f>
        <v>0</v>
      </c>
      <c r="E38" s="55">
        <f t="shared" si="8"/>
        <v>0</v>
      </c>
      <c r="F38" s="55">
        <f t="shared" si="9"/>
        <v>0</v>
      </c>
      <c r="G38" s="55">
        <f t="shared" si="10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11"/>
        <v>5704.2082060477605</v>
      </c>
      <c r="K38" s="10">
        <f t="shared" si="12"/>
        <v>0</v>
      </c>
      <c r="L38" s="11">
        <f t="shared" si="13"/>
        <v>0</v>
      </c>
      <c r="M38" s="11">
        <f t="shared" si="14"/>
        <v>0</v>
      </c>
    </row>
    <row r="39" spans="1:13" ht="14.25" x14ac:dyDescent="0.2">
      <c r="A39" s="59">
        <v>36</v>
      </c>
      <c r="B39" s="20" t="s">
        <v>128</v>
      </c>
      <c r="C39" s="54">
        <f>+'[1]Table 8 Membership 2.1.14'!P38</f>
        <v>0</v>
      </c>
      <c r="D39" s="54">
        <f>+'10.1.14_SIS'!CP40</f>
        <v>0</v>
      </c>
      <c r="E39" s="54">
        <f t="shared" si="8"/>
        <v>0</v>
      </c>
      <c r="F39" s="54">
        <f t="shared" si="9"/>
        <v>0</v>
      </c>
      <c r="G39" s="54">
        <f t="shared" si="10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11"/>
        <v>4348.7345590766217</v>
      </c>
      <c r="K39" s="14">
        <f t="shared" si="12"/>
        <v>0</v>
      </c>
      <c r="L39" s="13">
        <f t="shared" si="13"/>
        <v>0</v>
      </c>
      <c r="M39" s="13">
        <f t="shared" si="14"/>
        <v>0</v>
      </c>
    </row>
    <row r="40" spans="1:13" ht="14.25" x14ac:dyDescent="0.2">
      <c r="A40" s="59">
        <v>37</v>
      </c>
      <c r="B40" s="20" t="s">
        <v>127</v>
      </c>
      <c r="C40" s="54">
        <f>+'[1]Table 8 Membership 2.1.14'!P39</f>
        <v>0</v>
      </c>
      <c r="D40" s="54">
        <f>+'10.1.14_SIS'!CP41</f>
        <v>0</v>
      </c>
      <c r="E40" s="54">
        <f t="shared" si="8"/>
        <v>0</v>
      </c>
      <c r="F40" s="54">
        <f t="shared" si="9"/>
        <v>0</v>
      </c>
      <c r="G40" s="54">
        <f t="shared" si="10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11"/>
        <v>6318.9939260317688</v>
      </c>
      <c r="K40" s="14">
        <f t="shared" si="12"/>
        <v>0</v>
      </c>
      <c r="L40" s="13">
        <f t="shared" si="13"/>
        <v>0</v>
      </c>
      <c r="M40" s="13">
        <f t="shared" si="14"/>
        <v>0</v>
      </c>
    </row>
    <row r="41" spans="1:13" ht="14.25" x14ac:dyDescent="0.2">
      <c r="A41" s="59">
        <v>38</v>
      </c>
      <c r="B41" s="20" t="s">
        <v>126</v>
      </c>
      <c r="C41" s="54">
        <f>+'[1]Table 8 Membership 2.1.14'!P40</f>
        <v>0</v>
      </c>
      <c r="D41" s="54">
        <f>+'10.1.14_SIS'!CP42</f>
        <v>0</v>
      </c>
      <c r="E41" s="54">
        <f t="shared" si="8"/>
        <v>0</v>
      </c>
      <c r="F41" s="54">
        <f t="shared" si="9"/>
        <v>0</v>
      </c>
      <c r="G41" s="54">
        <f t="shared" si="10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11"/>
        <v>2918.7217552916882</v>
      </c>
      <c r="K41" s="14">
        <f t="shared" si="12"/>
        <v>0</v>
      </c>
      <c r="L41" s="13">
        <f t="shared" si="13"/>
        <v>0</v>
      </c>
      <c r="M41" s="13">
        <f t="shared" si="14"/>
        <v>0</v>
      </c>
    </row>
    <row r="42" spans="1:13" ht="14.25" x14ac:dyDescent="0.2">
      <c r="A42" s="59">
        <v>39</v>
      </c>
      <c r="B42" s="20" t="s">
        <v>125</v>
      </c>
      <c r="C42" s="54">
        <f>+'[1]Table 8 Membership 2.1.14'!P41</f>
        <v>0</v>
      </c>
      <c r="D42" s="54">
        <f>+'10.1.14_SIS'!CP43</f>
        <v>0</v>
      </c>
      <c r="E42" s="54">
        <f t="shared" si="8"/>
        <v>0</v>
      </c>
      <c r="F42" s="54">
        <f t="shared" si="9"/>
        <v>0</v>
      </c>
      <c r="G42" s="54">
        <f t="shared" si="10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11"/>
        <v>4436.561411357332</v>
      </c>
      <c r="K42" s="14">
        <f t="shared" si="12"/>
        <v>0</v>
      </c>
      <c r="L42" s="13">
        <f t="shared" si="13"/>
        <v>0</v>
      </c>
      <c r="M42" s="13">
        <f t="shared" si="14"/>
        <v>0</v>
      </c>
    </row>
    <row r="43" spans="1:13" ht="14.25" x14ac:dyDescent="0.2">
      <c r="A43" s="60">
        <v>40</v>
      </c>
      <c r="B43" s="22" t="s">
        <v>124</v>
      </c>
      <c r="C43" s="55">
        <f>+'[1]Table 8 Membership 2.1.14'!P42</f>
        <v>0</v>
      </c>
      <c r="D43" s="55">
        <f>+'10.1.14_SIS'!CP44</f>
        <v>0</v>
      </c>
      <c r="E43" s="55">
        <f t="shared" si="8"/>
        <v>0</v>
      </c>
      <c r="F43" s="55">
        <f t="shared" si="9"/>
        <v>0</v>
      </c>
      <c r="G43" s="55">
        <f t="shared" si="10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11"/>
        <v>5822.0810285698408</v>
      </c>
      <c r="K43" s="10">
        <f t="shared" si="12"/>
        <v>0</v>
      </c>
      <c r="L43" s="11">
        <f t="shared" si="13"/>
        <v>0</v>
      </c>
      <c r="M43" s="11">
        <f t="shared" si="14"/>
        <v>0</v>
      </c>
    </row>
    <row r="44" spans="1:13" ht="14.25" x14ac:dyDescent="0.2">
      <c r="A44" s="59">
        <v>41</v>
      </c>
      <c r="B44" s="20" t="s">
        <v>123</v>
      </c>
      <c r="C44" s="54">
        <f>+'[1]Table 8 Membership 2.1.14'!P43</f>
        <v>0</v>
      </c>
      <c r="D44" s="54">
        <f>+'10.1.14_SIS'!CP45</f>
        <v>0</v>
      </c>
      <c r="E44" s="54">
        <f t="shared" si="8"/>
        <v>0</v>
      </c>
      <c r="F44" s="54">
        <f t="shared" si="9"/>
        <v>0</v>
      </c>
      <c r="G44" s="54">
        <f t="shared" si="10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11"/>
        <v>4177.4148574716473</v>
      </c>
      <c r="K44" s="14">
        <f t="shared" si="12"/>
        <v>0</v>
      </c>
      <c r="L44" s="13">
        <f t="shared" si="13"/>
        <v>0</v>
      </c>
      <c r="M44" s="13">
        <f t="shared" si="14"/>
        <v>0</v>
      </c>
    </row>
    <row r="45" spans="1:13" ht="14.25" x14ac:dyDescent="0.2">
      <c r="A45" s="59">
        <v>42</v>
      </c>
      <c r="B45" s="20" t="s">
        <v>122</v>
      </c>
      <c r="C45" s="54">
        <f>+'[1]Table 8 Membership 2.1.14'!P44</f>
        <v>0</v>
      </c>
      <c r="D45" s="54">
        <f>+'10.1.14_SIS'!CP46</f>
        <v>0</v>
      </c>
      <c r="E45" s="54">
        <f t="shared" si="8"/>
        <v>0</v>
      </c>
      <c r="F45" s="54">
        <f t="shared" si="9"/>
        <v>0</v>
      </c>
      <c r="G45" s="54">
        <f t="shared" si="10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11"/>
        <v>5647.8877751368682</v>
      </c>
      <c r="K45" s="14">
        <f t="shared" si="12"/>
        <v>0</v>
      </c>
      <c r="L45" s="13">
        <f t="shared" si="13"/>
        <v>0</v>
      </c>
      <c r="M45" s="13">
        <f t="shared" si="14"/>
        <v>0</v>
      </c>
    </row>
    <row r="46" spans="1:13" ht="14.25" x14ac:dyDescent="0.2">
      <c r="A46" s="59">
        <v>43</v>
      </c>
      <c r="B46" s="20" t="s">
        <v>121</v>
      </c>
      <c r="C46" s="54">
        <f>+'[1]Table 8 Membership 2.1.14'!P45</f>
        <v>0</v>
      </c>
      <c r="D46" s="54">
        <f>+'10.1.14_SIS'!CP47</f>
        <v>0</v>
      </c>
      <c r="E46" s="54">
        <f t="shared" si="8"/>
        <v>0</v>
      </c>
      <c r="F46" s="54">
        <f t="shared" si="9"/>
        <v>0</v>
      </c>
      <c r="G46" s="54">
        <f t="shared" si="10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11"/>
        <v>6363.3538720594697</v>
      </c>
      <c r="K46" s="14">
        <f t="shared" si="12"/>
        <v>0</v>
      </c>
      <c r="L46" s="13">
        <f t="shared" si="13"/>
        <v>0</v>
      </c>
      <c r="M46" s="13">
        <f t="shared" si="14"/>
        <v>0</v>
      </c>
    </row>
    <row r="47" spans="1:13" ht="14.25" x14ac:dyDescent="0.2">
      <c r="A47" s="59">
        <v>44</v>
      </c>
      <c r="B47" s="20" t="s">
        <v>120</v>
      </c>
      <c r="C47" s="54">
        <f>+'[1]Table 8 Membership 2.1.14'!P46</f>
        <v>0</v>
      </c>
      <c r="D47" s="54">
        <f>+'10.1.14_SIS'!CP48</f>
        <v>0</v>
      </c>
      <c r="E47" s="54">
        <f t="shared" si="8"/>
        <v>0</v>
      </c>
      <c r="F47" s="54">
        <f t="shared" si="9"/>
        <v>0</v>
      </c>
      <c r="G47" s="54">
        <f t="shared" si="10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11"/>
        <v>5560.7558151820358</v>
      </c>
      <c r="K47" s="14">
        <f t="shared" si="12"/>
        <v>0</v>
      </c>
      <c r="L47" s="13">
        <f t="shared" si="13"/>
        <v>0</v>
      </c>
      <c r="M47" s="13">
        <f t="shared" si="14"/>
        <v>0</v>
      </c>
    </row>
    <row r="48" spans="1:13" ht="14.25" x14ac:dyDescent="0.2">
      <c r="A48" s="60">
        <v>45</v>
      </c>
      <c r="B48" s="22" t="s">
        <v>119</v>
      </c>
      <c r="C48" s="55">
        <f>+'[1]Table 8 Membership 2.1.14'!P47</f>
        <v>0</v>
      </c>
      <c r="D48" s="55">
        <f>+'10.1.14_SIS'!CP49</f>
        <v>0</v>
      </c>
      <c r="E48" s="55">
        <f t="shared" si="8"/>
        <v>0</v>
      </c>
      <c r="F48" s="55">
        <f t="shared" si="9"/>
        <v>0</v>
      </c>
      <c r="G48" s="55">
        <f t="shared" si="10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11"/>
        <v>2808.0072499469102</v>
      </c>
      <c r="K48" s="10">
        <f t="shared" si="12"/>
        <v>0</v>
      </c>
      <c r="L48" s="11">
        <f t="shared" si="13"/>
        <v>0</v>
      </c>
      <c r="M48" s="11">
        <f t="shared" si="14"/>
        <v>0</v>
      </c>
    </row>
    <row r="49" spans="1:13" ht="14.25" x14ac:dyDescent="0.2">
      <c r="A49" s="59">
        <v>46</v>
      </c>
      <c r="B49" s="20" t="s">
        <v>118</v>
      </c>
      <c r="C49" s="54">
        <f>+'[1]Table 8 Membership 2.1.14'!P48</f>
        <v>0</v>
      </c>
      <c r="D49" s="54">
        <f>+'10.1.14_SIS'!CP50</f>
        <v>0</v>
      </c>
      <c r="E49" s="54">
        <f t="shared" si="8"/>
        <v>0</v>
      </c>
      <c r="F49" s="54">
        <f t="shared" si="9"/>
        <v>0</v>
      </c>
      <c r="G49" s="54">
        <f t="shared" si="10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11"/>
        <v>6779.2744468088385</v>
      </c>
      <c r="K49" s="14">
        <f t="shared" si="12"/>
        <v>0</v>
      </c>
      <c r="L49" s="13">
        <f t="shared" si="13"/>
        <v>0</v>
      </c>
      <c r="M49" s="13">
        <f t="shared" si="14"/>
        <v>0</v>
      </c>
    </row>
    <row r="50" spans="1:13" ht="14.25" x14ac:dyDescent="0.2">
      <c r="A50" s="59">
        <v>47</v>
      </c>
      <c r="B50" s="20" t="s">
        <v>117</v>
      </c>
      <c r="C50" s="54">
        <f>+'[1]Table 8 Membership 2.1.14'!P49</f>
        <v>0</v>
      </c>
      <c r="D50" s="54">
        <f>+'10.1.14_SIS'!CP51</f>
        <v>0</v>
      </c>
      <c r="E50" s="54">
        <f t="shared" si="8"/>
        <v>0</v>
      </c>
      <c r="F50" s="54">
        <f t="shared" si="9"/>
        <v>0</v>
      </c>
      <c r="G50" s="54">
        <f t="shared" si="10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11"/>
        <v>3434.9085257646739</v>
      </c>
      <c r="K50" s="14">
        <f t="shared" si="12"/>
        <v>0</v>
      </c>
      <c r="L50" s="13">
        <f t="shared" si="13"/>
        <v>0</v>
      </c>
      <c r="M50" s="13">
        <f t="shared" si="14"/>
        <v>0</v>
      </c>
    </row>
    <row r="51" spans="1:13" ht="14.25" x14ac:dyDescent="0.2">
      <c r="A51" s="59">
        <v>48</v>
      </c>
      <c r="B51" s="20" t="s">
        <v>116</v>
      </c>
      <c r="C51" s="54">
        <f>+'[1]Table 8 Membership 2.1.14'!P50</f>
        <v>0</v>
      </c>
      <c r="D51" s="54">
        <f>+'10.1.14_SIS'!CP52</f>
        <v>0</v>
      </c>
      <c r="E51" s="54">
        <f t="shared" si="8"/>
        <v>0</v>
      </c>
      <c r="F51" s="54">
        <f t="shared" si="9"/>
        <v>0</v>
      </c>
      <c r="G51" s="54">
        <f t="shared" si="10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11"/>
        <v>4854.4282529800721</v>
      </c>
      <c r="K51" s="14">
        <f t="shared" si="12"/>
        <v>0</v>
      </c>
      <c r="L51" s="13">
        <f t="shared" si="13"/>
        <v>0</v>
      </c>
      <c r="M51" s="13">
        <f t="shared" si="14"/>
        <v>0</v>
      </c>
    </row>
    <row r="52" spans="1:13" ht="14.25" x14ac:dyDescent="0.2">
      <c r="A52" s="59">
        <v>49</v>
      </c>
      <c r="B52" s="20" t="s">
        <v>115</v>
      </c>
      <c r="C52" s="54">
        <f>+'[1]Table 8 Membership 2.1.14'!P51</f>
        <v>195</v>
      </c>
      <c r="D52" s="54">
        <f>+'10.1.14_SIS'!CP53</f>
        <v>218</v>
      </c>
      <c r="E52" s="54">
        <f t="shared" si="8"/>
        <v>23</v>
      </c>
      <c r="F52" s="54">
        <f t="shared" si="9"/>
        <v>23</v>
      </c>
      <c r="G52" s="54">
        <f t="shared" si="10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11"/>
        <v>5570.3155315659187</v>
      </c>
      <c r="K52" s="14">
        <f t="shared" si="12"/>
        <v>128117.25722601613</v>
      </c>
      <c r="L52" s="13">
        <f t="shared" si="13"/>
        <v>128117.25722601613</v>
      </c>
      <c r="M52" s="13">
        <f t="shared" si="14"/>
        <v>0</v>
      </c>
    </row>
    <row r="53" spans="1:13" ht="14.25" x14ac:dyDescent="0.2">
      <c r="A53" s="60">
        <v>50</v>
      </c>
      <c r="B53" s="22" t="s">
        <v>114</v>
      </c>
      <c r="C53" s="55">
        <f>+'[1]Table 8 Membership 2.1.14'!P52</f>
        <v>0</v>
      </c>
      <c r="D53" s="55">
        <f>+'10.1.14_SIS'!CP54</f>
        <v>0</v>
      </c>
      <c r="E53" s="55">
        <f t="shared" si="8"/>
        <v>0</v>
      </c>
      <c r="F53" s="55">
        <f t="shared" si="9"/>
        <v>0</v>
      </c>
      <c r="G53" s="55">
        <f t="shared" si="10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11"/>
        <v>5812.1492722701678</v>
      </c>
      <c r="K53" s="10">
        <f t="shared" si="12"/>
        <v>0</v>
      </c>
      <c r="L53" s="11">
        <f t="shared" si="13"/>
        <v>0</v>
      </c>
      <c r="M53" s="11">
        <f t="shared" si="14"/>
        <v>0</v>
      </c>
    </row>
    <row r="54" spans="1:13" ht="14.25" x14ac:dyDescent="0.2">
      <c r="A54" s="59">
        <v>51</v>
      </c>
      <c r="B54" s="20" t="s">
        <v>113</v>
      </c>
      <c r="C54" s="54">
        <f>+'[1]Table 8 Membership 2.1.14'!P53</f>
        <v>0</v>
      </c>
      <c r="D54" s="54">
        <f>+'10.1.14_SIS'!CP55</f>
        <v>0</v>
      </c>
      <c r="E54" s="54">
        <f t="shared" si="8"/>
        <v>0</v>
      </c>
      <c r="F54" s="54">
        <f t="shared" si="9"/>
        <v>0</v>
      </c>
      <c r="G54" s="54">
        <f t="shared" si="10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11"/>
        <v>4860.8528602178994</v>
      </c>
      <c r="K54" s="14">
        <f t="shared" si="12"/>
        <v>0</v>
      </c>
      <c r="L54" s="13">
        <f t="shared" si="13"/>
        <v>0</v>
      </c>
      <c r="M54" s="13">
        <f t="shared" si="14"/>
        <v>0</v>
      </c>
    </row>
    <row r="55" spans="1:13" ht="14.25" x14ac:dyDescent="0.2">
      <c r="A55" s="59">
        <v>52</v>
      </c>
      <c r="B55" s="20" t="s">
        <v>112</v>
      </c>
      <c r="C55" s="54">
        <f>+'[1]Table 8 Membership 2.1.14'!P54</f>
        <v>0</v>
      </c>
      <c r="D55" s="54">
        <f>+'10.1.14_SIS'!CP56</f>
        <v>0</v>
      </c>
      <c r="E55" s="54">
        <f t="shared" si="8"/>
        <v>0</v>
      </c>
      <c r="F55" s="54">
        <f t="shared" si="9"/>
        <v>0</v>
      </c>
      <c r="G55" s="54">
        <f t="shared" si="10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11"/>
        <v>5720.6445845228172</v>
      </c>
      <c r="K55" s="14">
        <f t="shared" si="12"/>
        <v>0</v>
      </c>
      <c r="L55" s="13">
        <f t="shared" si="13"/>
        <v>0</v>
      </c>
      <c r="M55" s="13">
        <f t="shared" si="14"/>
        <v>0</v>
      </c>
    </row>
    <row r="56" spans="1:13" ht="14.25" x14ac:dyDescent="0.2">
      <c r="A56" s="59">
        <v>53</v>
      </c>
      <c r="B56" s="20" t="s">
        <v>111</v>
      </c>
      <c r="C56" s="54">
        <f>+'[1]Table 8 Membership 2.1.14'!P55</f>
        <v>0</v>
      </c>
      <c r="D56" s="54">
        <f>+'10.1.14_SIS'!CP57</f>
        <v>0</v>
      </c>
      <c r="E56" s="54">
        <f t="shared" si="8"/>
        <v>0</v>
      </c>
      <c r="F56" s="54">
        <f t="shared" si="9"/>
        <v>0</v>
      </c>
      <c r="G56" s="54">
        <f t="shared" si="10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11"/>
        <v>5749.890819404548</v>
      </c>
      <c r="K56" s="14">
        <f t="shared" si="12"/>
        <v>0</v>
      </c>
      <c r="L56" s="13">
        <f t="shared" si="13"/>
        <v>0</v>
      </c>
      <c r="M56" s="13">
        <f t="shared" si="14"/>
        <v>0</v>
      </c>
    </row>
    <row r="57" spans="1:13" ht="14.25" x14ac:dyDescent="0.2">
      <c r="A57" s="59">
        <v>54</v>
      </c>
      <c r="B57" s="20" t="s">
        <v>110</v>
      </c>
      <c r="C57" s="54">
        <f>+'[1]Table 8 Membership 2.1.14'!P56</f>
        <v>0</v>
      </c>
      <c r="D57" s="54">
        <f>+'10.1.14_SIS'!CP58</f>
        <v>0</v>
      </c>
      <c r="E57" s="54">
        <f t="shared" si="8"/>
        <v>0</v>
      </c>
      <c r="F57" s="54">
        <f t="shared" si="9"/>
        <v>0</v>
      </c>
      <c r="G57" s="54">
        <f t="shared" si="10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11"/>
        <v>6818.5298370516712</v>
      </c>
      <c r="K57" s="14">
        <f t="shared" si="12"/>
        <v>0</v>
      </c>
      <c r="L57" s="13">
        <f t="shared" si="13"/>
        <v>0</v>
      </c>
      <c r="M57" s="13">
        <f t="shared" si="14"/>
        <v>0</v>
      </c>
    </row>
    <row r="58" spans="1:13" ht="14.25" x14ac:dyDescent="0.2">
      <c r="A58" s="60">
        <v>55</v>
      </c>
      <c r="B58" s="22" t="s">
        <v>109</v>
      </c>
      <c r="C58" s="55">
        <f>+'[1]Table 8 Membership 2.1.14'!P57</f>
        <v>0</v>
      </c>
      <c r="D58" s="55">
        <f>+'10.1.14_SIS'!CP59</f>
        <v>0</v>
      </c>
      <c r="E58" s="55">
        <f t="shared" si="8"/>
        <v>0</v>
      </c>
      <c r="F58" s="55">
        <f t="shared" si="9"/>
        <v>0</v>
      </c>
      <c r="G58" s="55">
        <f t="shared" si="10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11"/>
        <v>5061.9625491298484</v>
      </c>
      <c r="K58" s="10">
        <f t="shared" si="12"/>
        <v>0</v>
      </c>
      <c r="L58" s="11">
        <f t="shared" si="13"/>
        <v>0</v>
      </c>
      <c r="M58" s="11">
        <f t="shared" si="14"/>
        <v>0</v>
      </c>
    </row>
    <row r="59" spans="1:13" ht="14.25" x14ac:dyDescent="0.2">
      <c r="A59" s="59">
        <v>56</v>
      </c>
      <c r="B59" s="20" t="s">
        <v>108</v>
      </c>
      <c r="C59" s="54">
        <f>+'[1]Table 8 Membership 2.1.14'!P58</f>
        <v>0</v>
      </c>
      <c r="D59" s="54">
        <f>+'10.1.14_SIS'!CP60</f>
        <v>0</v>
      </c>
      <c r="E59" s="54">
        <f t="shared" si="8"/>
        <v>0</v>
      </c>
      <c r="F59" s="54">
        <f t="shared" si="9"/>
        <v>0</v>
      </c>
      <c r="G59" s="54">
        <f t="shared" si="10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11"/>
        <v>5643.1509408288284</v>
      </c>
      <c r="K59" s="14">
        <f t="shared" si="12"/>
        <v>0</v>
      </c>
      <c r="L59" s="13">
        <f t="shared" si="13"/>
        <v>0</v>
      </c>
      <c r="M59" s="13">
        <f t="shared" si="14"/>
        <v>0</v>
      </c>
    </row>
    <row r="60" spans="1:13" ht="14.25" x14ac:dyDescent="0.2">
      <c r="A60" s="59">
        <v>57</v>
      </c>
      <c r="B60" s="20" t="s">
        <v>107</v>
      </c>
      <c r="C60" s="54">
        <f>+'[1]Table 8 Membership 2.1.14'!P59</f>
        <v>0</v>
      </c>
      <c r="D60" s="54">
        <f>+'10.1.14_SIS'!CP61</f>
        <v>0</v>
      </c>
      <c r="E60" s="54">
        <f t="shared" si="8"/>
        <v>0</v>
      </c>
      <c r="F60" s="54">
        <f t="shared" si="9"/>
        <v>0</v>
      </c>
      <c r="G60" s="54">
        <f t="shared" si="10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11"/>
        <v>5390.5022979230689</v>
      </c>
      <c r="K60" s="14">
        <f t="shared" si="12"/>
        <v>0</v>
      </c>
      <c r="L60" s="13">
        <f t="shared" si="13"/>
        <v>0</v>
      </c>
      <c r="M60" s="13">
        <f t="shared" si="14"/>
        <v>0</v>
      </c>
    </row>
    <row r="61" spans="1:13" ht="14.25" x14ac:dyDescent="0.2">
      <c r="A61" s="59">
        <v>58</v>
      </c>
      <c r="B61" s="20" t="s">
        <v>106</v>
      </c>
      <c r="C61" s="54">
        <f>+'[1]Table 8 Membership 2.1.14'!P60</f>
        <v>0</v>
      </c>
      <c r="D61" s="54">
        <f>+'10.1.14_SIS'!CP62</f>
        <v>0</v>
      </c>
      <c r="E61" s="54">
        <f t="shared" si="8"/>
        <v>0</v>
      </c>
      <c r="F61" s="54">
        <f t="shared" si="9"/>
        <v>0</v>
      </c>
      <c r="G61" s="54">
        <f t="shared" si="10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11"/>
        <v>6370.1529637882122</v>
      </c>
      <c r="K61" s="14">
        <f t="shared" si="12"/>
        <v>0</v>
      </c>
      <c r="L61" s="13">
        <f t="shared" si="13"/>
        <v>0</v>
      </c>
      <c r="M61" s="13">
        <f t="shared" si="14"/>
        <v>0</v>
      </c>
    </row>
    <row r="62" spans="1:13" ht="14.25" x14ac:dyDescent="0.2">
      <c r="A62" s="59">
        <v>59</v>
      </c>
      <c r="B62" s="20" t="s">
        <v>105</v>
      </c>
      <c r="C62" s="54">
        <f>+'[1]Table 8 Membership 2.1.14'!P61</f>
        <v>0</v>
      </c>
      <c r="D62" s="54">
        <f>+'10.1.14_SIS'!CP63</f>
        <v>0</v>
      </c>
      <c r="E62" s="54">
        <f t="shared" si="8"/>
        <v>0</v>
      </c>
      <c r="F62" s="54">
        <f t="shared" si="9"/>
        <v>0</v>
      </c>
      <c r="G62" s="54">
        <f t="shared" si="10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11"/>
        <v>7311.4662935218475</v>
      </c>
      <c r="K62" s="14">
        <f t="shared" si="12"/>
        <v>0</v>
      </c>
      <c r="L62" s="13">
        <f t="shared" si="13"/>
        <v>0</v>
      </c>
      <c r="M62" s="13">
        <f t="shared" si="14"/>
        <v>0</v>
      </c>
    </row>
    <row r="63" spans="1:13" ht="14.25" x14ac:dyDescent="0.2">
      <c r="A63" s="60">
        <v>60</v>
      </c>
      <c r="B63" s="22" t="s">
        <v>104</v>
      </c>
      <c r="C63" s="55">
        <f>+'[1]Table 8 Membership 2.1.14'!P62</f>
        <v>0</v>
      </c>
      <c r="D63" s="55">
        <f>+'10.1.14_SIS'!CP64</f>
        <v>0</v>
      </c>
      <c r="E63" s="55">
        <f t="shared" si="8"/>
        <v>0</v>
      </c>
      <c r="F63" s="55">
        <f t="shared" si="9"/>
        <v>0</v>
      </c>
      <c r="G63" s="55">
        <f t="shared" si="10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11"/>
        <v>5895.264090063828</v>
      </c>
      <c r="K63" s="10">
        <f t="shared" si="12"/>
        <v>0</v>
      </c>
      <c r="L63" s="11">
        <f t="shared" si="13"/>
        <v>0</v>
      </c>
      <c r="M63" s="11">
        <f t="shared" si="14"/>
        <v>0</v>
      </c>
    </row>
    <row r="64" spans="1:13" ht="14.25" x14ac:dyDescent="0.2">
      <c r="A64" s="59">
        <v>61</v>
      </c>
      <c r="B64" s="20" t="s">
        <v>103</v>
      </c>
      <c r="C64" s="54">
        <f>+'[1]Table 8 Membership 2.1.14'!P63</f>
        <v>0</v>
      </c>
      <c r="D64" s="54">
        <f>+'10.1.14_SIS'!CP65</f>
        <v>0</v>
      </c>
      <c r="E64" s="54">
        <f t="shared" si="8"/>
        <v>0</v>
      </c>
      <c r="F64" s="54">
        <f t="shared" si="9"/>
        <v>0</v>
      </c>
      <c r="G64" s="54">
        <f t="shared" si="10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11"/>
        <v>3687.8675356369185</v>
      </c>
      <c r="K64" s="14">
        <f t="shared" si="12"/>
        <v>0</v>
      </c>
      <c r="L64" s="13">
        <f t="shared" si="13"/>
        <v>0</v>
      </c>
      <c r="M64" s="13">
        <f t="shared" si="14"/>
        <v>0</v>
      </c>
    </row>
    <row r="65" spans="1:13" ht="14.25" x14ac:dyDescent="0.2">
      <c r="A65" s="59">
        <v>62</v>
      </c>
      <c r="B65" s="20" t="s">
        <v>102</v>
      </c>
      <c r="C65" s="54">
        <f>+'[1]Table 8 Membership 2.1.14'!P64</f>
        <v>0</v>
      </c>
      <c r="D65" s="54">
        <f>+'10.1.14_SIS'!CP66</f>
        <v>0</v>
      </c>
      <c r="E65" s="54">
        <f t="shared" si="8"/>
        <v>0</v>
      </c>
      <c r="F65" s="54">
        <f t="shared" si="9"/>
        <v>0</v>
      </c>
      <c r="G65" s="54">
        <f t="shared" si="10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11"/>
        <v>6417.154538516008</v>
      </c>
      <c r="K65" s="14">
        <f t="shared" si="12"/>
        <v>0</v>
      </c>
      <c r="L65" s="13">
        <f t="shared" si="13"/>
        <v>0</v>
      </c>
      <c r="M65" s="13">
        <f t="shared" si="14"/>
        <v>0</v>
      </c>
    </row>
    <row r="66" spans="1:13" ht="14.25" x14ac:dyDescent="0.2">
      <c r="A66" s="59">
        <v>63</v>
      </c>
      <c r="B66" s="20" t="s">
        <v>101</v>
      </c>
      <c r="C66" s="54">
        <f>+'[1]Table 8 Membership 2.1.14'!P65</f>
        <v>0</v>
      </c>
      <c r="D66" s="54">
        <f>+'10.1.14_SIS'!CP67</f>
        <v>0</v>
      </c>
      <c r="E66" s="54">
        <f t="shared" si="8"/>
        <v>0</v>
      </c>
      <c r="F66" s="54">
        <f t="shared" si="9"/>
        <v>0</v>
      </c>
      <c r="G66" s="54">
        <f t="shared" si="10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11"/>
        <v>4881.1713481848092</v>
      </c>
      <c r="K66" s="14">
        <f t="shared" si="12"/>
        <v>0</v>
      </c>
      <c r="L66" s="13">
        <f t="shared" si="13"/>
        <v>0</v>
      </c>
      <c r="M66" s="13">
        <f t="shared" si="14"/>
        <v>0</v>
      </c>
    </row>
    <row r="67" spans="1:13" ht="14.25" x14ac:dyDescent="0.2">
      <c r="A67" s="59">
        <v>64</v>
      </c>
      <c r="B67" s="20" t="s">
        <v>100</v>
      </c>
      <c r="C67" s="54">
        <f>+'[1]Table 8 Membership 2.1.14'!P66</f>
        <v>0</v>
      </c>
      <c r="D67" s="54">
        <f>+'10.1.14_SIS'!CP68</f>
        <v>0</v>
      </c>
      <c r="E67" s="54">
        <f t="shared" si="8"/>
        <v>0</v>
      </c>
      <c r="F67" s="54">
        <f t="shared" si="9"/>
        <v>0</v>
      </c>
      <c r="G67" s="54">
        <f t="shared" si="10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11"/>
        <v>6870.4907532778252</v>
      </c>
      <c r="K67" s="14">
        <f t="shared" si="12"/>
        <v>0</v>
      </c>
      <c r="L67" s="13">
        <f t="shared" si="13"/>
        <v>0</v>
      </c>
      <c r="M67" s="13">
        <f t="shared" si="14"/>
        <v>0</v>
      </c>
    </row>
    <row r="68" spans="1:13" ht="14.25" x14ac:dyDescent="0.2">
      <c r="A68" s="60">
        <v>65</v>
      </c>
      <c r="B68" s="22" t="s">
        <v>99</v>
      </c>
      <c r="C68" s="55">
        <f>+'[1]Table 8 Membership 2.1.14'!P67</f>
        <v>0</v>
      </c>
      <c r="D68" s="55">
        <f>+'10.1.14_SIS'!CP69</f>
        <v>0</v>
      </c>
      <c r="E68" s="55">
        <f t="shared" ref="E68:E72" si="15">D68-C68</f>
        <v>0</v>
      </c>
      <c r="F68" s="55">
        <f t="shared" ref="F68:F72" si="16">IF(E68&gt;0,E68,0)</f>
        <v>0</v>
      </c>
      <c r="G68" s="55">
        <f t="shared" si="10"/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ref="J68:J72" si="17">I68+H68</f>
        <v>5604.2805543943641</v>
      </c>
      <c r="K68" s="10">
        <f t="shared" ref="K68:K72" si="18">E68*J68</f>
        <v>0</v>
      </c>
      <c r="L68" s="11">
        <f t="shared" ref="L68:L72" si="19">IF(K68&gt;0,K68,0)</f>
        <v>0</v>
      </c>
      <c r="M68" s="11">
        <f t="shared" si="14"/>
        <v>0</v>
      </c>
    </row>
    <row r="69" spans="1:13" ht="14.25" x14ac:dyDescent="0.2">
      <c r="A69" s="59">
        <v>66</v>
      </c>
      <c r="B69" s="20" t="s">
        <v>98</v>
      </c>
      <c r="C69" s="54">
        <f>+'[1]Table 8 Membership 2.1.14'!P68</f>
        <v>0</v>
      </c>
      <c r="D69" s="54">
        <f>+'10.1.14_SIS'!CP70</f>
        <v>0</v>
      </c>
      <c r="E69" s="54">
        <f t="shared" si="15"/>
        <v>0</v>
      </c>
      <c r="F69" s="54">
        <f t="shared" si="16"/>
        <v>0</v>
      </c>
      <c r="G69" s="54">
        <f t="shared" si="10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si="17"/>
        <v>7294.0685433910039</v>
      </c>
      <c r="K69" s="14">
        <f t="shared" si="18"/>
        <v>0</v>
      </c>
      <c r="L69" s="13">
        <f t="shared" si="19"/>
        <v>0</v>
      </c>
      <c r="M69" s="13">
        <f t="shared" si="14"/>
        <v>0</v>
      </c>
    </row>
    <row r="70" spans="1:13" ht="14.25" x14ac:dyDescent="0.2">
      <c r="A70" s="59">
        <v>67</v>
      </c>
      <c r="B70" s="20" t="s">
        <v>97</v>
      </c>
      <c r="C70" s="54">
        <f>+'[1]Table 8 Membership 2.1.14'!P69</f>
        <v>0</v>
      </c>
      <c r="D70" s="54">
        <f>+'10.1.14_SIS'!CP71</f>
        <v>0</v>
      </c>
      <c r="E70" s="54">
        <f t="shared" si="15"/>
        <v>0</v>
      </c>
      <c r="F70" s="54">
        <f t="shared" si="16"/>
        <v>0</v>
      </c>
      <c r="G70" s="54">
        <f t="shared" si="10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7"/>
        <v>5744.7567736134115</v>
      </c>
      <c r="K70" s="14">
        <f t="shared" si="18"/>
        <v>0</v>
      </c>
      <c r="L70" s="13">
        <f t="shared" si="19"/>
        <v>0</v>
      </c>
      <c r="M70" s="13">
        <f t="shared" si="14"/>
        <v>0</v>
      </c>
    </row>
    <row r="71" spans="1:13" ht="14.25" x14ac:dyDescent="0.2">
      <c r="A71" s="59">
        <v>68</v>
      </c>
      <c r="B71" s="20" t="s">
        <v>96</v>
      </c>
      <c r="C71" s="54">
        <f>+'[1]Table 8 Membership 2.1.14'!P70</f>
        <v>0</v>
      </c>
      <c r="D71" s="54">
        <f>+'10.1.14_SIS'!CP72</f>
        <v>0</v>
      </c>
      <c r="E71" s="54">
        <f t="shared" si="15"/>
        <v>0</v>
      </c>
      <c r="F71" s="54">
        <f t="shared" si="16"/>
        <v>0</v>
      </c>
      <c r="G71" s="54">
        <f t="shared" si="10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7"/>
        <v>7188.8644202560599</v>
      </c>
      <c r="K71" s="14">
        <f t="shared" si="18"/>
        <v>0</v>
      </c>
      <c r="L71" s="13">
        <f t="shared" si="19"/>
        <v>0</v>
      </c>
      <c r="M71" s="13">
        <f t="shared" si="14"/>
        <v>0</v>
      </c>
    </row>
    <row r="72" spans="1:13" ht="14.25" x14ac:dyDescent="0.2">
      <c r="A72" s="59">
        <v>69</v>
      </c>
      <c r="B72" s="20" t="s">
        <v>95</v>
      </c>
      <c r="C72" s="54">
        <f>+'[1]Table 8 Membership 2.1.14'!P71</f>
        <v>0</v>
      </c>
      <c r="D72" s="54">
        <f>+'10.1.14_SIS'!CP73</f>
        <v>0</v>
      </c>
      <c r="E72" s="54">
        <f t="shared" si="15"/>
        <v>0</v>
      </c>
      <c r="F72" s="54">
        <f t="shared" si="16"/>
        <v>0</v>
      </c>
      <c r="G72" s="54">
        <f t="shared" si="10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7"/>
        <v>6428.1647921281337</v>
      </c>
      <c r="K72" s="14">
        <f t="shared" si="18"/>
        <v>0</v>
      </c>
      <c r="L72" s="13">
        <f t="shared" si="19"/>
        <v>0</v>
      </c>
      <c r="M72" s="13">
        <f t="shared" si="14"/>
        <v>0</v>
      </c>
    </row>
    <row r="73" spans="1:13" ht="13.5" thickBot="1" x14ac:dyDescent="0.25">
      <c r="A73" s="35"/>
      <c r="B73" s="34" t="s">
        <v>94</v>
      </c>
      <c r="C73" s="67">
        <f>SUM(C4:C72)</f>
        <v>196</v>
      </c>
      <c r="D73" s="67">
        <f>SUM(D4:D72)</f>
        <v>220</v>
      </c>
      <c r="E73" s="67">
        <f>SUM(E4:E72)</f>
        <v>24</v>
      </c>
      <c r="F73" s="67">
        <f>SUM(F4:F72)</f>
        <v>24</v>
      </c>
      <c r="G73" s="67">
        <f>SUM(G4:G72)</f>
        <v>0</v>
      </c>
      <c r="H73" s="33"/>
      <c r="I73" s="32"/>
      <c r="J73" s="32"/>
      <c r="K73" s="31">
        <f>SUM(K4:K72)</f>
        <v>131949.07311067299</v>
      </c>
      <c r="L73" s="31">
        <f>SUM(L4:L72)</f>
        <v>131949.07311067299</v>
      </c>
      <c r="M73" s="31">
        <f>SUM(M4:M72)</f>
        <v>0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October 1 Mid-year Adjustment for Students</oddHeader>
    <oddFooter>&amp;R&amp;P</oddFooter>
  </headerFooter>
  <colBreaks count="1" manualBreakCount="1">
    <brk id="7" max="7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1" t="s">
        <v>171</v>
      </c>
      <c r="B1" s="222"/>
      <c r="C1" s="58" t="s">
        <v>510</v>
      </c>
      <c r="D1" s="47" t="s">
        <v>508</v>
      </c>
      <c r="E1" s="43" t="s">
        <v>509</v>
      </c>
      <c r="F1" s="43" t="s">
        <v>501</v>
      </c>
      <c r="G1" s="43" t="s">
        <v>502</v>
      </c>
      <c r="H1" s="44" t="s">
        <v>517</v>
      </c>
      <c r="I1" s="45" t="s">
        <v>503</v>
      </c>
      <c r="J1" s="46" t="s">
        <v>504</v>
      </c>
      <c r="K1" s="42" t="s">
        <v>505</v>
      </c>
      <c r="L1" s="42" t="s">
        <v>506</v>
      </c>
      <c r="M1" s="42" t="s">
        <v>507</v>
      </c>
    </row>
    <row r="2" spans="1:13" ht="13.9" customHeight="1" x14ac:dyDescent="0.25">
      <c r="A2" s="39"/>
      <c r="B2" s="38"/>
      <c r="C2" s="65">
        <v>1</v>
      </c>
      <c r="D2" s="29">
        <f t="shared" ref="D2:M2" si="0">C2+1</f>
        <v>2</v>
      </c>
      <c r="E2" s="29">
        <f t="shared" si="0"/>
        <v>3</v>
      </c>
      <c r="F2" s="29">
        <f t="shared" si="0"/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66" t="s">
        <v>91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15">
        <f>+'[1]Table 8 Membership 2.1.14'!G3</f>
        <v>0</v>
      </c>
      <c r="D4" s="54">
        <f>+'10.1.14_SIS'!CF5</f>
        <v>0</v>
      </c>
      <c r="E4" s="54">
        <f t="shared" ref="E4:E35" si="1">D4-C4</f>
        <v>0</v>
      </c>
      <c r="F4" s="54">
        <f t="shared" ref="F4:F35" si="2">IF(E4&gt;0,E4,0)</f>
        <v>0</v>
      </c>
      <c r="G4" s="54">
        <f t="shared" ref="G4:G35" si="3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 t="shared" ref="J4:J35" si="4">I4+H4</f>
        <v>5543.3384413349831</v>
      </c>
      <c r="K4" s="14">
        <f t="shared" ref="K4:K35" si="5">E4*J4</f>
        <v>0</v>
      </c>
      <c r="L4" s="13">
        <f t="shared" ref="L4:L35" si="6">IF(K4&gt;0,K4,0)</f>
        <v>0</v>
      </c>
      <c r="M4" s="13">
        <f t="shared" ref="M4:M35" si="7">IF(K4&lt;0,K4,0)</f>
        <v>0</v>
      </c>
    </row>
    <row r="5" spans="1:13" ht="14.25" x14ac:dyDescent="0.2">
      <c r="A5" s="59">
        <v>2</v>
      </c>
      <c r="B5" s="20" t="s">
        <v>162</v>
      </c>
      <c r="C5" s="15">
        <f>+'[1]Table 8 Membership 2.1.14'!G4</f>
        <v>0</v>
      </c>
      <c r="D5" s="54">
        <f>+'10.1.14_SIS'!CF6</f>
        <v>0</v>
      </c>
      <c r="E5" s="54">
        <f t="shared" si="1"/>
        <v>0</v>
      </c>
      <c r="F5" s="54">
        <f t="shared" si="2"/>
        <v>0</v>
      </c>
      <c r="G5" s="54">
        <f t="shared" si="3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si="4"/>
        <v>7158.9466417386639</v>
      </c>
      <c r="K5" s="14">
        <f t="shared" si="5"/>
        <v>0</v>
      </c>
      <c r="L5" s="13">
        <f t="shared" si="6"/>
        <v>0</v>
      </c>
      <c r="M5" s="13">
        <f t="shared" si="7"/>
        <v>0</v>
      </c>
    </row>
    <row r="6" spans="1:13" ht="14.25" x14ac:dyDescent="0.2">
      <c r="A6" s="59">
        <v>3</v>
      </c>
      <c r="B6" s="20" t="s">
        <v>161</v>
      </c>
      <c r="C6" s="15">
        <f>+'[1]Table 8 Membership 2.1.14'!G5</f>
        <v>0</v>
      </c>
      <c r="D6" s="54">
        <f>+'10.1.14_SIS'!CF7</f>
        <v>0</v>
      </c>
      <c r="E6" s="54">
        <f t="shared" si="1"/>
        <v>0</v>
      </c>
      <c r="F6" s="54">
        <f t="shared" si="2"/>
        <v>0</v>
      </c>
      <c r="G6" s="54">
        <f t="shared" si="3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4"/>
        <v>4752.026202739682</v>
      </c>
      <c r="K6" s="14">
        <f t="shared" si="5"/>
        <v>0</v>
      </c>
      <c r="L6" s="13">
        <f t="shared" si="6"/>
        <v>0</v>
      </c>
      <c r="M6" s="13">
        <f t="shared" si="7"/>
        <v>0</v>
      </c>
    </row>
    <row r="7" spans="1:13" ht="14.25" x14ac:dyDescent="0.2">
      <c r="A7" s="59">
        <v>4</v>
      </c>
      <c r="B7" s="20" t="s">
        <v>160</v>
      </c>
      <c r="C7" s="15">
        <f>+'[1]Table 8 Membership 2.1.14'!G6</f>
        <v>0</v>
      </c>
      <c r="D7" s="54">
        <f>+'10.1.14_SIS'!CF8</f>
        <v>0</v>
      </c>
      <c r="E7" s="54">
        <f t="shared" si="1"/>
        <v>0</v>
      </c>
      <c r="F7" s="54">
        <f t="shared" si="2"/>
        <v>0</v>
      </c>
      <c r="G7" s="54">
        <f t="shared" si="3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4"/>
        <v>6704.8181446878571</v>
      </c>
      <c r="K7" s="14">
        <f t="shared" si="5"/>
        <v>0</v>
      </c>
      <c r="L7" s="13">
        <f t="shared" si="6"/>
        <v>0</v>
      </c>
      <c r="M7" s="13">
        <f t="shared" si="7"/>
        <v>0</v>
      </c>
    </row>
    <row r="8" spans="1:13" ht="14.25" x14ac:dyDescent="0.2">
      <c r="A8" s="60">
        <v>5</v>
      </c>
      <c r="B8" s="22" t="s">
        <v>159</v>
      </c>
      <c r="C8" s="12">
        <f>+'[1]Table 8 Membership 2.1.14'!G7</f>
        <v>0</v>
      </c>
      <c r="D8" s="55">
        <f>+'10.1.14_SIS'!CF9</f>
        <v>0</v>
      </c>
      <c r="E8" s="55">
        <f t="shared" si="1"/>
        <v>0</v>
      </c>
      <c r="F8" s="55">
        <f t="shared" si="2"/>
        <v>0</v>
      </c>
      <c r="G8" s="55">
        <f t="shared" si="3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4"/>
        <v>5824.8505660099108</v>
      </c>
      <c r="K8" s="10">
        <f t="shared" si="5"/>
        <v>0</v>
      </c>
      <c r="L8" s="11">
        <f t="shared" si="6"/>
        <v>0</v>
      </c>
      <c r="M8" s="11">
        <f t="shared" si="7"/>
        <v>0</v>
      </c>
    </row>
    <row r="9" spans="1:13" ht="14.25" x14ac:dyDescent="0.2">
      <c r="A9" s="59">
        <v>6</v>
      </c>
      <c r="B9" s="20" t="s">
        <v>158</v>
      </c>
      <c r="C9" s="15">
        <f>+'[1]Table 8 Membership 2.1.14'!G8</f>
        <v>0</v>
      </c>
      <c r="D9" s="54">
        <f>+'10.1.14_SIS'!CF10</f>
        <v>0</v>
      </c>
      <c r="E9" s="54">
        <f t="shared" si="1"/>
        <v>0</v>
      </c>
      <c r="F9" s="54">
        <f t="shared" si="2"/>
        <v>0</v>
      </c>
      <c r="G9" s="54">
        <f t="shared" si="3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4"/>
        <v>5923.9886124955865</v>
      </c>
      <c r="K9" s="14">
        <f t="shared" si="5"/>
        <v>0</v>
      </c>
      <c r="L9" s="13">
        <f t="shared" si="6"/>
        <v>0</v>
      </c>
      <c r="M9" s="13">
        <f t="shared" si="7"/>
        <v>0</v>
      </c>
    </row>
    <row r="10" spans="1:13" ht="14.25" x14ac:dyDescent="0.2">
      <c r="A10" s="59">
        <v>7</v>
      </c>
      <c r="B10" s="20" t="s">
        <v>157</v>
      </c>
      <c r="C10" s="15">
        <f>+'[1]Table 8 Membership 2.1.14'!G9</f>
        <v>0</v>
      </c>
      <c r="D10" s="54">
        <f>+'10.1.14_SIS'!CF11</f>
        <v>0</v>
      </c>
      <c r="E10" s="54">
        <f t="shared" si="1"/>
        <v>0</v>
      </c>
      <c r="F10" s="54">
        <f t="shared" si="2"/>
        <v>0</v>
      </c>
      <c r="G10" s="54">
        <f t="shared" si="3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4"/>
        <v>2999.923196347032</v>
      </c>
      <c r="K10" s="14">
        <f t="shared" si="5"/>
        <v>0</v>
      </c>
      <c r="L10" s="13">
        <f t="shared" si="6"/>
        <v>0</v>
      </c>
      <c r="M10" s="13">
        <f t="shared" si="7"/>
        <v>0</v>
      </c>
    </row>
    <row r="11" spans="1:13" ht="14.25" x14ac:dyDescent="0.2">
      <c r="A11" s="59">
        <v>8</v>
      </c>
      <c r="B11" s="20" t="s">
        <v>156</v>
      </c>
      <c r="C11" s="15">
        <f>+'[1]Table 8 Membership 2.1.14'!G10</f>
        <v>0</v>
      </c>
      <c r="D11" s="54">
        <f>+'10.1.14_SIS'!CF12</f>
        <v>0</v>
      </c>
      <c r="E11" s="54">
        <f t="shared" si="1"/>
        <v>0</v>
      </c>
      <c r="F11" s="54">
        <f t="shared" si="2"/>
        <v>0</v>
      </c>
      <c r="G11" s="54">
        <f t="shared" si="3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4"/>
        <v>5395.5624595588542</v>
      </c>
      <c r="K11" s="14">
        <f t="shared" si="5"/>
        <v>0</v>
      </c>
      <c r="L11" s="13">
        <f t="shared" si="6"/>
        <v>0</v>
      </c>
      <c r="M11" s="13">
        <f t="shared" si="7"/>
        <v>0</v>
      </c>
    </row>
    <row r="12" spans="1:13" ht="14.25" x14ac:dyDescent="0.2">
      <c r="A12" s="59">
        <v>9</v>
      </c>
      <c r="B12" s="20" t="s">
        <v>155</v>
      </c>
      <c r="C12" s="15">
        <f>+'[1]Table 8 Membership 2.1.14'!G11</f>
        <v>0</v>
      </c>
      <c r="D12" s="54">
        <f>+'10.1.14_SIS'!CF13</f>
        <v>0</v>
      </c>
      <c r="E12" s="54">
        <f t="shared" si="1"/>
        <v>0</v>
      </c>
      <c r="F12" s="54">
        <f t="shared" si="2"/>
        <v>0</v>
      </c>
      <c r="G12" s="54">
        <f t="shared" si="3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4"/>
        <v>5377.221507204501</v>
      </c>
      <c r="K12" s="14">
        <f t="shared" si="5"/>
        <v>0</v>
      </c>
      <c r="L12" s="13">
        <f t="shared" si="6"/>
        <v>0</v>
      </c>
      <c r="M12" s="13">
        <f t="shared" si="7"/>
        <v>0</v>
      </c>
    </row>
    <row r="13" spans="1:13" ht="14.25" x14ac:dyDescent="0.2">
      <c r="A13" s="60">
        <v>10</v>
      </c>
      <c r="B13" s="22" t="s">
        <v>154</v>
      </c>
      <c r="C13" s="12">
        <f>+'[1]Table 8 Membership 2.1.14'!G12</f>
        <v>671</v>
      </c>
      <c r="D13" s="55">
        <f>+'10.1.14_SIS'!CF14</f>
        <v>864</v>
      </c>
      <c r="E13" s="55">
        <f t="shared" si="1"/>
        <v>193</v>
      </c>
      <c r="F13" s="55">
        <f t="shared" si="2"/>
        <v>193</v>
      </c>
      <c r="G13" s="55">
        <f t="shared" si="3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4"/>
        <v>4992.4147339184719</v>
      </c>
      <c r="K13" s="10">
        <f t="shared" si="5"/>
        <v>963536.04364626505</v>
      </c>
      <c r="L13" s="11">
        <f t="shared" si="6"/>
        <v>963536.04364626505</v>
      </c>
      <c r="M13" s="11">
        <f t="shared" si="7"/>
        <v>0</v>
      </c>
    </row>
    <row r="14" spans="1:13" ht="14.25" x14ac:dyDescent="0.2">
      <c r="A14" s="59">
        <v>11</v>
      </c>
      <c r="B14" s="20" t="s">
        <v>153</v>
      </c>
      <c r="C14" s="15">
        <f>+'[1]Table 8 Membership 2.1.14'!G13</f>
        <v>0</v>
      </c>
      <c r="D14" s="54">
        <f>+'10.1.14_SIS'!CF15</f>
        <v>0</v>
      </c>
      <c r="E14" s="54">
        <f t="shared" si="1"/>
        <v>0</v>
      </c>
      <c r="F14" s="54">
        <f t="shared" si="2"/>
        <v>0</v>
      </c>
      <c r="G14" s="54">
        <f t="shared" si="3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4"/>
        <v>7805.0872236353352</v>
      </c>
      <c r="K14" s="14">
        <f t="shared" si="5"/>
        <v>0</v>
      </c>
      <c r="L14" s="13">
        <f t="shared" si="6"/>
        <v>0</v>
      </c>
      <c r="M14" s="13">
        <f t="shared" si="7"/>
        <v>0</v>
      </c>
    </row>
    <row r="15" spans="1:13" ht="14.25" x14ac:dyDescent="0.2">
      <c r="A15" s="59">
        <v>12</v>
      </c>
      <c r="B15" s="20" t="s">
        <v>152</v>
      </c>
      <c r="C15" s="15">
        <f>+'[1]Table 8 Membership 2.1.14'!G14</f>
        <v>0</v>
      </c>
      <c r="D15" s="54">
        <f>+'10.1.14_SIS'!CF16</f>
        <v>0</v>
      </c>
      <c r="E15" s="54">
        <f t="shared" si="1"/>
        <v>0</v>
      </c>
      <c r="F15" s="54">
        <f t="shared" si="2"/>
        <v>0</v>
      </c>
      <c r="G15" s="54">
        <f t="shared" si="3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4"/>
        <v>2729.9140983606558</v>
      </c>
      <c r="K15" s="14">
        <f t="shared" si="5"/>
        <v>0</v>
      </c>
      <c r="L15" s="13">
        <f t="shared" si="6"/>
        <v>0</v>
      </c>
      <c r="M15" s="13">
        <f t="shared" si="7"/>
        <v>0</v>
      </c>
    </row>
    <row r="16" spans="1:13" ht="14.25" x14ac:dyDescent="0.2">
      <c r="A16" s="59">
        <v>13</v>
      </c>
      <c r="B16" s="20" t="s">
        <v>151</v>
      </c>
      <c r="C16" s="15">
        <f>+'[1]Table 8 Membership 2.1.14'!G15</f>
        <v>0</v>
      </c>
      <c r="D16" s="54">
        <f>+'10.1.14_SIS'!CF17</f>
        <v>0</v>
      </c>
      <c r="E16" s="54">
        <f t="shared" si="1"/>
        <v>0</v>
      </c>
      <c r="F16" s="54">
        <f t="shared" si="2"/>
        <v>0</v>
      </c>
      <c r="G16" s="54">
        <f t="shared" si="3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4"/>
        <v>7183.0597758332215</v>
      </c>
      <c r="K16" s="14">
        <f t="shared" si="5"/>
        <v>0</v>
      </c>
      <c r="L16" s="13">
        <f t="shared" si="6"/>
        <v>0</v>
      </c>
      <c r="M16" s="13">
        <f t="shared" si="7"/>
        <v>0</v>
      </c>
    </row>
    <row r="17" spans="1:13" ht="14.25" x14ac:dyDescent="0.2">
      <c r="A17" s="59">
        <v>14</v>
      </c>
      <c r="B17" s="20" t="s">
        <v>150</v>
      </c>
      <c r="C17" s="15">
        <f>+'[1]Table 8 Membership 2.1.14'!G16</f>
        <v>0</v>
      </c>
      <c r="D17" s="54">
        <f>+'10.1.14_SIS'!CF18</f>
        <v>0</v>
      </c>
      <c r="E17" s="54">
        <f t="shared" si="1"/>
        <v>0</v>
      </c>
      <c r="F17" s="54">
        <f t="shared" si="2"/>
        <v>0</v>
      </c>
      <c r="G17" s="54">
        <f t="shared" si="3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4"/>
        <v>6144.9309412499997</v>
      </c>
      <c r="K17" s="14">
        <f t="shared" si="5"/>
        <v>0</v>
      </c>
      <c r="L17" s="13">
        <f t="shared" si="6"/>
        <v>0</v>
      </c>
      <c r="M17" s="13">
        <f t="shared" si="7"/>
        <v>0</v>
      </c>
    </row>
    <row r="18" spans="1:13" ht="14.25" x14ac:dyDescent="0.2">
      <c r="A18" s="60">
        <v>15</v>
      </c>
      <c r="B18" s="22" t="s">
        <v>149</v>
      </c>
      <c r="C18" s="12">
        <f>+'[1]Table 8 Membership 2.1.14'!G17</f>
        <v>0</v>
      </c>
      <c r="D18" s="55">
        <f>+'10.1.14_SIS'!CF19</f>
        <v>0</v>
      </c>
      <c r="E18" s="55">
        <f t="shared" si="1"/>
        <v>0</v>
      </c>
      <c r="F18" s="55">
        <f t="shared" si="2"/>
        <v>0</v>
      </c>
      <c r="G18" s="55">
        <f t="shared" si="3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4"/>
        <v>6303.6285214059953</v>
      </c>
      <c r="K18" s="10">
        <f t="shared" si="5"/>
        <v>0</v>
      </c>
      <c r="L18" s="11">
        <f t="shared" si="6"/>
        <v>0</v>
      </c>
      <c r="M18" s="11">
        <f t="shared" si="7"/>
        <v>0</v>
      </c>
    </row>
    <row r="19" spans="1:13" ht="14.25" x14ac:dyDescent="0.2">
      <c r="A19" s="59">
        <v>16</v>
      </c>
      <c r="B19" s="20" t="s">
        <v>148</v>
      </c>
      <c r="C19" s="15">
        <f>+'[1]Table 8 Membership 2.1.14'!G18</f>
        <v>0</v>
      </c>
      <c r="D19" s="54">
        <f>+'10.1.14_SIS'!CF20</f>
        <v>0</v>
      </c>
      <c r="E19" s="54">
        <f t="shared" si="1"/>
        <v>0</v>
      </c>
      <c r="F19" s="54">
        <f t="shared" si="2"/>
        <v>0</v>
      </c>
      <c r="G19" s="54">
        <f t="shared" si="3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4"/>
        <v>2666.9794354342025</v>
      </c>
      <c r="K19" s="14">
        <f t="shared" si="5"/>
        <v>0</v>
      </c>
      <c r="L19" s="13">
        <f t="shared" si="6"/>
        <v>0</v>
      </c>
      <c r="M19" s="13">
        <f t="shared" si="7"/>
        <v>0</v>
      </c>
    </row>
    <row r="20" spans="1:13" ht="14.25" x14ac:dyDescent="0.2">
      <c r="A20" s="59">
        <v>17</v>
      </c>
      <c r="B20" s="20" t="s">
        <v>147</v>
      </c>
      <c r="C20" s="15">
        <f>+'[1]Table 8 Membership 2.1.14'!G19</f>
        <v>0</v>
      </c>
      <c r="D20" s="54">
        <f>+'10.1.14_SIS'!CF21</f>
        <v>0</v>
      </c>
      <c r="E20" s="54">
        <f t="shared" si="1"/>
        <v>0</v>
      </c>
      <c r="F20" s="54">
        <f t="shared" si="2"/>
        <v>0</v>
      </c>
      <c r="G20" s="54">
        <f t="shared" si="3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4"/>
        <v>4165.0756609935179</v>
      </c>
      <c r="K20" s="14">
        <f t="shared" si="5"/>
        <v>0</v>
      </c>
      <c r="L20" s="13">
        <f t="shared" si="6"/>
        <v>0</v>
      </c>
      <c r="M20" s="13">
        <f t="shared" si="7"/>
        <v>0</v>
      </c>
    </row>
    <row r="21" spans="1:13" ht="14.25" x14ac:dyDescent="0.2">
      <c r="A21" s="59">
        <v>18</v>
      </c>
      <c r="B21" s="20" t="s">
        <v>146</v>
      </c>
      <c r="C21" s="15">
        <f>+'[1]Table 8 Membership 2.1.14'!G20</f>
        <v>0</v>
      </c>
      <c r="D21" s="54">
        <f>+'10.1.14_SIS'!CF22</f>
        <v>0</v>
      </c>
      <c r="E21" s="54">
        <f t="shared" si="1"/>
        <v>0</v>
      </c>
      <c r="F21" s="54">
        <f t="shared" si="2"/>
        <v>0</v>
      </c>
      <c r="G21" s="54">
        <f t="shared" si="3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4"/>
        <v>7200.5033500475729</v>
      </c>
      <c r="K21" s="14">
        <f t="shared" si="5"/>
        <v>0</v>
      </c>
      <c r="L21" s="13">
        <f t="shared" si="6"/>
        <v>0</v>
      </c>
      <c r="M21" s="13">
        <f t="shared" si="7"/>
        <v>0</v>
      </c>
    </row>
    <row r="22" spans="1:13" ht="14.25" x14ac:dyDescent="0.2">
      <c r="A22" s="59">
        <v>19</v>
      </c>
      <c r="B22" s="20" t="s">
        <v>145</v>
      </c>
      <c r="C22" s="15">
        <f>+'[1]Table 8 Membership 2.1.14'!G21</f>
        <v>0</v>
      </c>
      <c r="D22" s="54">
        <f>+'10.1.14_SIS'!CF23</f>
        <v>0</v>
      </c>
      <c r="E22" s="54">
        <f t="shared" si="1"/>
        <v>0</v>
      </c>
      <c r="F22" s="54">
        <f t="shared" si="2"/>
        <v>0</v>
      </c>
      <c r="G22" s="54">
        <f t="shared" si="3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4"/>
        <v>6219.8221869460449</v>
      </c>
      <c r="K22" s="14">
        <f t="shared" si="5"/>
        <v>0</v>
      </c>
      <c r="L22" s="13">
        <f t="shared" si="6"/>
        <v>0</v>
      </c>
      <c r="M22" s="13">
        <f t="shared" si="7"/>
        <v>0</v>
      </c>
    </row>
    <row r="23" spans="1:13" ht="14.25" x14ac:dyDescent="0.2">
      <c r="A23" s="60">
        <v>20</v>
      </c>
      <c r="B23" s="22" t="s">
        <v>144</v>
      </c>
      <c r="C23" s="12">
        <f>+'[1]Table 8 Membership 2.1.14'!G22</f>
        <v>0</v>
      </c>
      <c r="D23" s="55">
        <f>+'10.1.14_SIS'!CF24</f>
        <v>0</v>
      </c>
      <c r="E23" s="55">
        <f t="shared" si="1"/>
        <v>0</v>
      </c>
      <c r="F23" s="55">
        <f t="shared" si="2"/>
        <v>0</v>
      </c>
      <c r="G23" s="55">
        <f t="shared" si="3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4"/>
        <v>5864.6901565562011</v>
      </c>
      <c r="K23" s="10">
        <f t="shared" si="5"/>
        <v>0</v>
      </c>
      <c r="L23" s="11">
        <f t="shared" si="6"/>
        <v>0</v>
      </c>
      <c r="M23" s="11">
        <f t="shared" si="7"/>
        <v>0</v>
      </c>
    </row>
    <row r="24" spans="1:13" ht="14.25" x14ac:dyDescent="0.2">
      <c r="A24" s="59">
        <v>21</v>
      </c>
      <c r="B24" s="20" t="s">
        <v>143</v>
      </c>
      <c r="C24" s="15">
        <f>+'[1]Table 8 Membership 2.1.14'!G23</f>
        <v>0</v>
      </c>
      <c r="D24" s="54">
        <f>+'10.1.14_SIS'!CF25</f>
        <v>0</v>
      </c>
      <c r="E24" s="54">
        <f t="shared" si="1"/>
        <v>0</v>
      </c>
      <c r="F24" s="54">
        <f t="shared" si="2"/>
        <v>0</v>
      </c>
      <c r="G24" s="54">
        <f t="shared" si="3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4"/>
        <v>6692.6542295867766</v>
      </c>
      <c r="K24" s="14">
        <f t="shared" si="5"/>
        <v>0</v>
      </c>
      <c r="L24" s="13">
        <f t="shared" si="6"/>
        <v>0</v>
      </c>
      <c r="M24" s="13">
        <f t="shared" si="7"/>
        <v>0</v>
      </c>
    </row>
    <row r="25" spans="1:13" ht="14.25" x14ac:dyDescent="0.2">
      <c r="A25" s="59">
        <v>22</v>
      </c>
      <c r="B25" s="20" t="s">
        <v>142</v>
      </c>
      <c r="C25" s="15">
        <f>+'[1]Table 8 Membership 2.1.14'!G24</f>
        <v>0</v>
      </c>
      <c r="D25" s="54">
        <f>+'10.1.14_SIS'!CF26</f>
        <v>0</v>
      </c>
      <c r="E25" s="54">
        <f t="shared" si="1"/>
        <v>0</v>
      </c>
      <c r="F25" s="54">
        <f t="shared" si="2"/>
        <v>0</v>
      </c>
      <c r="G25" s="54">
        <f t="shared" si="3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4"/>
        <v>6912.4699808195992</v>
      </c>
      <c r="K25" s="14">
        <f t="shared" si="5"/>
        <v>0</v>
      </c>
      <c r="L25" s="13">
        <f t="shared" si="6"/>
        <v>0</v>
      </c>
      <c r="M25" s="13">
        <f t="shared" si="7"/>
        <v>0</v>
      </c>
    </row>
    <row r="26" spans="1:13" ht="14.25" x14ac:dyDescent="0.2">
      <c r="A26" s="59">
        <v>23</v>
      </c>
      <c r="B26" s="20" t="s">
        <v>141</v>
      </c>
      <c r="C26" s="15">
        <f>+'[1]Table 8 Membership 2.1.14'!G25</f>
        <v>0</v>
      </c>
      <c r="D26" s="54">
        <f>+'10.1.14_SIS'!CF27</f>
        <v>0</v>
      </c>
      <c r="E26" s="54">
        <f t="shared" si="1"/>
        <v>0</v>
      </c>
      <c r="F26" s="54">
        <f t="shared" si="2"/>
        <v>0</v>
      </c>
      <c r="G26" s="54">
        <f t="shared" si="3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4"/>
        <v>5699.6015265979158</v>
      </c>
      <c r="K26" s="14">
        <f t="shared" si="5"/>
        <v>0</v>
      </c>
      <c r="L26" s="13">
        <f t="shared" si="6"/>
        <v>0</v>
      </c>
      <c r="M26" s="13">
        <f t="shared" si="7"/>
        <v>0</v>
      </c>
    </row>
    <row r="27" spans="1:13" ht="14.25" x14ac:dyDescent="0.2">
      <c r="A27" s="59">
        <v>24</v>
      </c>
      <c r="B27" s="20" t="s">
        <v>140</v>
      </c>
      <c r="C27" s="15">
        <f>+'[1]Table 8 Membership 2.1.14'!G26</f>
        <v>0</v>
      </c>
      <c r="D27" s="54">
        <f>+'10.1.14_SIS'!CF28</f>
        <v>0</v>
      </c>
      <c r="E27" s="54">
        <f t="shared" si="1"/>
        <v>0</v>
      </c>
      <c r="F27" s="54">
        <f t="shared" si="2"/>
        <v>0</v>
      </c>
      <c r="G27" s="54">
        <f t="shared" si="3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4"/>
        <v>3465.9240361576999</v>
      </c>
      <c r="K27" s="14">
        <f t="shared" si="5"/>
        <v>0</v>
      </c>
      <c r="L27" s="13">
        <f t="shared" si="6"/>
        <v>0</v>
      </c>
      <c r="M27" s="13">
        <f t="shared" si="7"/>
        <v>0</v>
      </c>
    </row>
    <row r="28" spans="1:13" ht="14.25" x14ac:dyDescent="0.2">
      <c r="A28" s="60">
        <v>25</v>
      </c>
      <c r="B28" s="22" t="s">
        <v>139</v>
      </c>
      <c r="C28" s="12">
        <f>+'[1]Table 8 Membership 2.1.14'!G27</f>
        <v>0</v>
      </c>
      <c r="D28" s="55">
        <f>+'10.1.14_SIS'!CF29</f>
        <v>0</v>
      </c>
      <c r="E28" s="55">
        <f t="shared" si="1"/>
        <v>0</v>
      </c>
      <c r="F28" s="55">
        <f t="shared" si="2"/>
        <v>0</v>
      </c>
      <c r="G28" s="55">
        <f t="shared" si="3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4"/>
        <v>4826.8020274945702</v>
      </c>
      <c r="K28" s="10">
        <f t="shared" si="5"/>
        <v>0</v>
      </c>
      <c r="L28" s="11">
        <f t="shared" si="6"/>
        <v>0</v>
      </c>
      <c r="M28" s="11">
        <f t="shared" si="7"/>
        <v>0</v>
      </c>
    </row>
    <row r="29" spans="1:13" ht="14.25" x14ac:dyDescent="0.2">
      <c r="A29" s="59">
        <v>26</v>
      </c>
      <c r="B29" s="20" t="s">
        <v>138</v>
      </c>
      <c r="C29" s="15">
        <f>+'[1]Table 8 Membership 2.1.14'!G28</f>
        <v>0</v>
      </c>
      <c r="D29" s="54">
        <f>+'10.1.14_SIS'!CF30</f>
        <v>0</v>
      </c>
      <c r="E29" s="54">
        <f t="shared" si="1"/>
        <v>0</v>
      </c>
      <c r="F29" s="54">
        <f t="shared" si="2"/>
        <v>0</v>
      </c>
      <c r="G29" s="54">
        <f t="shared" si="3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4"/>
        <v>4261.3949970570839</v>
      </c>
      <c r="K29" s="14">
        <f t="shared" si="5"/>
        <v>0</v>
      </c>
      <c r="L29" s="13">
        <f t="shared" si="6"/>
        <v>0</v>
      </c>
      <c r="M29" s="13">
        <f t="shared" si="7"/>
        <v>0</v>
      </c>
    </row>
    <row r="30" spans="1:13" ht="14.25" x14ac:dyDescent="0.2">
      <c r="A30" s="59">
        <v>27</v>
      </c>
      <c r="B30" s="20" t="s">
        <v>137</v>
      </c>
      <c r="C30" s="15">
        <f>+'[1]Table 8 Membership 2.1.14'!G29</f>
        <v>0</v>
      </c>
      <c r="D30" s="54">
        <f>+'10.1.14_SIS'!CF31</f>
        <v>0</v>
      </c>
      <c r="E30" s="54">
        <f t="shared" si="1"/>
        <v>0</v>
      </c>
      <c r="F30" s="54">
        <f t="shared" si="2"/>
        <v>0</v>
      </c>
      <c r="G30" s="54">
        <f t="shared" si="3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4"/>
        <v>6497.961383997701</v>
      </c>
      <c r="K30" s="14">
        <f t="shared" si="5"/>
        <v>0</v>
      </c>
      <c r="L30" s="13">
        <f t="shared" si="6"/>
        <v>0</v>
      </c>
      <c r="M30" s="13">
        <f t="shared" si="7"/>
        <v>0</v>
      </c>
    </row>
    <row r="31" spans="1:13" ht="14.25" x14ac:dyDescent="0.2">
      <c r="A31" s="59">
        <v>28</v>
      </c>
      <c r="B31" s="20" t="s">
        <v>136</v>
      </c>
      <c r="C31" s="15">
        <f>+'[1]Table 8 Membership 2.1.14'!G30</f>
        <v>0</v>
      </c>
      <c r="D31" s="54">
        <f>+'10.1.14_SIS'!CF32</f>
        <v>0</v>
      </c>
      <c r="E31" s="54">
        <f t="shared" si="1"/>
        <v>0</v>
      </c>
      <c r="F31" s="54">
        <f t="shared" si="2"/>
        <v>0</v>
      </c>
      <c r="G31" s="54">
        <f t="shared" si="3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4"/>
        <v>3831.8158846568822</v>
      </c>
      <c r="K31" s="14">
        <f t="shared" si="5"/>
        <v>0</v>
      </c>
      <c r="L31" s="13">
        <f t="shared" si="6"/>
        <v>0</v>
      </c>
      <c r="M31" s="13">
        <f t="shared" si="7"/>
        <v>0</v>
      </c>
    </row>
    <row r="32" spans="1:13" ht="14.25" x14ac:dyDescent="0.2">
      <c r="A32" s="59">
        <v>29</v>
      </c>
      <c r="B32" s="20" t="s">
        <v>135</v>
      </c>
      <c r="C32" s="15">
        <f>+'[1]Table 8 Membership 2.1.14'!G31</f>
        <v>0</v>
      </c>
      <c r="D32" s="54">
        <f>+'10.1.14_SIS'!CF33</f>
        <v>0</v>
      </c>
      <c r="E32" s="54">
        <f t="shared" si="1"/>
        <v>0</v>
      </c>
      <c r="F32" s="54">
        <f t="shared" si="2"/>
        <v>0</v>
      </c>
      <c r="G32" s="54">
        <f t="shared" si="3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4"/>
        <v>4593.9623210173722</v>
      </c>
      <c r="K32" s="14">
        <f t="shared" si="5"/>
        <v>0</v>
      </c>
      <c r="L32" s="13">
        <f t="shared" si="6"/>
        <v>0</v>
      </c>
      <c r="M32" s="13">
        <f t="shared" si="7"/>
        <v>0</v>
      </c>
    </row>
    <row r="33" spans="1:13" ht="14.25" x14ac:dyDescent="0.2">
      <c r="A33" s="60">
        <v>30</v>
      </c>
      <c r="B33" s="22" t="s">
        <v>134</v>
      </c>
      <c r="C33" s="12">
        <f>+'[1]Table 8 Membership 2.1.14'!G32</f>
        <v>0</v>
      </c>
      <c r="D33" s="55">
        <f>+'10.1.14_SIS'!CF34</f>
        <v>0</v>
      </c>
      <c r="E33" s="55">
        <f t="shared" si="1"/>
        <v>0</v>
      </c>
      <c r="F33" s="55">
        <f t="shared" si="2"/>
        <v>0</v>
      </c>
      <c r="G33" s="55">
        <f t="shared" si="3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4"/>
        <v>6531.7027273996764</v>
      </c>
      <c r="K33" s="10">
        <f t="shared" si="5"/>
        <v>0</v>
      </c>
      <c r="L33" s="11">
        <f t="shared" si="6"/>
        <v>0</v>
      </c>
      <c r="M33" s="11">
        <f t="shared" si="7"/>
        <v>0</v>
      </c>
    </row>
    <row r="34" spans="1:13" ht="14.25" x14ac:dyDescent="0.2">
      <c r="A34" s="59">
        <v>31</v>
      </c>
      <c r="B34" s="20" t="s">
        <v>133</v>
      </c>
      <c r="C34" s="15">
        <f>+'[1]Table 8 Membership 2.1.14'!G33</f>
        <v>0</v>
      </c>
      <c r="D34" s="54">
        <f>+'10.1.14_SIS'!CF35</f>
        <v>0</v>
      </c>
      <c r="E34" s="54">
        <f t="shared" si="1"/>
        <v>0</v>
      </c>
      <c r="F34" s="54">
        <f t="shared" si="2"/>
        <v>0</v>
      </c>
      <c r="G34" s="54">
        <f t="shared" si="3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4"/>
        <v>5141.447671686853</v>
      </c>
      <c r="K34" s="14">
        <f t="shared" si="5"/>
        <v>0</v>
      </c>
      <c r="L34" s="13">
        <f t="shared" si="6"/>
        <v>0</v>
      </c>
      <c r="M34" s="13">
        <f t="shared" si="7"/>
        <v>0</v>
      </c>
    </row>
    <row r="35" spans="1:13" ht="14.25" x14ac:dyDescent="0.2">
      <c r="A35" s="59">
        <v>32</v>
      </c>
      <c r="B35" s="20" t="s">
        <v>132</v>
      </c>
      <c r="C35" s="15">
        <f>+'[1]Table 8 Membership 2.1.14'!G34</f>
        <v>0</v>
      </c>
      <c r="D35" s="54">
        <f>+'10.1.14_SIS'!CF36</f>
        <v>0</v>
      </c>
      <c r="E35" s="54">
        <f t="shared" si="1"/>
        <v>0</v>
      </c>
      <c r="F35" s="54">
        <f t="shared" si="2"/>
        <v>0</v>
      </c>
      <c r="G35" s="54">
        <f t="shared" si="3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4"/>
        <v>6212.5891890611274</v>
      </c>
      <c r="K35" s="14">
        <f t="shared" si="5"/>
        <v>0</v>
      </c>
      <c r="L35" s="13">
        <f t="shared" si="6"/>
        <v>0</v>
      </c>
      <c r="M35" s="13">
        <f t="shared" si="7"/>
        <v>0</v>
      </c>
    </row>
    <row r="36" spans="1:13" ht="14.25" x14ac:dyDescent="0.2">
      <c r="A36" s="59">
        <v>33</v>
      </c>
      <c r="B36" s="20" t="s">
        <v>131</v>
      </c>
      <c r="C36" s="15">
        <f>+'[1]Table 8 Membership 2.1.14'!G35</f>
        <v>0</v>
      </c>
      <c r="D36" s="54">
        <f>+'10.1.14_SIS'!CF37</f>
        <v>0</v>
      </c>
      <c r="E36" s="54">
        <f t="shared" ref="E36:E67" si="8">D36-C36</f>
        <v>0</v>
      </c>
      <c r="F36" s="54">
        <f t="shared" ref="F36:F67" si="9">IF(E36&gt;0,E36,0)</f>
        <v>0</v>
      </c>
      <c r="G36" s="54">
        <f t="shared" ref="G36:G72" si="10">IF(E36&lt;0,E36,0)</f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ref="J36:J67" si="11">I36+H36</f>
        <v>6111.5354558085237</v>
      </c>
      <c r="K36" s="14">
        <f t="shared" ref="K36:K67" si="12">E36*J36</f>
        <v>0</v>
      </c>
      <c r="L36" s="13">
        <f t="shared" ref="L36:L67" si="13">IF(K36&gt;0,K36,0)</f>
        <v>0</v>
      </c>
      <c r="M36" s="13">
        <f t="shared" ref="M36:M72" si="14">IF(K36&lt;0,K36,0)</f>
        <v>0</v>
      </c>
    </row>
    <row r="37" spans="1:13" ht="14.25" x14ac:dyDescent="0.2">
      <c r="A37" s="59">
        <v>34</v>
      </c>
      <c r="B37" s="20" t="s">
        <v>130</v>
      </c>
      <c r="C37" s="15">
        <f>+'[1]Table 8 Membership 2.1.14'!G36</f>
        <v>0</v>
      </c>
      <c r="D37" s="54">
        <f>+'10.1.14_SIS'!CF38</f>
        <v>0</v>
      </c>
      <c r="E37" s="54">
        <f t="shared" si="8"/>
        <v>0</v>
      </c>
      <c r="F37" s="54">
        <f t="shared" si="9"/>
        <v>0</v>
      </c>
      <c r="G37" s="54">
        <f t="shared" si="10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11"/>
        <v>6936.2076842789011</v>
      </c>
      <c r="K37" s="14">
        <f t="shared" si="12"/>
        <v>0</v>
      </c>
      <c r="L37" s="13">
        <f t="shared" si="13"/>
        <v>0</v>
      </c>
      <c r="M37" s="13">
        <f t="shared" si="14"/>
        <v>0</v>
      </c>
    </row>
    <row r="38" spans="1:13" ht="14.25" x14ac:dyDescent="0.2">
      <c r="A38" s="60">
        <v>35</v>
      </c>
      <c r="B38" s="22" t="s">
        <v>129</v>
      </c>
      <c r="C38" s="12">
        <f>+'[1]Table 8 Membership 2.1.14'!G37</f>
        <v>0</v>
      </c>
      <c r="D38" s="55">
        <f>+'10.1.14_SIS'!CF39</f>
        <v>0</v>
      </c>
      <c r="E38" s="55">
        <f t="shared" si="8"/>
        <v>0</v>
      </c>
      <c r="F38" s="55">
        <f t="shared" si="9"/>
        <v>0</v>
      </c>
      <c r="G38" s="55">
        <f t="shared" si="10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11"/>
        <v>5704.2082060477605</v>
      </c>
      <c r="K38" s="10">
        <f t="shared" si="12"/>
        <v>0</v>
      </c>
      <c r="L38" s="11">
        <f t="shared" si="13"/>
        <v>0</v>
      </c>
      <c r="M38" s="11">
        <f t="shared" si="14"/>
        <v>0</v>
      </c>
    </row>
    <row r="39" spans="1:13" ht="14.25" x14ac:dyDescent="0.2">
      <c r="A39" s="59">
        <v>36</v>
      </c>
      <c r="B39" s="20" t="s">
        <v>128</v>
      </c>
      <c r="C39" s="15">
        <f>+'[1]Table 8 Membership 2.1.14'!G38</f>
        <v>0</v>
      </c>
      <c r="D39" s="54">
        <f>+'10.1.14_SIS'!CF40</f>
        <v>0</v>
      </c>
      <c r="E39" s="54">
        <f t="shared" si="8"/>
        <v>0</v>
      </c>
      <c r="F39" s="54">
        <f t="shared" si="9"/>
        <v>0</v>
      </c>
      <c r="G39" s="54">
        <f t="shared" si="10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11"/>
        <v>4348.7345590766217</v>
      </c>
      <c r="K39" s="14">
        <f t="shared" si="12"/>
        <v>0</v>
      </c>
      <c r="L39" s="13">
        <f t="shared" si="13"/>
        <v>0</v>
      </c>
      <c r="M39" s="13">
        <f t="shared" si="14"/>
        <v>0</v>
      </c>
    </row>
    <row r="40" spans="1:13" ht="14.25" x14ac:dyDescent="0.2">
      <c r="A40" s="59">
        <v>37</v>
      </c>
      <c r="B40" s="20" t="s">
        <v>127</v>
      </c>
      <c r="C40" s="15">
        <f>+'[1]Table 8 Membership 2.1.14'!G39</f>
        <v>0</v>
      </c>
      <c r="D40" s="54">
        <f>+'10.1.14_SIS'!CF41</f>
        <v>0</v>
      </c>
      <c r="E40" s="54">
        <f t="shared" si="8"/>
        <v>0</v>
      </c>
      <c r="F40" s="54">
        <f t="shared" si="9"/>
        <v>0</v>
      </c>
      <c r="G40" s="54">
        <f t="shared" si="10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11"/>
        <v>6318.9939260317688</v>
      </c>
      <c r="K40" s="14">
        <f t="shared" si="12"/>
        <v>0</v>
      </c>
      <c r="L40" s="13">
        <f t="shared" si="13"/>
        <v>0</v>
      </c>
      <c r="M40" s="13">
        <f t="shared" si="14"/>
        <v>0</v>
      </c>
    </row>
    <row r="41" spans="1:13" ht="14.25" x14ac:dyDescent="0.2">
      <c r="A41" s="59">
        <v>38</v>
      </c>
      <c r="B41" s="20" t="s">
        <v>126</v>
      </c>
      <c r="C41" s="15">
        <f>+'[1]Table 8 Membership 2.1.14'!G40</f>
        <v>0</v>
      </c>
      <c r="D41" s="54">
        <f>+'10.1.14_SIS'!CF42</f>
        <v>0</v>
      </c>
      <c r="E41" s="54">
        <f t="shared" si="8"/>
        <v>0</v>
      </c>
      <c r="F41" s="54">
        <f t="shared" si="9"/>
        <v>0</v>
      </c>
      <c r="G41" s="54">
        <f t="shared" si="10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11"/>
        <v>2918.7217552916882</v>
      </c>
      <c r="K41" s="14">
        <f t="shared" si="12"/>
        <v>0</v>
      </c>
      <c r="L41" s="13">
        <f t="shared" si="13"/>
        <v>0</v>
      </c>
      <c r="M41" s="13">
        <f t="shared" si="14"/>
        <v>0</v>
      </c>
    </row>
    <row r="42" spans="1:13" ht="14.25" x14ac:dyDescent="0.2">
      <c r="A42" s="59">
        <v>39</v>
      </c>
      <c r="B42" s="20" t="s">
        <v>125</v>
      </c>
      <c r="C42" s="15">
        <f>+'[1]Table 8 Membership 2.1.14'!G41</f>
        <v>0</v>
      </c>
      <c r="D42" s="54">
        <f>+'10.1.14_SIS'!CF43</f>
        <v>0</v>
      </c>
      <c r="E42" s="54">
        <f t="shared" si="8"/>
        <v>0</v>
      </c>
      <c r="F42" s="54">
        <f t="shared" si="9"/>
        <v>0</v>
      </c>
      <c r="G42" s="54">
        <f t="shared" si="10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11"/>
        <v>4436.561411357332</v>
      </c>
      <c r="K42" s="14">
        <f t="shared" si="12"/>
        <v>0</v>
      </c>
      <c r="L42" s="13">
        <f t="shared" si="13"/>
        <v>0</v>
      </c>
      <c r="M42" s="13">
        <f t="shared" si="14"/>
        <v>0</v>
      </c>
    </row>
    <row r="43" spans="1:13" ht="14.25" x14ac:dyDescent="0.2">
      <c r="A43" s="60">
        <v>40</v>
      </c>
      <c r="B43" s="22" t="s">
        <v>124</v>
      </c>
      <c r="C43" s="12">
        <f>+'[1]Table 8 Membership 2.1.14'!G42</f>
        <v>0</v>
      </c>
      <c r="D43" s="55">
        <f>+'10.1.14_SIS'!CF44</f>
        <v>0</v>
      </c>
      <c r="E43" s="55">
        <f t="shared" si="8"/>
        <v>0</v>
      </c>
      <c r="F43" s="55">
        <f t="shared" si="9"/>
        <v>0</v>
      </c>
      <c r="G43" s="55">
        <f t="shared" si="10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11"/>
        <v>5822.0810285698408</v>
      </c>
      <c r="K43" s="10">
        <f t="shared" si="12"/>
        <v>0</v>
      </c>
      <c r="L43" s="11">
        <f t="shared" si="13"/>
        <v>0</v>
      </c>
      <c r="M43" s="11">
        <f t="shared" si="14"/>
        <v>0</v>
      </c>
    </row>
    <row r="44" spans="1:13" ht="14.25" x14ac:dyDescent="0.2">
      <c r="A44" s="59">
        <v>41</v>
      </c>
      <c r="B44" s="20" t="s">
        <v>123</v>
      </c>
      <c r="C44" s="15">
        <f>+'[1]Table 8 Membership 2.1.14'!G43</f>
        <v>0</v>
      </c>
      <c r="D44" s="54">
        <f>+'10.1.14_SIS'!CF45</f>
        <v>0</v>
      </c>
      <c r="E44" s="54">
        <f t="shared" si="8"/>
        <v>0</v>
      </c>
      <c r="F44" s="54">
        <f t="shared" si="9"/>
        <v>0</v>
      </c>
      <c r="G44" s="54">
        <f t="shared" si="10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11"/>
        <v>4177.4148574716473</v>
      </c>
      <c r="K44" s="14">
        <f t="shared" si="12"/>
        <v>0</v>
      </c>
      <c r="L44" s="13">
        <f t="shared" si="13"/>
        <v>0</v>
      </c>
      <c r="M44" s="13">
        <f t="shared" si="14"/>
        <v>0</v>
      </c>
    </row>
    <row r="45" spans="1:13" ht="14.25" x14ac:dyDescent="0.2">
      <c r="A45" s="59">
        <v>42</v>
      </c>
      <c r="B45" s="20" t="s">
        <v>122</v>
      </c>
      <c r="C45" s="15">
        <f>+'[1]Table 8 Membership 2.1.14'!G44</f>
        <v>0</v>
      </c>
      <c r="D45" s="54">
        <f>+'10.1.14_SIS'!CF46</f>
        <v>0</v>
      </c>
      <c r="E45" s="54">
        <f t="shared" si="8"/>
        <v>0</v>
      </c>
      <c r="F45" s="54">
        <f t="shared" si="9"/>
        <v>0</v>
      </c>
      <c r="G45" s="54">
        <f t="shared" si="10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11"/>
        <v>5647.8877751368682</v>
      </c>
      <c r="K45" s="14">
        <f t="shared" si="12"/>
        <v>0</v>
      </c>
      <c r="L45" s="13">
        <f t="shared" si="13"/>
        <v>0</v>
      </c>
      <c r="M45" s="13">
        <f t="shared" si="14"/>
        <v>0</v>
      </c>
    </row>
    <row r="46" spans="1:13" ht="14.25" x14ac:dyDescent="0.2">
      <c r="A46" s="59">
        <v>43</v>
      </c>
      <c r="B46" s="20" t="s">
        <v>121</v>
      </c>
      <c r="C46" s="15">
        <f>+'[1]Table 8 Membership 2.1.14'!G45</f>
        <v>0</v>
      </c>
      <c r="D46" s="54">
        <f>+'10.1.14_SIS'!CF47</f>
        <v>0</v>
      </c>
      <c r="E46" s="54">
        <f t="shared" si="8"/>
        <v>0</v>
      </c>
      <c r="F46" s="54">
        <f t="shared" si="9"/>
        <v>0</v>
      </c>
      <c r="G46" s="54">
        <f t="shared" si="10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11"/>
        <v>6363.3538720594697</v>
      </c>
      <c r="K46" s="14">
        <f t="shared" si="12"/>
        <v>0</v>
      </c>
      <c r="L46" s="13">
        <f t="shared" si="13"/>
        <v>0</v>
      </c>
      <c r="M46" s="13">
        <f t="shared" si="14"/>
        <v>0</v>
      </c>
    </row>
    <row r="47" spans="1:13" ht="14.25" x14ac:dyDescent="0.2">
      <c r="A47" s="59">
        <v>44</v>
      </c>
      <c r="B47" s="20" t="s">
        <v>120</v>
      </c>
      <c r="C47" s="15">
        <f>+'[1]Table 8 Membership 2.1.14'!G46</f>
        <v>0</v>
      </c>
      <c r="D47" s="54">
        <f>+'10.1.14_SIS'!CF48</f>
        <v>0</v>
      </c>
      <c r="E47" s="54">
        <f t="shared" si="8"/>
        <v>0</v>
      </c>
      <c r="F47" s="54">
        <f t="shared" si="9"/>
        <v>0</v>
      </c>
      <c r="G47" s="54">
        <f t="shared" si="10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11"/>
        <v>5560.7558151820358</v>
      </c>
      <c r="K47" s="14">
        <f t="shared" si="12"/>
        <v>0</v>
      </c>
      <c r="L47" s="13">
        <f t="shared" si="13"/>
        <v>0</v>
      </c>
      <c r="M47" s="13">
        <f t="shared" si="14"/>
        <v>0</v>
      </c>
    </row>
    <row r="48" spans="1:13" ht="14.25" x14ac:dyDescent="0.2">
      <c r="A48" s="60">
        <v>45</v>
      </c>
      <c r="B48" s="22" t="s">
        <v>119</v>
      </c>
      <c r="C48" s="12">
        <f>+'[1]Table 8 Membership 2.1.14'!G47</f>
        <v>0</v>
      </c>
      <c r="D48" s="55">
        <f>+'10.1.14_SIS'!CF49</f>
        <v>0</v>
      </c>
      <c r="E48" s="55">
        <f t="shared" si="8"/>
        <v>0</v>
      </c>
      <c r="F48" s="55">
        <f t="shared" si="9"/>
        <v>0</v>
      </c>
      <c r="G48" s="55">
        <f t="shared" si="10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11"/>
        <v>2808.0072499469102</v>
      </c>
      <c r="K48" s="10">
        <f t="shared" si="12"/>
        <v>0</v>
      </c>
      <c r="L48" s="11">
        <f t="shared" si="13"/>
        <v>0</v>
      </c>
      <c r="M48" s="11">
        <f t="shared" si="14"/>
        <v>0</v>
      </c>
    </row>
    <row r="49" spans="1:13" ht="14.25" x14ac:dyDescent="0.2">
      <c r="A49" s="59">
        <v>46</v>
      </c>
      <c r="B49" s="20" t="s">
        <v>118</v>
      </c>
      <c r="C49" s="15">
        <f>+'[1]Table 8 Membership 2.1.14'!G48</f>
        <v>0</v>
      </c>
      <c r="D49" s="54">
        <f>+'10.1.14_SIS'!CF50</f>
        <v>0</v>
      </c>
      <c r="E49" s="54">
        <f t="shared" si="8"/>
        <v>0</v>
      </c>
      <c r="F49" s="54">
        <f t="shared" si="9"/>
        <v>0</v>
      </c>
      <c r="G49" s="54">
        <f t="shared" si="10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11"/>
        <v>6779.2744468088385</v>
      </c>
      <c r="K49" s="14">
        <f t="shared" si="12"/>
        <v>0</v>
      </c>
      <c r="L49" s="13">
        <f t="shared" si="13"/>
        <v>0</v>
      </c>
      <c r="M49" s="13">
        <f t="shared" si="14"/>
        <v>0</v>
      </c>
    </row>
    <row r="50" spans="1:13" ht="14.25" x14ac:dyDescent="0.2">
      <c r="A50" s="59">
        <v>47</v>
      </c>
      <c r="B50" s="20" t="s">
        <v>117</v>
      </c>
      <c r="C50" s="15">
        <f>+'[1]Table 8 Membership 2.1.14'!G49</f>
        <v>0</v>
      </c>
      <c r="D50" s="54">
        <f>+'10.1.14_SIS'!CF51</f>
        <v>0</v>
      </c>
      <c r="E50" s="54">
        <f t="shared" si="8"/>
        <v>0</v>
      </c>
      <c r="F50" s="54">
        <f t="shared" si="9"/>
        <v>0</v>
      </c>
      <c r="G50" s="54">
        <f t="shared" si="10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11"/>
        <v>3434.9085257646739</v>
      </c>
      <c r="K50" s="14">
        <f t="shared" si="12"/>
        <v>0</v>
      </c>
      <c r="L50" s="13">
        <f t="shared" si="13"/>
        <v>0</v>
      </c>
      <c r="M50" s="13">
        <f t="shared" si="14"/>
        <v>0</v>
      </c>
    </row>
    <row r="51" spans="1:13" ht="14.25" x14ac:dyDescent="0.2">
      <c r="A51" s="59">
        <v>48</v>
      </c>
      <c r="B51" s="20" t="s">
        <v>116</v>
      </c>
      <c r="C51" s="15">
        <f>+'[1]Table 8 Membership 2.1.14'!G50</f>
        <v>0</v>
      </c>
      <c r="D51" s="54">
        <f>+'10.1.14_SIS'!CF52</f>
        <v>0</v>
      </c>
      <c r="E51" s="54">
        <f t="shared" si="8"/>
        <v>0</v>
      </c>
      <c r="F51" s="54">
        <f t="shared" si="9"/>
        <v>0</v>
      </c>
      <c r="G51" s="54">
        <f t="shared" si="10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11"/>
        <v>4854.4282529800721</v>
      </c>
      <c r="K51" s="14">
        <f t="shared" si="12"/>
        <v>0</v>
      </c>
      <c r="L51" s="13">
        <f t="shared" si="13"/>
        <v>0</v>
      </c>
      <c r="M51" s="13">
        <f t="shared" si="14"/>
        <v>0</v>
      </c>
    </row>
    <row r="52" spans="1:13" ht="14.25" x14ac:dyDescent="0.2">
      <c r="A52" s="59">
        <v>49</v>
      </c>
      <c r="B52" s="20" t="s">
        <v>115</v>
      </c>
      <c r="C52" s="15">
        <f>+'[1]Table 8 Membership 2.1.14'!G51</f>
        <v>0</v>
      </c>
      <c r="D52" s="54">
        <f>+'10.1.14_SIS'!CF53</f>
        <v>0</v>
      </c>
      <c r="E52" s="54">
        <f t="shared" si="8"/>
        <v>0</v>
      </c>
      <c r="F52" s="54">
        <f t="shared" si="9"/>
        <v>0</v>
      </c>
      <c r="G52" s="54">
        <f t="shared" si="10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11"/>
        <v>5570.3155315659187</v>
      </c>
      <c r="K52" s="14">
        <f t="shared" si="12"/>
        <v>0</v>
      </c>
      <c r="L52" s="13">
        <f t="shared" si="13"/>
        <v>0</v>
      </c>
      <c r="M52" s="13">
        <f t="shared" si="14"/>
        <v>0</v>
      </c>
    </row>
    <row r="53" spans="1:13" ht="14.25" x14ac:dyDescent="0.2">
      <c r="A53" s="60">
        <v>50</v>
      </c>
      <c r="B53" s="22" t="s">
        <v>114</v>
      </c>
      <c r="C53" s="12">
        <f>+'[1]Table 8 Membership 2.1.14'!G52</f>
        <v>0</v>
      </c>
      <c r="D53" s="55">
        <f>+'10.1.14_SIS'!CF54</f>
        <v>0</v>
      </c>
      <c r="E53" s="55">
        <f t="shared" si="8"/>
        <v>0</v>
      </c>
      <c r="F53" s="55">
        <f t="shared" si="9"/>
        <v>0</v>
      </c>
      <c r="G53" s="55">
        <f t="shared" si="10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11"/>
        <v>5812.1492722701678</v>
      </c>
      <c r="K53" s="10">
        <f t="shared" si="12"/>
        <v>0</v>
      </c>
      <c r="L53" s="11">
        <f t="shared" si="13"/>
        <v>0</v>
      </c>
      <c r="M53" s="11">
        <f t="shared" si="14"/>
        <v>0</v>
      </c>
    </row>
    <row r="54" spans="1:13" ht="14.25" x14ac:dyDescent="0.2">
      <c r="A54" s="59">
        <v>51</v>
      </c>
      <c r="B54" s="20" t="s">
        <v>113</v>
      </c>
      <c r="C54" s="15">
        <f>+'[1]Table 8 Membership 2.1.14'!G53</f>
        <v>0</v>
      </c>
      <c r="D54" s="54">
        <f>+'10.1.14_SIS'!CF55</f>
        <v>0</v>
      </c>
      <c r="E54" s="54">
        <f t="shared" si="8"/>
        <v>0</v>
      </c>
      <c r="F54" s="54">
        <f t="shared" si="9"/>
        <v>0</v>
      </c>
      <c r="G54" s="54">
        <f t="shared" si="10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11"/>
        <v>4860.8528602178994</v>
      </c>
      <c r="K54" s="14">
        <f t="shared" si="12"/>
        <v>0</v>
      </c>
      <c r="L54" s="13">
        <f t="shared" si="13"/>
        <v>0</v>
      </c>
      <c r="M54" s="13">
        <f t="shared" si="14"/>
        <v>0</v>
      </c>
    </row>
    <row r="55" spans="1:13" ht="14.25" x14ac:dyDescent="0.2">
      <c r="A55" s="59">
        <v>52</v>
      </c>
      <c r="B55" s="20" t="s">
        <v>112</v>
      </c>
      <c r="C55" s="15">
        <f>+'[1]Table 8 Membership 2.1.14'!G54</f>
        <v>0</v>
      </c>
      <c r="D55" s="54">
        <f>+'10.1.14_SIS'!CF56</f>
        <v>0</v>
      </c>
      <c r="E55" s="54">
        <f t="shared" si="8"/>
        <v>0</v>
      </c>
      <c r="F55" s="54">
        <f t="shared" si="9"/>
        <v>0</v>
      </c>
      <c r="G55" s="54">
        <f t="shared" si="10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11"/>
        <v>5720.6445845228172</v>
      </c>
      <c r="K55" s="14">
        <f t="shared" si="12"/>
        <v>0</v>
      </c>
      <c r="L55" s="13">
        <f t="shared" si="13"/>
        <v>0</v>
      </c>
      <c r="M55" s="13">
        <f t="shared" si="14"/>
        <v>0</v>
      </c>
    </row>
    <row r="56" spans="1:13" ht="14.25" x14ac:dyDescent="0.2">
      <c r="A56" s="59">
        <v>53</v>
      </c>
      <c r="B56" s="20" t="s">
        <v>111</v>
      </c>
      <c r="C56" s="15">
        <f>+'[1]Table 8 Membership 2.1.14'!G55</f>
        <v>0</v>
      </c>
      <c r="D56" s="54">
        <f>+'10.1.14_SIS'!CF57</f>
        <v>0</v>
      </c>
      <c r="E56" s="54">
        <f t="shared" si="8"/>
        <v>0</v>
      </c>
      <c r="F56" s="54">
        <f t="shared" si="9"/>
        <v>0</v>
      </c>
      <c r="G56" s="54">
        <f t="shared" si="10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11"/>
        <v>5749.890819404548</v>
      </c>
      <c r="K56" s="14">
        <f t="shared" si="12"/>
        <v>0</v>
      </c>
      <c r="L56" s="13">
        <f t="shared" si="13"/>
        <v>0</v>
      </c>
      <c r="M56" s="13">
        <f t="shared" si="14"/>
        <v>0</v>
      </c>
    </row>
    <row r="57" spans="1:13" ht="14.25" x14ac:dyDescent="0.2">
      <c r="A57" s="59">
        <v>54</v>
      </c>
      <c r="B57" s="20" t="s">
        <v>110</v>
      </c>
      <c r="C57" s="15">
        <f>+'[1]Table 8 Membership 2.1.14'!G56</f>
        <v>0</v>
      </c>
      <c r="D57" s="54">
        <f>+'10.1.14_SIS'!CF58</f>
        <v>0</v>
      </c>
      <c r="E57" s="54">
        <f t="shared" si="8"/>
        <v>0</v>
      </c>
      <c r="F57" s="54">
        <f t="shared" si="9"/>
        <v>0</v>
      </c>
      <c r="G57" s="54">
        <f t="shared" si="10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11"/>
        <v>6818.5298370516712</v>
      </c>
      <c r="K57" s="14">
        <f t="shared" si="12"/>
        <v>0</v>
      </c>
      <c r="L57" s="13">
        <f t="shared" si="13"/>
        <v>0</v>
      </c>
      <c r="M57" s="13">
        <f t="shared" si="14"/>
        <v>0</v>
      </c>
    </row>
    <row r="58" spans="1:13" ht="14.25" x14ac:dyDescent="0.2">
      <c r="A58" s="60">
        <v>55</v>
      </c>
      <c r="B58" s="22" t="s">
        <v>109</v>
      </c>
      <c r="C58" s="12">
        <f>+'[1]Table 8 Membership 2.1.14'!G57</f>
        <v>0</v>
      </c>
      <c r="D58" s="55">
        <f>+'10.1.14_SIS'!CF59</f>
        <v>0</v>
      </c>
      <c r="E58" s="55">
        <f t="shared" si="8"/>
        <v>0</v>
      </c>
      <c r="F58" s="55">
        <f t="shared" si="9"/>
        <v>0</v>
      </c>
      <c r="G58" s="55">
        <f t="shared" si="10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11"/>
        <v>5061.9625491298484</v>
      </c>
      <c r="K58" s="10">
        <f t="shared" si="12"/>
        <v>0</v>
      </c>
      <c r="L58" s="11">
        <f t="shared" si="13"/>
        <v>0</v>
      </c>
      <c r="M58" s="11">
        <f t="shared" si="14"/>
        <v>0</v>
      </c>
    </row>
    <row r="59" spans="1:13" ht="14.25" x14ac:dyDescent="0.2">
      <c r="A59" s="59">
        <v>56</v>
      </c>
      <c r="B59" s="20" t="s">
        <v>108</v>
      </c>
      <c r="C59" s="15">
        <f>+'[1]Table 8 Membership 2.1.14'!G58</f>
        <v>0</v>
      </c>
      <c r="D59" s="54">
        <f>+'10.1.14_SIS'!CF60</f>
        <v>0</v>
      </c>
      <c r="E59" s="54">
        <f t="shared" si="8"/>
        <v>0</v>
      </c>
      <c r="F59" s="54">
        <f t="shared" si="9"/>
        <v>0</v>
      </c>
      <c r="G59" s="54">
        <f t="shared" si="10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11"/>
        <v>5643.1509408288284</v>
      </c>
      <c r="K59" s="14">
        <f t="shared" si="12"/>
        <v>0</v>
      </c>
      <c r="L59" s="13">
        <f t="shared" si="13"/>
        <v>0</v>
      </c>
      <c r="M59" s="13">
        <f t="shared" si="14"/>
        <v>0</v>
      </c>
    </row>
    <row r="60" spans="1:13" ht="14.25" x14ac:dyDescent="0.2">
      <c r="A60" s="59">
        <v>57</v>
      </c>
      <c r="B60" s="20" t="s">
        <v>107</v>
      </c>
      <c r="C60" s="15">
        <f>+'[1]Table 8 Membership 2.1.14'!G59</f>
        <v>0</v>
      </c>
      <c r="D60" s="54">
        <f>+'10.1.14_SIS'!CF61</f>
        <v>0</v>
      </c>
      <c r="E60" s="54">
        <f t="shared" si="8"/>
        <v>0</v>
      </c>
      <c r="F60" s="54">
        <f t="shared" si="9"/>
        <v>0</v>
      </c>
      <c r="G60" s="54">
        <f t="shared" si="10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11"/>
        <v>5390.5022979230689</v>
      </c>
      <c r="K60" s="14">
        <f t="shared" si="12"/>
        <v>0</v>
      </c>
      <c r="L60" s="13">
        <f t="shared" si="13"/>
        <v>0</v>
      </c>
      <c r="M60" s="13">
        <f t="shared" si="14"/>
        <v>0</v>
      </c>
    </row>
    <row r="61" spans="1:13" ht="14.25" x14ac:dyDescent="0.2">
      <c r="A61" s="59">
        <v>58</v>
      </c>
      <c r="B61" s="20" t="s">
        <v>106</v>
      </c>
      <c r="C61" s="15">
        <f>+'[1]Table 8 Membership 2.1.14'!G60</f>
        <v>0</v>
      </c>
      <c r="D61" s="54">
        <f>+'10.1.14_SIS'!CF62</f>
        <v>0</v>
      </c>
      <c r="E61" s="54">
        <f t="shared" si="8"/>
        <v>0</v>
      </c>
      <c r="F61" s="54">
        <f t="shared" si="9"/>
        <v>0</v>
      </c>
      <c r="G61" s="54">
        <f t="shared" si="10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11"/>
        <v>6370.1529637882122</v>
      </c>
      <c r="K61" s="14">
        <f t="shared" si="12"/>
        <v>0</v>
      </c>
      <c r="L61" s="13">
        <f t="shared" si="13"/>
        <v>0</v>
      </c>
      <c r="M61" s="13">
        <f t="shared" si="14"/>
        <v>0</v>
      </c>
    </row>
    <row r="62" spans="1:13" ht="14.25" x14ac:dyDescent="0.2">
      <c r="A62" s="59">
        <v>59</v>
      </c>
      <c r="B62" s="20" t="s">
        <v>105</v>
      </c>
      <c r="C62" s="15">
        <f>+'[1]Table 8 Membership 2.1.14'!G61</f>
        <v>0</v>
      </c>
      <c r="D62" s="54">
        <f>+'10.1.14_SIS'!CF63</f>
        <v>0</v>
      </c>
      <c r="E62" s="54">
        <f t="shared" si="8"/>
        <v>0</v>
      </c>
      <c r="F62" s="54">
        <f t="shared" si="9"/>
        <v>0</v>
      </c>
      <c r="G62" s="54">
        <f t="shared" si="10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11"/>
        <v>7311.4662935218475</v>
      </c>
      <c r="K62" s="14">
        <f t="shared" si="12"/>
        <v>0</v>
      </c>
      <c r="L62" s="13">
        <f t="shared" si="13"/>
        <v>0</v>
      </c>
      <c r="M62" s="13">
        <f t="shared" si="14"/>
        <v>0</v>
      </c>
    </row>
    <row r="63" spans="1:13" ht="14.25" x14ac:dyDescent="0.2">
      <c r="A63" s="60">
        <v>60</v>
      </c>
      <c r="B63" s="22" t="s">
        <v>104</v>
      </c>
      <c r="C63" s="12">
        <f>+'[1]Table 8 Membership 2.1.14'!G62</f>
        <v>0</v>
      </c>
      <c r="D63" s="55">
        <f>+'10.1.14_SIS'!CF64</f>
        <v>0</v>
      </c>
      <c r="E63" s="55">
        <f t="shared" si="8"/>
        <v>0</v>
      </c>
      <c r="F63" s="55">
        <f t="shared" si="9"/>
        <v>0</v>
      </c>
      <c r="G63" s="55">
        <f t="shared" si="10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11"/>
        <v>5895.264090063828</v>
      </c>
      <c r="K63" s="10">
        <f t="shared" si="12"/>
        <v>0</v>
      </c>
      <c r="L63" s="11">
        <f t="shared" si="13"/>
        <v>0</v>
      </c>
      <c r="M63" s="11">
        <f t="shared" si="14"/>
        <v>0</v>
      </c>
    </row>
    <row r="64" spans="1:13" ht="14.25" x14ac:dyDescent="0.2">
      <c r="A64" s="59">
        <v>61</v>
      </c>
      <c r="B64" s="20" t="s">
        <v>103</v>
      </c>
      <c r="C64" s="15">
        <f>+'[1]Table 8 Membership 2.1.14'!G63</f>
        <v>0</v>
      </c>
      <c r="D64" s="54">
        <f>+'10.1.14_SIS'!CF65</f>
        <v>0</v>
      </c>
      <c r="E64" s="54">
        <f t="shared" si="8"/>
        <v>0</v>
      </c>
      <c r="F64" s="54">
        <f t="shared" si="9"/>
        <v>0</v>
      </c>
      <c r="G64" s="54">
        <f t="shared" si="10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11"/>
        <v>3687.8675356369185</v>
      </c>
      <c r="K64" s="14">
        <f t="shared" si="12"/>
        <v>0</v>
      </c>
      <c r="L64" s="13">
        <f t="shared" si="13"/>
        <v>0</v>
      </c>
      <c r="M64" s="13">
        <f t="shared" si="14"/>
        <v>0</v>
      </c>
    </row>
    <row r="65" spans="1:13" ht="14.25" x14ac:dyDescent="0.2">
      <c r="A65" s="59">
        <v>62</v>
      </c>
      <c r="B65" s="20" t="s">
        <v>102</v>
      </c>
      <c r="C65" s="15">
        <f>+'[1]Table 8 Membership 2.1.14'!G64</f>
        <v>0</v>
      </c>
      <c r="D65" s="54">
        <f>+'10.1.14_SIS'!CF66</f>
        <v>0</v>
      </c>
      <c r="E65" s="54">
        <f t="shared" si="8"/>
        <v>0</v>
      </c>
      <c r="F65" s="54">
        <f t="shared" si="9"/>
        <v>0</v>
      </c>
      <c r="G65" s="54">
        <f t="shared" si="10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11"/>
        <v>6417.154538516008</v>
      </c>
      <c r="K65" s="14">
        <f t="shared" si="12"/>
        <v>0</v>
      </c>
      <c r="L65" s="13">
        <f t="shared" si="13"/>
        <v>0</v>
      </c>
      <c r="M65" s="13">
        <f t="shared" si="14"/>
        <v>0</v>
      </c>
    </row>
    <row r="66" spans="1:13" ht="14.25" x14ac:dyDescent="0.2">
      <c r="A66" s="59">
        <v>63</v>
      </c>
      <c r="B66" s="20" t="s">
        <v>101</v>
      </c>
      <c r="C66" s="15">
        <f>+'[1]Table 8 Membership 2.1.14'!G65</f>
        <v>0</v>
      </c>
      <c r="D66" s="54">
        <f>+'10.1.14_SIS'!CF67</f>
        <v>0</v>
      </c>
      <c r="E66" s="54">
        <f t="shared" si="8"/>
        <v>0</v>
      </c>
      <c r="F66" s="54">
        <f t="shared" si="9"/>
        <v>0</v>
      </c>
      <c r="G66" s="54">
        <f t="shared" si="10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11"/>
        <v>4881.1713481848092</v>
      </c>
      <c r="K66" s="14">
        <f t="shared" si="12"/>
        <v>0</v>
      </c>
      <c r="L66" s="13">
        <f t="shared" si="13"/>
        <v>0</v>
      </c>
      <c r="M66" s="13">
        <f t="shared" si="14"/>
        <v>0</v>
      </c>
    </row>
    <row r="67" spans="1:13" ht="14.25" x14ac:dyDescent="0.2">
      <c r="A67" s="59">
        <v>64</v>
      </c>
      <c r="B67" s="20" t="s">
        <v>100</v>
      </c>
      <c r="C67" s="15">
        <f>+'[1]Table 8 Membership 2.1.14'!G66</f>
        <v>0</v>
      </c>
      <c r="D67" s="54">
        <f>+'10.1.14_SIS'!CF68</f>
        <v>0</v>
      </c>
      <c r="E67" s="54">
        <f t="shared" si="8"/>
        <v>0</v>
      </c>
      <c r="F67" s="54">
        <f t="shared" si="9"/>
        <v>0</v>
      </c>
      <c r="G67" s="54">
        <f t="shared" si="10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11"/>
        <v>6870.4907532778252</v>
      </c>
      <c r="K67" s="14">
        <f t="shared" si="12"/>
        <v>0</v>
      </c>
      <c r="L67" s="13">
        <f t="shared" si="13"/>
        <v>0</v>
      </c>
      <c r="M67" s="13">
        <f t="shared" si="14"/>
        <v>0</v>
      </c>
    </row>
    <row r="68" spans="1:13" ht="14.25" x14ac:dyDescent="0.2">
      <c r="A68" s="60">
        <v>65</v>
      </c>
      <c r="B68" s="22" t="s">
        <v>99</v>
      </c>
      <c r="C68" s="12">
        <f>+'[1]Table 8 Membership 2.1.14'!G67</f>
        <v>0</v>
      </c>
      <c r="D68" s="55">
        <f>+'10.1.14_SIS'!CF69</f>
        <v>0</v>
      </c>
      <c r="E68" s="55">
        <f t="shared" ref="E68:E72" si="15">D68-C68</f>
        <v>0</v>
      </c>
      <c r="F68" s="55">
        <f t="shared" ref="F68:F72" si="16">IF(E68&gt;0,E68,0)</f>
        <v>0</v>
      </c>
      <c r="G68" s="55">
        <f t="shared" si="10"/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ref="J68:J72" si="17">I68+H68</f>
        <v>5604.2805543943641</v>
      </c>
      <c r="K68" s="10">
        <f t="shared" ref="K68:K72" si="18">E68*J68</f>
        <v>0</v>
      </c>
      <c r="L68" s="11">
        <f t="shared" ref="L68:L72" si="19">IF(K68&gt;0,K68,0)</f>
        <v>0</v>
      </c>
      <c r="M68" s="11">
        <f t="shared" si="14"/>
        <v>0</v>
      </c>
    </row>
    <row r="69" spans="1:13" ht="14.25" x14ac:dyDescent="0.2">
      <c r="A69" s="59">
        <v>66</v>
      </c>
      <c r="B69" s="20" t="s">
        <v>98</v>
      </c>
      <c r="C69" s="15">
        <f>+'[1]Table 8 Membership 2.1.14'!G68</f>
        <v>0</v>
      </c>
      <c r="D69" s="54">
        <f>+'10.1.14_SIS'!CF70</f>
        <v>0</v>
      </c>
      <c r="E69" s="54">
        <f t="shared" si="15"/>
        <v>0</v>
      </c>
      <c r="F69" s="54">
        <f t="shared" si="16"/>
        <v>0</v>
      </c>
      <c r="G69" s="54">
        <f t="shared" si="10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si="17"/>
        <v>7294.0685433910039</v>
      </c>
      <c r="K69" s="14">
        <f t="shared" si="18"/>
        <v>0</v>
      </c>
      <c r="L69" s="13">
        <f t="shared" si="19"/>
        <v>0</v>
      </c>
      <c r="M69" s="13">
        <f t="shared" si="14"/>
        <v>0</v>
      </c>
    </row>
    <row r="70" spans="1:13" ht="14.25" x14ac:dyDescent="0.2">
      <c r="A70" s="59">
        <v>67</v>
      </c>
      <c r="B70" s="20" t="s">
        <v>97</v>
      </c>
      <c r="C70" s="15">
        <f>+'[1]Table 8 Membership 2.1.14'!G69</f>
        <v>0</v>
      </c>
      <c r="D70" s="54">
        <f>+'10.1.14_SIS'!CF71</f>
        <v>0</v>
      </c>
      <c r="E70" s="54">
        <f t="shared" si="15"/>
        <v>0</v>
      </c>
      <c r="F70" s="54">
        <f t="shared" si="16"/>
        <v>0</v>
      </c>
      <c r="G70" s="54">
        <f t="shared" si="10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7"/>
        <v>5744.7567736134115</v>
      </c>
      <c r="K70" s="14">
        <f t="shared" si="18"/>
        <v>0</v>
      </c>
      <c r="L70" s="13">
        <f t="shared" si="19"/>
        <v>0</v>
      </c>
      <c r="M70" s="13">
        <f t="shared" si="14"/>
        <v>0</v>
      </c>
    </row>
    <row r="71" spans="1:13" ht="14.25" x14ac:dyDescent="0.2">
      <c r="A71" s="59">
        <v>68</v>
      </c>
      <c r="B71" s="20" t="s">
        <v>96</v>
      </c>
      <c r="C71" s="15">
        <f>+'[1]Table 8 Membership 2.1.14'!G70</f>
        <v>0</v>
      </c>
      <c r="D71" s="54">
        <f>+'10.1.14_SIS'!CF72</f>
        <v>0</v>
      </c>
      <c r="E71" s="54">
        <f t="shared" si="15"/>
        <v>0</v>
      </c>
      <c r="F71" s="54">
        <f t="shared" si="16"/>
        <v>0</v>
      </c>
      <c r="G71" s="54">
        <f t="shared" si="10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7"/>
        <v>7188.8644202560599</v>
      </c>
      <c r="K71" s="14">
        <f t="shared" si="18"/>
        <v>0</v>
      </c>
      <c r="L71" s="13">
        <f t="shared" si="19"/>
        <v>0</v>
      </c>
      <c r="M71" s="13">
        <f t="shared" si="14"/>
        <v>0</v>
      </c>
    </row>
    <row r="72" spans="1:13" ht="14.25" x14ac:dyDescent="0.2">
      <c r="A72" s="59">
        <v>69</v>
      </c>
      <c r="B72" s="20" t="s">
        <v>95</v>
      </c>
      <c r="C72" s="15">
        <f>+'[1]Table 8 Membership 2.1.14'!G71</f>
        <v>0</v>
      </c>
      <c r="D72" s="54">
        <f>+'10.1.14_SIS'!CF73</f>
        <v>0</v>
      </c>
      <c r="E72" s="54">
        <f t="shared" si="15"/>
        <v>0</v>
      </c>
      <c r="F72" s="54">
        <f t="shared" si="16"/>
        <v>0</v>
      </c>
      <c r="G72" s="54">
        <f t="shared" si="10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7"/>
        <v>6428.1647921281337</v>
      </c>
      <c r="K72" s="14">
        <f t="shared" si="18"/>
        <v>0</v>
      </c>
      <c r="L72" s="13">
        <f t="shared" si="19"/>
        <v>0</v>
      </c>
      <c r="M72" s="13">
        <f t="shared" si="14"/>
        <v>0</v>
      </c>
    </row>
    <row r="73" spans="1:13" ht="13.5" thickBot="1" x14ac:dyDescent="0.25">
      <c r="A73" s="35"/>
      <c r="B73" s="34" t="s">
        <v>94</v>
      </c>
      <c r="C73" s="67">
        <f>SUM(C4:C72)</f>
        <v>671</v>
      </c>
      <c r="D73" s="67">
        <f>SUM(D4:D72)</f>
        <v>864</v>
      </c>
      <c r="E73" s="67">
        <f>SUM(E4:E72)</f>
        <v>193</v>
      </c>
      <c r="F73" s="67">
        <f>SUM(F4:F72)</f>
        <v>193</v>
      </c>
      <c r="G73" s="67">
        <f>SUM(G4:G72)</f>
        <v>0</v>
      </c>
      <c r="H73" s="33"/>
      <c r="I73" s="32"/>
      <c r="J73" s="32"/>
      <c r="K73" s="32">
        <f>SUM(K4:K72)</f>
        <v>963536.04364626505</v>
      </c>
      <c r="L73" s="32">
        <f>SUM(L4:L72)</f>
        <v>963536.04364626505</v>
      </c>
      <c r="M73" s="32">
        <f>SUM(M4:M72)</f>
        <v>0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October 1 Mid-year Adjustment for Students</oddHeader>
    <oddFooter>&amp;R&amp;P</oddFooter>
  </headerFooter>
  <colBreaks count="1" manualBreakCount="1">
    <brk id="7" max="7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1" t="s">
        <v>376</v>
      </c>
      <c r="B1" s="222"/>
      <c r="C1" s="58" t="s">
        <v>510</v>
      </c>
      <c r="D1" s="47" t="s">
        <v>508</v>
      </c>
      <c r="E1" s="43" t="s">
        <v>509</v>
      </c>
      <c r="F1" s="43" t="s">
        <v>501</v>
      </c>
      <c r="G1" s="43" t="s">
        <v>502</v>
      </c>
      <c r="H1" s="44" t="s">
        <v>517</v>
      </c>
      <c r="I1" s="45" t="s">
        <v>503</v>
      </c>
      <c r="J1" s="46" t="s">
        <v>504</v>
      </c>
      <c r="K1" s="42" t="s">
        <v>505</v>
      </c>
      <c r="L1" s="42" t="s">
        <v>506</v>
      </c>
      <c r="M1" s="42" t="s">
        <v>507</v>
      </c>
    </row>
    <row r="2" spans="1:13" ht="13.9" customHeight="1" x14ac:dyDescent="0.25">
      <c r="A2" s="39"/>
      <c r="B2" s="38"/>
      <c r="C2" s="65">
        <v>1</v>
      </c>
      <c r="D2" s="29">
        <f t="shared" ref="D2:M2" si="0">C2+1</f>
        <v>2</v>
      </c>
      <c r="E2" s="29">
        <f t="shared" si="0"/>
        <v>3</v>
      </c>
      <c r="F2" s="29">
        <f t="shared" si="0"/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66" t="s">
        <v>91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15">
        <f>+'[1]Table 8 Membership 2.1.14'!V3</f>
        <v>0</v>
      </c>
      <c r="D4" s="54">
        <f>+'10.1.14_SIS'!CW5</f>
        <v>0</v>
      </c>
      <c r="E4" s="54">
        <f t="shared" ref="E4:E67" si="1">D4-C4</f>
        <v>0</v>
      </c>
      <c r="F4" s="54">
        <f t="shared" ref="F4:F67" si="2">IF(E4&gt;0,E4,0)</f>
        <v>0</v>
      </c>
      <c r="G4" s="54">
        <f t="shared" ref="G4:G67" si="3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 t="shared" ref="J4:J67" si="4">I4+H4</f>
        <v>5543.3384413349831</v>
      </c>
      <c r="K4" s="14">
        <f t="shared" ref="K4:K67" si="5">E4*J4</f>
        <v>0</v>
      </c>
      <c r="L4" s="13">
        <f t="shared" ref="L4:L67" si="6">IF(K4&gt;0,K4,0)</f>
        <v>0</v>
      </c>
      <c r="M4" s="13">
        <f t="shared" ref="M4:M67" si="7">IF(K4&lt;0,K4,0)</f>
        <v>0</v>
      </c>
    </row>
    <row r="5" spans="1:13" ht="14.25" x14ac:dyDescent="0.2">
      <c r="A5" s="59">
        <v>2</v>
      </c>
      <c r="B5" s="20" t="s">
        <v>162</v>
      </c>
      <c r="C5" s="15">
        <f>+'[1]Table 8 Membership 2.1.14'!V4</f>
        <v>0</v>
      </c>
      <c r="D5" s="54">
        <f>+'10.1.14_SIS'!CW6</f>
        <v>0</v>
      </c>
      <c r="E5" s="54">
        <f t="shared" si="1"/>
        <v>0</v>
      </c>
      <c r="F5" s="54">
        <f t="shared" si="2"/>
        <v>0</v>
      </c>
      <c r="G5" s="54">
        <f t="shared" si="3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si="4"/>
        <v>7158.9466417386639</v>
      </c>
      <c r="K5" s="14">
        <f t="shared" si="5"/>
        <v>0</v>
      </c>
      <c r="L5" s="13">
        <f t="shared" si="6"/>
        <v>0</v>
      </c>
      <c r="M5" s="13">
        <f t="shared" si="7"/>
        <v>0</v>
      </c>
    </row>
    <row r="6" spans="1:13" ht="14.25" x14ac:dyDescent="0.2">
      <c r="A6" s="59">
        <v>3</v>
      </c>
      <c r="B6" s="20" t="s">
        <v>161</v>
      </c>
      <c r="C6" s="15">
        <f>+'[1]Table 8 Membership 2.1.14'!V5</f>
        <v>8</v>
      </c>
      <c r="D6" s="54">
        <f>+'10.1.14_SIS'!CW7</f>
        <v>12</v>
      </c>
      <c r="E6" s="54">
        <f t="shared" si="1"/>
        <v>4</v>
      </c>
      <c r="F6" s="54">
        <f t="shared" si="2"/>
        <v>4</v>
      </c>
      <c r="G6" s="54">
        <f t="shared" si="3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4"/>
        <v>4752.026202739682</v>
      </c>
      <c r="K6" s="14">
        <f t="shared" si="5"/>
        <v>19008.104810958728</v>
      </c>
      <c r="L6" s="13">
        <f t="shared" si="6"/>
        <v>19008.104810958728</v>
      </c>
      <c r="M6" s="13">
        <f t="shared" si="7"/>
        <v>0</v>
      </c>
    </row>
    <row r="7" spans="1:13" ht="14.25" x14ac:dyDescent="0.2">
      <c r="A7" s="59">
        <v>4</v>
      </c>
      <c r="B7" s="20" t="s">
        <v>160</v>
      </c>
      <c r="C7" s="15">
        <f>+'[1]Table 8 Membership 2.1.14'!V6</f>
        <v>0</v>
      </c>
      <c r="D7" s="54">
        <f>+'10.1.14_SIS'!CW8</f>
        <v>0</v>
      </c>
      <c r="E7" s="54">
        <f t="shared" si="1"/>
        <v>0</v>
      </c>
      <c r="F7" s="54">
        <f t="shared" si="2"/>
        <v>0</v>
      </c>
      <c r="G7" s="54">
        <f t="shared" si="3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4"/>
        <v>6704.8181446878571</v>
      </c>
      <c r="K7" s="14">
        <f t="shared" si="5"/>
        <v>0</v>
      </c>
      <c r="L7" s="13">
        <f t="shared" si="6"/>
        <v>0</v>
      </c>
      <c r="M7" s="13">
        <f t="shared" si="7"/>
        <v>0</v>
      </c>
    </row>
    <row r="8" spans="1:13" ht="14.25" x14ac:dyDescent="0.2">
      <c r="A8" s="60">
        <v>5</v>
      </c>
      <c r="B8" s="22" t="s">
        <v>159</v>
      </c>
      <c r="C8" s="12">
        <f>+'[1]Table 8 Membership 2.1.14'!V7</f>
        <v>0</v>
      </c>
      <c r="D8" s="55">
        <f>+'10.1.14_SIS'!CW9</f>
        <v>0</v>
      </c>
      <c r="E8" s="55">
        <f t="shared" si="1"/>
        <v>0</v>
      </c>
      <c r="F8" s="55">
        <f t="shared" si="2"/>
        <v>0</v>
      </c>
      <c r="G8" s="55">
        <f t="shared" si="3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4"/>
        <v>5824.8505660099108</v>
      </c>
      <c r="K8" s="10">
        <f t="shared" si="5"/>
        <v>0</v>
      </c>
      <c r="L8" s="11">
        <f t="shared" si="6"/>
        <v>0</v>
      </c>
      <c r="M8" s="11">
        <f t="shared" si="7"/>
        <v>0</v>
      </c>
    </row>
    <row r="9" spans="1:13" ht="14.25" x14ac:dyDescent="0.2">
      <c r="A9" s="59">
        <v>6</v>
      </c>
      <c r="B9" s="20" t="s">
        <v>158</v>
      </c>
      <c r="C9" s="15">
        <f>+'[1]Table 8 Membership 2.1.14'!V8</f>
        <v>0</v>
      </c>
      <c r="D9" s="54">
        <f>+'10.1.14_SIS'!CW10</f>
        <v>0</v>
      </c>
      <c r="E9" s="54">
        <f t="shared" si="1"/>
        <v>0</v>
      </c>
      <c r="F9" s="54">
        <f t="shared" si="2"/>
        <v>0</v>
      </c>
      <c r="G9" s="54">
        <f t="shared" si="3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4"/>
        <v>5923.9886124955865</v>
      </c>
      <c r="K9" s="14">
        <f t="shared" si="5"/>
        <v>0</v>
      </c>
      <c r="L9" s="13">
        <f t="shared" si="6"/>
        <v>0</v>
      </c>
      <c r="M9" s="13">
        <f t="shared" si="7"/>
        <v>0</v>
      </c>
    </row>
    <row r="10" spans="1:13" ht="14.25" x14ac:dyDescent="0.2">
      <c r="A10" s="59">
        <v>7</v>
      </c>
      <c r="B10" s="20" t="s">
        <v>157</v>
      </c>
      <c r="C10" s="15">
        <f>+'[1]Table 8 Membership 2.1.14'!V9</f>
        <v>0</v>
      </c>
      <c r="D10" s="54">
        <f>+'10.1.14_SIS'!CW11</f>
        <v>0</v>
      </c>
      <c r="E10" s="54">
        <f t="shared" si="1"/>
        <v>0</v>
      </c>
      <c r="F10" s="54">
        <f t="shared" si="2"/>
        <v>0</v>
      </c>
      <c r="G10" s="54">
        <f t="shared" si="3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4"/>
        <v>2999.923196347032</v>
      </c>
      <c r="K10" s="14">
        <f t="shared" si="5"/>
        <v>0</v>
      </c>
      <c r="L10" s="13">
        <f t="shared" si="6"/>
        <v>0</v>
      </c>
      <c r="M10" s="13">
        <f t="shared" si="7"/>
        <v>0</v>
      </c>
    </row>
    <row r="11" spans="1:13" ht="14.25" x14ac:dyDescent="0.2">
      <c r="A11" s="59">
        <v>8</v>
      </c>
      <c r="B11" s="20" t="s">
        <v>156</v>
      </c>
      <c r="C11" s="15">
        <f>+'[1]Table 8 Membership 2.1.14'!V10</f>
        <v>0</v>
      </c>
      <c r="D11" s="54">
        <f>+'10.1.14_SIS'!CW12</f>
        <v>0</v>
      </c>
      <c r="E11" s="54">
        <f t="shared" si="1"/>
        <v>0</v>
      </c>
      <c r="F11" s="54">
        <f t="shared" si="2"/>
        <v>0</v>
      </c>
      <c r="G11" s="54">
        <f t="shared" si="3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4"/>
        <v>5395.5624595588542</v>
      </c>
      <c r="K11" s="14">
        <f t="shared" si="5"/>
        <v>0</v>
      </c>
      <c r="L11" s="13">
        <f t="shared" si="6"/>
        <v>0</v>
      </c>
      <c r="M11" s="13">
        <f t="shared" si="7"/>
        <v>0</v>
      </c>
    </row>
    <row r="12" spans="1:13" ht="14.25" x14ac:dyDescent="0.2">
      <c r="A12" s="59">
        <v>9</v>
      </c>
      <c r="B12" s="20" t="s">
        <v>155</v>
      </c>
      <c r="C12" s="15">
        <f>+'[1]Table 8 Membership 2.1.14'!V11</f>
        <v>0</v>
      </c>
      <c r="D12" s="54">
        <f>+'10.1.14_SIS'!CW13</f>
        <v>0</v>
      </c>
      <c r="E12" s="54">
        <f t="shared" si="1"/>
        <v>0</v>
      </c>
      <c r="F12" s="54">
        <f t="shared" si="2"/>
        <v>0</v>
      </c>
      <c r="G12" s="54">
        <f t="shared" si="3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4"/>
        <v>5377.221507204501</v>
      </c>
      <c r="K12" s="14">
        <f t="shared" si="5"/>
        <v>0</v>
      </c>
      <c r="L12" s="13">
        <f t="shared" si="6"/>
        <v>0</v>
      </c>
      <c r="M12" s="13">
        <f t="shared" si="7"/>
        <v>0</v>
      </c>
    </row>
    <row r="13" spans="1:13" ht="14.25" x14ac:dyDescent="0.2">
      <c r="A13" s="60">
        <v>10</v>
      </c>
      <c r="B13" s="22" t="s">
        <v>154</v>
      </c>
      <c r="C13" s="12">
        <f>+'[1]Table 8 Membership 2.1.14'!V12</f>
        <v>0</v>
      </c>
      <c r="D13" s="55">
        <f>+'10.1.14_SIS'!CW14</f>
        <v>0</v>
      </c>
      <c r="E13" s="55">
        <f t="shared" si="1"/>
        <v>0</v>
      </c>
      <c r="F13" s="55">
        <f t="shared" si="2"/>
        <v>0</v>
      </c>
      <c r="G13" s="55">
        <f t="shared" si="3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4"/>
        <v>4992.4147339184719</v>
      </c>
      <c r="K13" s="10">
        <f t="shared" si="5"/>
        <v>0</v>
      </c>
      <c r="L13" s="11">
        <f t="shared" si="6"/>
        <v>0</v>
      </c>
      <c r="M13" s="11">
        <f t="shared" si="7"/>
        <v>0</v>
      </c>
    </row>
    <row r="14" spans="1:13" ht="14.25" x14ac:dyDescent="0.2">
      <c r="A14" s="59">
        <v>11</v>
      </c>
      <c r="B14" s="20" t="s">
        <v>153</v>
      </c>
      <c r="C14" s="15">
        <f>+'[1]Table 8 Membership 2.1.14'!V13</f>
        <v>0</v>
      </c>
      <c r="D14" s="54">
        <f>+'10.1.14_SIS'!CW15</f>
        <v>0</v>
      </c>
      <c r="E14" s="54">
        <f t="shared" si="1"/>
        <v>0</v>
      </c>
      <c r="F14" s="54">
        <f t="shared" si="2"/>
        <v>0</v>
      </c>
      <c r="G14" s="54">
        <f t="shared" si="3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4"/>
        <v>7805.0872236353352</v>
      </c>
      <c r="K14" s="14">
        <f t="shared" si="5"/>
        <v>0</v>
      </c>
      <c r="L14" s="13">
        <f t="shared" si="6"/>
        <v>0</v>
      </c>
      <c r="M14" s="13">
        <f t="shared" si="7"/>
        <v>0</v>
      </c>
    </row>
    <row r="15" spans="1:13" ht="14.25" x14ac:dyDescent="0.2">
      <c r="A15" s="59">
        <v>12</v>
      </c>
      <c r="B15" s="20" t="s">
        <v>152</v>
      </c>
      <c r="C15" s="15">
        <f>+'[1]Table 8 Membership 2.1.14'!V14</f>
        <v>0</v>
      </c>
      <c r="D15" s="54">
        <f>+'10.1.14_SIS'!CW16</f>
        <v>0</v>
      </c>
      <c r="E15" s="54">
        <f t="shared" si="1"/>
        <v>0</v>
      </c>
      <c r="F15" s="54">
        <f t="shared" si="2"/>
        <v>0</v>
      </c>
      <c r="G15" s="54">
        <f t="shared" si="3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4"/>
        <v>2729.9140983606558</v>
      </c>
      <c r="K15" s="14">
        <f t="shared" si="5"/>
        <v>0</v>
      </c>
      <c r="L15" s="13">
        <f t="shared" si="6"/>
        <v>0</v>
      </c>
      <c r="M15" s="13">
        <f t="shared" si="7"/>
        <v>0</v>
      </c>
    </row>
    <row r="16" spans="1:13" ht="14.25" x14ac:dyDescent="0.2">
      <c r="A16" s="59">
        <v>13</v>
      </c>
      <c r="B16" s="20" t="s">
        <v>151</v>
      </c>
      <c r="C16" s="15">
        <f>+'[1]Table 8 Membership 2.1.14'!V15</f>
        <v>0</v>
      </c>
      <c r="D16" s="54">
        <f>+'10.1.14_SIS'!CW17</f>
        <v>0</v>
      </c>
      <c r="E16" s="54">
        <f t="shared" si="1"/>
        <v>0</v>
      </c>
      <c r="F16" s="54">
        <f t="shared" si="2"/>
        <v>0</v>
      </c>
      <c r="G16" s="54">
        <f t="shared" si="3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4"/>
        <v>7183.0597758332215</v>
      </c>
      <c r="K16" s="14">
        <f t="shared" si="5"/>
        <v>0</v>
      </c>
      <c r="L16" s="13">
        <f t="shared" si="6"/>
        <v>0</v>
      </c>
      <c r="M16" s="13">
        <f t="shared" si="7"/>
        <v>0</v>
      </c>
    </row>
    <row r="17" spans="1:13" ht="14.25" x14ac:dyDescent="0.2">
      <c r="A17" s="59">
        <v>14</v>
      </c>
      <c r="B17" s="20" t="s">
        <v>150</v>
      </c>
      <c r="C17" s="15">
        <f>+'[1]Table 8 Membership 2.1.14'!V16</f>
        <v>0</v>
      </c>
      <c r="D17" s="54">
        <f>+'10.1.14_SIS'!CW18</f>
        <v>0</v>
      </c>
      <c r="E17" s="54">
        <f t="shared" si="1"/>
        <v>0</v>
      </c>
      <c r="F17" s="54">
        <f t="shared" si="2"/>
        <v>0</v>
      </c>
      <c r="G17" s="54">
        <f t="shared" si="3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4"/>
        <v>6144.9309412499997</v>
      </c>
      <c r="K17" s="14">
        <f t="shared" si="5"/>
        <v>0</v>
      </c>
      <c r="L17" s="13">
        <f t="shared" si="6"/>
        <v>0</v>
      </c>
      <c r="M17" s="13">
        <f t="shared" si="7"/>
        <v>0</v>
      </c>
    </row>
    <row r="18" spans="1:13" ht="14.25" x14ac:dyDescent="0.2">
      <c r="A18" s="60">
        <v>15</v>
      </c>
      <c r="B18" s="22" t="s">
        <v>149</v>
      </c>
      <c r="C18" s="12">
        <f>+'[1]Table 8 Membership 2.1.14'!V17</f>
        <v>0</v>
      </c>
      <c r="D18" s="55">
        <f>+'10.1.14_SIS'!CW19</f>
        <v>0</v>
      </c>
      <c r="E18" s="55">
        <f t="shared" si="1"/>
        <v>0</v>
      </c>
      <c r="F18" s="55">
        <f t="shared" si="2"/>
        <v>0</v>
      </c>
      <c r="G18" s="55">
        <f t="shared" si="3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4"/>
        <v>6303.6285214059953</v>
      </c>
      <c r="K18" s="10">
        <f t="shared" si="5"/>
        <v>0</v>
      </c>
      <c r="L18" s="11">
        <f t="shared" si="6"/>
        <v>0</v>
      </c>
      <c r="M18" s="11">
        <f t="shared" si="7"/>
        <v>0</v>
      </c>
    </row>
    <row r="19" spans="1:13" ht="14.25" x14ac:dyDescent="0.2">
      <c r="A19" s="59">
        <v>16</v>
      </c>
      <c r="B19" s="20" t="s">
        <v>148</v>
      </c>
      <c r="C19" s="15">
        <f>+'[1]Table 8 Membership 2.1.14'!V18</f>
        <v>0</v>
      </c>
      <c r="D19" s="54">
        <f>+'10.1.14_SIS'!CW20</f>
        <v>0</v>
      </c>
      <c r="E19" s="54">
        <f t="shared" si="1"/>
        <v>0</v>
      </c>
      <c r="F19" s="54">
        <f t="shared" si="2"/>
        <v>0</v>
      </c>
      <c r="G19" s="54">
        <f t="shared" si="3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4"/>
        <v>2666.9794354342025</v>
      </c>
      <c r="K19" s="14">
        <f t="shared" si="5"/>
        <v>0</v>
      </c>
      <c r="L19" s="13">
        <f t="shared" si="6"/>
        <v>0</v>
      </c>
      <c r="M19" s="13">
        <f t="shared" si="7"/>
        <v>0</v>
      </c>
    </row>
    <row r="20" spans="1:13" ht="14.25" x14ac:dyDescent="0.2">
      <c r="A20" s="59">
        <v>17</v>
      </c>
      <c r="B20" s="20" t="s">
        <v>147</v>
      </c>
      <c r="C20" s="15">
        <f>+'[1]Table 8 Membership 2.1.14'!V19</f>
        <v>108</v>
      </c>
      <c r="D20" s="54">
        <f>+'10.1.14_SIS'!CW21</f>
        <v>142</v>
      </c>
      <c r="E20" s="54">
        <f t="shared" si="1"/>
        <v>34</v>
      </c>
      <c r="F20" s="54">
        <f t="shared" si="2"/>
        <v>34</v>
      </c>
      <c r="G20" s="54">
        <f t="shared" si="3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4"/>
        <v>4165.0756609935179</v>
      </c>
      <c r="K20" s="14">
        <f t="shared" si="5"/>
        <v>141612.57247377961</v>
      </c>
      <c r="L20" s="13">
        <f t="shared" si="6"/>
        <v>141612.57247377961</v>
      </c>
      <c r="M20" s="13">
        <f t="shared" si="7"/>
        <v>0</v>
      </c>
    </row>
    <row r="21" spans="1:13" ht="14.25" x14ac:dyDescent="0.2">
      <c r="A21" s="59">
        <v>18</v>
      </c>
      <c r="B21" s="20" t="s">
        <v>146</v>
      </c>
      <c r="C21" s="15">
        <f>+'[1]Table 8 Membership 2.1.14'!V20</f>
        <v>0</v>
      </c>
      <c r="D21" s="54">
        <f>+'10.1.14_SIS'!CW22</f>
        <v>0</v>
      </c>
      <c r="E21" s="54">
        <f t="shared" si="1"/>
        <v>0</v>
      </c>
      <c r="F21" s="54">
        <f t="shared" si="2"/>
        <v>0</v>
      </c>
      <c r="G21" s="54">
        <f t="shared" si="3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4"/>
        <v>7200.5033500475729</v>
      </c>
      <c r="K21" s="14">
        <f t="shared" si="5"/>
        <v>0</v>
      </c>
      <c r="L21" s="13">
        <f t="shared" si="6"/>
        <v>0</v>
      </c>
      <c r="M21" s="13">
        <f t="shared" si="7"/>
        <v>0</v>
      </c>
    </row>
    <row r="22" spans="1:13" ht="14.25" x14ac:dyDescent="0.2">
      <c r="A22" s="59">
        <v>19</v>
      </c>
      <c r="B22" s="20" t="s">
        <v>145</v>
      </c>
      <c r="C22" s="15">
        <f>+'[1]Table 8 Membership 2.1.14'!V21</f>
        <v>2</v>
      </c>
      <c r="D22" s="54">
        <f>+'10.1.14_SIS'!CW23</f>
        <v>2</v>
      </c>
      <c r="E22" s="54">
        <f t="shared" si="1"/>
        <v>0</v>
      </c>
      <c r="F22" s="54">
        <f t="shared" si="2"/>
        <v>0</v>
      </c>
      <c r="G22" s="54">
        <f t="shared" si="3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4"/>
        <v>6219.8221869460449</v>
      </c>
      <c r="K22" s="14">
        <f t="shared" si="5"/>
        <v>0</v>
      </c>
      <c r="L22" s="13">
        <f t="shared" si="6"/>
        <v>0</v>
      </c>
      <c r="M22" s="13">
        <f t="shared" si="7"/>
        <v>0</v>
      </c>
    </row>
    <row r="23" spans="1:13" ht="14.25" x14ac:dyDescent="0.2">
      <c r="A23" s="60">
        <v>20</v>
      </c>
      <c r="B23" s="22" t="s">
        <v>144</v>
      </c>
      <c r="C23" s="12">
        <f>+'[1]Table 8 Membership 2.1.14'!V22</f>
        <v>0</v>
      </c>
      <c r="D23" s="55">
        <f>+'10.1.14_SIS'!CW24</f>
        <v>0</v>
      </c>
      <c r="E23" s="55">
        <f t="shared" si="1"/>
        <v>0</v>
      </c>
      <c r="F23" s="55">
        <f t="shared" si="2"/>
        <v>0</v>
      </c>
      <c r="G23" s="55">
        <f t="shared" si="3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4"/>
        <v>5864.6901565562011</v>
      </c>
      <c r="K23" s="10">
        <f t="shared" si="5"/>
        <v>0</v>
      </c>
      <c r="L23" s="11">
        <f t="shared" si="6"/>
        <v>0</v>
      </c>
      <c r="M23" s="11">
        <f t="shared" si="7"/>
        <v>0</v>
      </c>
    </row>
    <row r="24" spans="1:13" ht="14.25" x14ac:dyDescent="0.2">
      <c r="A24" s="59">
        <v>21</v>
      </c>
      <c r="B24" s="20" t="s">
        <v>143</v>
      </c>
      <c r="C24" s="15">
        <f>+'[1]Table 8 Membership 2.1.14'!V23</f>
        <v>0</v>
      </c>
      <c r="D24" s="54">
        <f>+'10.1.14_SIS'!CW25</f>
        <v>0</v>
      </c>
      <c r="E24" s="54">
        <f t="shared" si="1"/>
        <v>0</v>
      </c>
      <c r="F24" s="54">
        <f t="shared" si="2"/>
        <v>0</v>
      </c>
      <c r="G24" s="54">
        <f t="shared" si="3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4"/>
        <v>6692.6542295867766</v>
      </c>
      <c r="K24" s="14">
        <f t="shared" si="5"/>
        <v>0</v>
      </c>
      <c r="L24" s="13">
        <f t="shared" si="6"/>
        <v>0</v>
      </c>
      <c r="M24" s="13">
        <f t="shared" si="7"/>
        <v>0</v>
      </c>
    </row>
    <row r="25" spans="1:13" ht="14.25" x14ac:dyDescent="0.2">
      <c r="A25" s="59">
        <v>22</v>
      </c>
      <c r="B25" s="20" t="s">
        <v>142</v>
      </c>
      <c r="C25" s="15">
        <f>+'[1]Table 8 Membership 2.1.14'!V24</f>
        <v>0</v>
      </c>
      <c r="D25" s="54">
        <f>+'10.1.14_SIS'!CW26</f>
        <v>0</v>
      </c>
      <c r="E25" s="54">
        <f t="shared" si="1"/>
        <v>0</v>
      </c>
      <c r="F25" s="54">
        <f t="shared" si="2"/>
        <v>0</v>
      </c>
      <c r="G25" s="54">
        <f t="shared" si="3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4"/>
        <v>6912.4699808195992</v>
      </c>
      <c r="K25" s="14">
        <f t="shared" si="5"/>
        <v>0</v>
      </c>
      <c r="L25" s="13">
        <f t="shared" si="6"/>
        <v>0</v>
      </c>
      <c r="M25" s="13">
        <f t="shared" si="7"/>
        <v>0</v>
      </c>
    </row>
    <row r="26" spans="1:13" ht="14.25" x14ac:dyDescent="0.2">
      <c r="A26" s="59">
        <v>23</v>
      </c>
      <c r="B26" s="20" t="s">
        <v>141</v>
      </c>
      <c r="C26" s="15">
        <f>+'[1]Table 8 Membership 2.1.14'!V25</f>
        <v>0</v>
      </c>
      <c r="D26" s="54">
        <f>+'10.1.14_SIS'!CW27</f>
        <v>0</v>
      </c>
      <c r="E26" s="54">
        <f t="shared" si="1"/>
        <v>0</v>
      </c>
      <c r="F26" s="54">
        <f t="shared" si="2"/>
        <v>0</v>
      </c>
      <c r="G26" s="54">
        <f t="shared" si="3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4"/>
        <v>5699.6015265979158</v>
      </c>
      <c r="K26" s="14">
        <f t="shared" si="5"/>
        <v>0</v>
      </c>
      <c r="L26" s="13">
        <f t="shared" si="6"/>
        <v>0</v>
      </c>
      <c r="M26" s="13">
        <f t="shared" si="7"/>
        <v>0</v>
      </c>
    </row>
    <row r="27" spans="1:13" ht="14.25" x14ac:dyDescent="0.2">
      <c r="A27" s="59">
        <v>24</v>
      </c>
      <c r="B27" s="20" t="s">
        <v>140</v>
      </c>
      <c r="C27" s="15">
        <f>+'[1]Table 8 Membership 2.1.14'!V26</f>
        <v>4</v>
      </c>
      <c r="D27" s="54">
        <f>+'10.1.14_SIS'!CW28</f>
        <v>7</v>
      </c>
      <c r="E27" s="54">
        <f t="shared" si="1"/>
        <v>3</v>
      </c>
      <c r="F27" s="54">
        <f t="shared" si="2"/>
        <v>3</v>
      </c>
      <c r="G27" s="54">
        <f t="shared" si="3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4"/>
        <v>3465.9240361576999</v>
      </c>
      <c r="K27" s="14">
        <f t="shared" si="5"/>
        <v>10397.7721084731</v>
      </c>
      <c r="L27" s="13">
        <f t="shared" si="6"/>
        <v>10397.7721084731</v>
      </c>
      <c r="M27" s="13">
        <f t="shared" si="7"/>
        <v>0</v>
      </c>
    </row>
    <row r="28" spans="1:13" ht="14.25" x14ac:dyDescent="0.2">
      <c r="A28" s="60">
        <v>25</v>
      </c>
      <c r="B28" s="22" t="s">
        <v>139</v>
      </c>
      <c r="C28" s="12">
        <f>+'[1]Table 8 Membership 2.1.14'!V27</f>
        <v>0</v>
      </c>
      <c r="D28" s="55">
        <f>+'10.1.14_SIS'!CW29</f>
        <v>0</v>
      </c>
      <c r="E28" s="55">
        <f t="shared" si="1"/>
        <v>0</v>
      </c>
      <c r="F28" s="55">
        <f t="shared" si="2"/>
        <v>0</v>
      </c>
      <c r="G28" s="55">
        <f t="shared" si="3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4"/>
        <v>4826.8020274945702</v>
      </c>
      <c r="K28" s="10">
        <f t="shared" si="5"/>
        <v>0</v>
      </c>
      <c r="L28" s="11">
        <f t="shared" si="6"/>
        <v>0</v>
      </c>
      <c r="M28" s="11">
        <f t="shared" si="7"/>
        <v>0</v>
      </c>
    </row>
    <row r="29" spans="1:13" ht="14.25" x14ac:dyDescent="0.2">
      <c r="A29" s="59">
        <v>26</v>
      </c>
      <c r="B29" s="20" t="s">
        <v>138</v>
      </c>
      <c r="C29" s="15">
        <f>+'[1]Table 8 Membership 2.1.14'!V28</f>
        <v>0</v>
      </c>
      <c r="D29" s="54">
        <f>+'10.1.14_SIS'!CW30</f>
        <v>0</v>
      </c>
      <c r="E29" s="54">
        <f t="shared" si="1"/>
        <v>0</v>
      </c>
      <c r="F29" s="54">
        <f t="shared" si="2"/>
        <v>0</v>
      </c>
      <c r="G29" s="54">
        <f t="shared" si="3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4"/>
        <v>4261.3949970570839</v>
      </c>
      <c r="K29" s="14">
        <f t="shared" si="5"/>
        <v>0</v>
      </c>
      <c r="L29" s="13">
        <f t="shared" si="6"/>
        <v>0</v>
      </c>
      <c r="M29" s="13">
        <f t="shared" si="7"/>
        <v>0</v>
      </c>
    </row>
    <row r="30" spans="1:13" ht="14.25" x14ac:dyDescent="0.2">
      <c r="A30" s="59">
        <v>27</v>
      </c>
      <c r="B30" s="20" t="s">
        <v>137</v>
      </c>
      <c r="C30" s="15">
        <f>+'[1]Table 8 Membership 2.1.14'!V29</f>
        <v>0</v>
      </c>
      <c r="D30" s="54">
        <f>+'10.1.14_SIS'!CW31</f>
        <v>0</v>
      </c>
      <c r="E30" s="54">
        <f t="shared" si="1"/>
        <v>0</v>
      </c>
      <c r="F30" s="54">
        <f t="shared" si="2"/>
        <v>0</v>
      </c>
      <c r="G30" s="54">
        <f t="shared" si="3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4"/>
        <v>6497.961383997701</v>
      </c>
      <c r="K30" s="14">
        <f t="shared" si="5"/>
        <v>0</v>
      </c>
      <c r="L30" s="13">
        <f t="shared" si="6"/>
        <v>0</v>
      </c>
      <c r="M30" s="13">
        <f t="shared" si="7"/>
        <v>0</v>
      </c>
    </row>
    <row r="31" spans="1:13" ht="14.25" x14ac:dyDescent="0.2">
      <c r="A31" s="59">
        <v>28</v>
      </c>
      <c r="B31" s="20" t="s">
        <v>136</v>
      </c>
      <c r="C31" s="15">
        <f>+'[1]Table 8 Membership 2.1.14'!V30</f>
        <v>0</v>
      </c>
      <c r="D31" s="54">
        <f>+'10.1.14_SIS'!CW32</f>
        <v>0</v>
      </c>
      <c r="E31" s="54">
        <f t="shared" si="1"/>
        <v>0</v>
      </c>
      <c r="F31" s="54">
        <f t="shared" si="2"/>
        <v>0</v>
      </c>
      <c r="G31" s="54">
        <f t="shared" si="3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4"/>
        <v>3831.8158846568822</v>
      </c>
      <c r="K31" s="14">
        <f t="shared" si="5"/>
        <v>0</v>
      </c>
      <c r="L31" s="13">
        <f t="shared" si="6"/>
        <v>0</v>
      </c>
      <c r="M31" s="13">
        <f t="shared" si="7"/>
        <v>0</v>
      </c>
    </row>
    <row r="32" spans="1:13" ht="14.25" x14ac:dyDescent="0.2">
      <c r="A32" s="59">
        <v>29</v>
      </c>
      <c r="B32" s="20" t="s">
        <v>135</v>
      </c>
      <c r="C32" s="15">
        <f>+'[1]Table 8 Membership 2.1.14'!V31</f>
        <v>0</v>
      </c>
      <c r="D32" s="54">
        <f>+'10.1.14_SIS'!CW33</f>
        <v>0</v>
      </c>
      <c r="E32" s="54">
        <f t="shared" si="1"/>
        <v>0</v>
      </c>
      <c r="F32" s="54">
        <f t="shared" si="2"/>
        <v>0</v>
      </c>
      <c r="G32" s="54">
        <f t="shared" si="3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4"/>
        <v>4593.9623210173722</v>
      </c>
      <c r="K32" s="14">
        <f t="shared" si="5"/>
        <v>0</v>
      </c>
      <c r="L32" s="13">
        <f t="shared" si="6"/>
        <v>0</v>
      </c>
      <c r="M32" s="13">
        <f t="shared" si="7"/>
        <v>0</v>
      </c>
    </row>
    <row r="33" spans="1:13" ht="14.25" x14ac:dyDescent="0.2">
      <c r="A33" s="60">
        <v>30</v>
      </c>
      <c r="B33" s="22" t="s">
        <v>134</v>
      </c>
      <c r="C33" s="12">
        <f>+'[1]Table 8 Membership 2.1.14'!V32</f>
        <v>0</v>
      </c>
      <c r="D33" s="55">
        <f>+'10.1.14_SIS'!CW34</f>
        <v>0</v>
      </c>
      <c r="E33" s="55">
        <f t="shared" si="1"/>
        <v>0</v>
      </c>
      <c r="F33" s="55">
        <f t="shared" si="2"/>
        <v>0</v>
      </c>
      <c r="G33" s="55">
        <f t="shared" si="3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4"/>
        <v>6531.7027273996764</v>
      </c>
      <c r="K33" s="10">
        <f t="shared" si="5"/>
        <v>0</v>
      </c>
      <c r="L33" s="11">
        <f t="shared" si="6"/>
        <v>0</v>
      </c>
      <c r="M33" s="11">
        <f t="shared" si="7"/>
        <v>0</v>
      </c>
    </row>
    <row r="34" spans="1:13" ht="14.25" x14ac:dyDescent="0.2">
      <c r="A34" s="59">
        <v>31</v>
      </c>
      <c r="B34" s="20" t="s">
        <v>133</v>
      </c>
      <c r="C34" s="15">
        <f>+'[1]Table 8 Membership 2.1.14'!V33</f>
        <v>0</v>
      </c>
      <c r="D34" s="54">
        <f>+'10.1.14_SIS'!CW35</f>
        <v>0</v>
      </c>
      <c r="E34" s="54">
        <f t="shared" si="1"/>
        <v>0</v>
      </c>
      <c r="F34" s="54">
        <f t="shared" si="2"/>
        <v>0</v>
      </c>
      <c r="G34" s="54">
        <f t="shared" si="3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4"/>
        <v>5141.447671686853</v>
      </c>
      <c r="K34" s="14">
        <f t="shared" si="5"/>
        <v>0</v>
      </c>
      <c r="L34" s="13">
        <f t="shared" si="6"/>
        <v>0</v>
      </c>
      <c r="M34" s="13">
        <f t="shared" si="7"/>
        <v>0</v>
      </c>
    </row>
    <row r="35" spans="1:13" ht="14.25" x14ac:dyDescent="0.2">
      <c r="A35" s="59">
        <v>32</v>
      </c>
      <c r="B35" s="20" t="s">
        <v>132</v>
      </c>
      <c r="C35" s="15">
        <f>+'[1]Table 8 Membership 2.1.14'!V34</f>
        <v>5</v>
      </c>
      <c r="D35" s="54">
        <f>+'10.1.14_SIS'!CW36</f>
        <v>9</v>
      </c>
      <c r="E35" s="54">
        <f t="shared" si="1"/>
        <v>4</v>
      </c>
      <c r="F35" s="54">
        <f t="shared" si="2"/>
        <v>4</v>
      </c>
      <c r="G35" s="54">
        <f t="shared" si="3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4"/>
        <v>6212.5891890611274</v>
      </c>
      <c r="K35" s="14">
        <f t="shared" si="5"/>
        <v>24850.35675624451</v>
      </c>
      <c r="L35" s="13">
        <f t="shared" si="6"/>
        <v>24850.35675624451</v>
      </c>
      <c r="M35" s="13">
        <f t="shared" si="7"/>
        <v>0</v>
      </c>
    </row>
    <row r="36" spans="1:13" ht="14.25" x14ac:dyDescent="0.2">
      <c r="A36" s="59">
        <v>33</v>
      </c>
      <c r="B36" s="20" t="s">
        <v>131</v>
      </c>
      <c r="C36" s="15">
        <f>+'[1]Table 8 Membership 2.1.14'!V35</f>
        <v>0</v>
      </c>
      <c r="D36" s="54">
        <f>+'10.1.14_SIS'!CW37</f>
        <v>0</v>
      </c>
      <c r="E36" s="54">
        <f t="shared" si="1"/>
        <v>0</v>
      </c>
      <c r="F36" s="54">
        <f t="shared" si="2"/>
        <v>0</v>
      </c>
      <c r="G36" s="54">
        <f t="shared" si="3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4"/>
        <v>6111.5354558085237</v>
      </c>
      <c r="K36" s="14">
        <f t="shared" si="5"/>
        <v>0</v>
      </c>
      <c r="L36" s="13">
        <f t="shared" si="6"/>
        <v>0</v>
      </c>
      <c r="M36" s="13">
        <f t="shared" si="7"/>
        <v>0</v>
      </c>
    </row>
    <row r="37" spans="1:13" ht="14.25" x14ac:dyDescent="0.2">
      <c r="A37" s="59">
        <v>34</v>
      </c>
      <c r="B37" s="20" t="s">
        <v>130</v>
      </c>
      <c r="C37" s="15">
        <f>+'[1]Table 8 Membership 2.1.14'!V36</f>
        <v>0</v>
      </c>
      <c r="D37" s="54">
        <f>+'10.1.14_SIS'!CW38</f>
        <v>0</v>
      </c>
      <c r="E37" s="54">
        <f t="shared" si="1"/>
        <v>0</v>
      </c>
      <c r="F37" s="54">
        <f t="shared" si="2"/>
        <v>0</v>
      </c>
      <c r="G37" s="54">
        <f t="shared" si="3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4"/>
        <v>6936.2076842789011</v>
      </c>
      <c r="K37" s="14">
        <f t="shared" si="5"/>
        <v>0</v>
      </c>
      <c r="L37" s="13">
        <f t="shared" si="6"/>
        <v>0</v>
      </c>
      <c r="M37" s="13">
        <f t="shared" si="7"/>
        <v>0</v>
      </c>
    </row>
    <row r="38" spans="1:13" ht="14.25" x14ac:dyDescent="0.2">
      <c r="A38" s="60">
        <v>35</v>
      </c>
      <c r="B38" s="22" t="s">
        <v>129</v>
      </c>
      <c r="C38" s="12">
        <f>+'[1]Table 8 Membership 2.1.14'!V37</f>
        <v>0</v>
      </c>
      <c r="D38" s="55">
        <f>+'10.1.14_SIS'!CW39</f>
        <v>0</v>
      </c>
      <c r="E38" s="55">
        <f t="shared" si="1"/>
        <v>0</v>
      </c>
      <c r="F38" s="55">
        <f t="shared" si="2"/>
        <v>0</v>
      </c>
      <c r="G38" s="55">
        <f t="shared" si="3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4"/>
        <v>5704.2082060477605</v>
      </c>
      <c r="K38" s="10">
        <f t="shared" si="5"/>
        <v>0</v>
      </c>
      <c r="L38" s="11">
        <f t="shared" si="6"/>
        <v>0</v>
      </c>
      <c r="M38" s="11">
        <f t="shared" si="7"/>
        <v>0</v>
      </c>
    </row>
    <row r="39" spans="1:13" ht="14.25" x14ac:dyDescent="0.2">
      <c r="A39" s="59">
        <v>36</v>
      </c>
      <c r="B39" s="20" t="s">
        <v>128</v>
      </c>
      <c r="C39" s="15">
        <f>+'[1]Table 8 Membership 2.1.14'!V38</f>
        <v>0</v>
      </c>
      <c r="D39" s="54">
        <f>+'10.1.14_SIS'!CW40</f>
        <v>0</v>
      </c>
      <c r="E39" s="54">
        <f t="shared" si="1"/>
        <v>0</v>
      </c>
      <c r="F39" s="54">
        <f t="shared" si="2"/>
        <v>0</v>
      </c>
      <c r="G39" s="54">
        <f t="shared" si="3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4"/>
        <v>4348.7345590766217</v>
      </c>
      <c r="K39" s="14">
        <f t="shared" si="5"/>
        <v>0</v>
      </c>
      <c r="L39" s="13">
        <f t="shared" si="6"/>
        <v>0</v>
      </c>
      <c r="M39" s="13">
        <f t="shared" si="7"/>
        <v>0</v>
      </c>
    </row>
    <row r="40" spans="1:13" ht="14.25" x14ac:dyDescent="0.2">
      <c r="A40" s="59">
        <v>37</v>
      </c>
      <c r="B40" s="20" t="s">
        <v>127</v>
      </c>
      <c r="C40" s="15">
        <f>+'[1]Table 8 Membership 2.1.14'!V39</f>
        <v>0</v>
      </c>
      <c r="D40" s="54">
        <f>+'10.1.14_SIS'!CW41</f>
        <v>0</v>
      </c>
      <c r="E40" s="54">
        <f t="shared" si="1"/>
        <v>0</v>
      </c>
      <c r="F40" s="54">
        <f t="shared" si="2"/>
        <v>0</v>
      </c>
      <c r="G40" s="54">
        <f t="shared" si="3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4"/>
        <v>6318.9939260317688</v>
      </c>
      <c r="K40" s="14">
        <f t="shared" si="5"/>
        <v>0</v>
      </c>
      <c r="L40" s="13">
        <f t="shared" si="6"/>
        <v>0</v>
      </c>
      <c r="M40" s="13">
        <f t="shared" si="7"/>
        <v>0</v>
      </c>
    </row>
    <row r="41" spans="1:13" ht="14.25" x14ac:dyDescent="0.2">
      <c r="A41" s="59">
        <v>38</v>
      </c>
      <c r="B41" s="20" t="s">
        <v>126</v>
      </c>
      <c r="C41" s="15">
        <f>+'[1]Table 8 Membership 2.1.14'!V40</f>
        <v>0</v>
      </c>
      <c r="D41" s="54">
        <f>+'10.1.14_SIS'!CW42</f>
        <v>0</v>
      </c>
      <c r="E41" s="54">
        <f t="shared" si="1"/>
        <v>0</v>
      </c>
      <c r="F41" s="54">
        <f t="shared" si="2"/>
        <v>0</v>
      </c>
      <c r="G41" s="54">
        <f t="shared" si="3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4"/>
        <v>2918.7217552916882</v>
      </c>
      <c r="K41" s="14">
        <f t="shared" si="5"/>
        <v>0</v>
      </c>
      <c r="L41" s="13">
        <f t="shared" si="6"/>
        <v>0</v>
      </c>
      <c r="M41" s="13">
        <f t="shared" si="7"/>
        <v>0</v>
      </c>
    </row>
    <row r="42" spans="1:13" ht="14.25" x14ac:dyDescent="0.2">
      <c r="A42" s="59">
        <v>39</v>
      </c>
      <c r="B42" s="20" t="s">
        <v>125</v>
      </c>
      <c r="C42" s="15">
        <f>+'[1]Table 8 Membership 2.1.14'!V41</f>
        <v>1</v>
      </c>
      <c r="D42" s="54">
        <f>+'10.1.14_SIS'!CW43</f>
        <v>2</v>
      </c>
      <c r="E42" s="54">
        <f t="shared" si="1"/>
        <v>1</v>
      </c>
      <c r="F42" s="54">
        <f t="shared" si="2"/>
        <v>1</v>
      </c>
      <c r="G42" s="54">
        <f t="shared" si="3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4"/>
        <v>4436.561411357332</v>
      </c>
      <c r="K42" s="14">
        <f t="shared" si="5"/>
        <v>4436.561411357332</v>
      </c>
      <c r="L42" s="13">
        <f t="shared" si="6"/>
        <v>4436.561411357332</v>
      </c>
      <c r="M42" s="13">
        <f t="shared" si="7"/>
        <v>0</v>
      </c>
    </row>
    <row r="43" spans="1:13" ht="14.25" x14ac:dyDescent="0.2">
      <c r="A43" s="60">
        <v>40</v>
      </c>
      <c r="B43" s="22" t="s">
        <v>124</v>
      </c>
      <c r="C43" s="12">
        <f>+'[1]Table 8 Membership 2.1.14'!V42</f>
        <v>0</v>
      </c>
      <c r="D43" s="55">
        <f>+'10.1.14_SIS'!CW44</f>
        <v>0</v>
      </c>
      <c r="E43" s="55">
        <f t="shared" si="1"/>
        <v>0</v>
      </c>
      <c r="F43" s="55">
        <f t="shared" si="2"/>
        <v>0</v>
      </c>
      <c r="G43" s="55">
        <f t="shared" si="3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4"/>
        <v>5822.0810285698408</v>
      </c>
      <c r="K43" s="10">
        <f t="shared" si="5"/>
        <v>0</v>
      </c>
      <c r="L43" s="11">
        <f t="shared" si="6"/>
        <v>0</v>
      </c>
      <c r="M43" s="11">
        <f t="shared" si="7"/>
        <v>0</v>
      </c>
    </row>
    <row r="44" spans="1:13" ht="14.25" x14ac:dyDescent="0.2">
      <c r="A44" s="59">
        <v>41</v>
      </c>
      <c r="B44" s="20" t="s">
        <v>123</v>
      </c>
      <c r="C44" s="15">
        <f>+'[1]Table 8 Membership 2.1.14'!V43</f>
        <v>0</v>
      </c>
      <c r="D44" s="54">
        <f>+'10.1.14_SIS'!CW45</f>
        <v>0</v>
      </c>
      <c r="E44" s="54">
        <f t="shared" si="1"/>
        <v>0</v>
      </c>
      <c r="F44" s="54">
        <f t="shared" si="2"/>
        <v>0</v>
      </c>
      <c r="G44" s="54">
        <f t="shared" si="3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4"/>
        <v>4177.4148574716473</v>
      </c>
      <c r="K44" s="14">
        <f t="shared" si="5"/>
        <v>0</v>
      </c>
      <c r="L44" s="13">
        <f t="shared" si="6"/>
        <v>0</v>
      </c>
      <c r="M44" s="13">
        <f t="shared" si="7"/>
        <v>0</v>
      </c>
    </row>
    <row r="45" spans="1:13" ht="14.25" x14ac:dyDescent="0.2">
      <c r="A45" s="59">
        <v>42</v>
      </c>
      <c r="B45" s="20" t="s">
        <v>122</v>
      </c>
      <c r="C45" s="15">
        <f>+'[1]Table 8 Membership 2.1.14'!V44</f>
        <v>0</v>
      </c>
      <c r="D45" s="54">
        <f>+'10.1.14_SIS'!CW46</f>
        <v>0</v>
      </c>
      <c r="E45" s="54">
        <f t="shared" si="1"/>
        <v>0</v>
      </c>
      <c r="F45" s="54">
        <f t="shared" si="2"/>
        <v>0</v>
      </c>
      <c r="G45" s="54">
        <f t="shared" si="3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4"/>
        <v>5647.8877751368682</v>
      </c>
      <c r="K45" s="14">
        <f t="shared" si="5"/>
        <v>0</v>
      </c>
      <c r="L45" s="13">
        <f t="shared" si="6"/>
        <v>0</v>
      </c>
      <c r="M45" s="13">
        <f t="shared" si="7"/>
        <v>0</v>
      </c>
    </row>
    <row r="46" spans="1:13" ht="14.25" x14ac:dyDescent="0.2">
      <c r="A46" s="59">
        <v>43</v>
      </c>
      <c r="B46" s="20" t="s">
        <v>121</v>
      </c>
      <c r="C46" s="15">
        <f>+'[1]Table 8 Membership 2.1.14'!V45</f>
        <v>0</v>
      </c>
      <c r="D46" s="54">
        <f>+'10.1.14_SIS'!CW47</f>
        <v>0</v>
      </c>
      <c r="E46" s="54">
        <f t="shared" si="1"/>
        <v>0</v>
      </c>
      <c r="F46" s="54">
        <f t="shared" si="2"/>
        <v>0</v>
      </c>
      <c r="G46" s="54">
        <f t="shared" si="3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4"/>
        <v>6363.3538720594697</v>
      </c>
      <c r="K46" s="14">
        <f t="shared" si="5"/>
        <v>0</v>
      </c>
      <c r="L46" s="13">
        <f t="shared" si="6"/>
        <v>0</v>
      </c>
      <c r="M46" s="13">
        <f t="shared" si="7"/>
        <v>0</v>
      </c>
    </row>
    <row r="47" spans="1:13" ht="14.25" x14ac:dyDescent="0.2">
      <c r="A47" s="59">
        <v>44</v>
      </c>
      <c r="B47" s="20" t="s">
        <v>120</v>
      </c>
      <c r="C47" s="15">
        <f>+'[1]Table 8 Membership 2.1.14'!V46</f>
        <v>0</v>
      </c>
      <c r="D47" s="54">
        <f>+'10.1.14_SIS'!CW48</f>
        <v>0</v>
      </c>
      <c r="E47" s="54">
        <f t="shared" si="1"/>
        <v>0</v>
      </c>
      <c r="F47" s="54">
        <f t="shared" si="2"/>
        <v>0</v>
      </c>
      <c r="G47" s="54">
        <f t="shared" si="3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4"/>
        <v>5560.7558151820358</v>
      </c>
      <c r="K47" s="14">
        <f t="shared" si="5"/>
        <v>0</v>
      </c>
      <c r="L47" s="13">
        <f t="shared" si="6"/>
        <v>0</v>
      </c>
      <c r="M47" s="13">
        <f t="shared" si="7"/>
        <v>0</v>
      </c>
    </row>
    <row r="48" spans="1:13" ht="14.25" x14ac:dyDescent="0.2">
      <c r="A48" s="60">
        <v>45</v>
      </c>
      <c r="B48" s="22" t="s">
        <v>119</v>
      </c>
      <c r="C48" s="12">
        <f>+'[1]Table 8 Membership 2.1.14'!V47</f>
        <v>0</v>
      </c>
      <c r="D48" s="55">
        <f>+'10.1.14_SIS'!CW49</f>
        <v>0</v>
      </c>
      <c r="E48" s="55">
        <f t="shared" si="1"/>
        <v>0</v>
      </c>
      <c r="F48" s="55">
        <f t="shared" si="2"/>
        <v>0</v>
      </c>
      <c r="G48" s="55">
        <f t="shared" si="3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4"/>
        <v>2808.0072499469102</v>
      </c>
      <c r="K48" s="10">
        <f t="shared" si="5"/>
        <v>0</v>
      </c>
      <c r="L48" s="11">
        <f t="shared" si="6"/>
        <v>0</v>
      </c>
      <c r="M48" s="11">
        <f t="shared" si="7"/>
        <v>0</v>
      </c>
    </row>
    <row r="49" spans="1:13" ht="14.25" x14ac:dyDescent="0.2">
      <c r="A49" s="59">
        <v>46</v>
      </c>
      <c r="B49" s="20" t="s">
        <v>118</v>
      </c>
      <c r="C49" s="15">
        <f>+'[1]Table 8 Membership 2.1.14'!V48</f>
        <v>0</v>
      </c>
      <c r="D49" s="54">
        <f>+'10.1.14_SIS'!CW50</f>
        <v>0</v>
      </c>
      <c r="E49" s="54">
        <f t="shared" si="1"/>
        <v>0</v>
      </c>
      <c r="F49" s="54">
        <f t="shared" si="2"/>
        <v>0</v>
      </c>
      <c r="G49" s="54">
        <f t="shared" si="3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4"/>
        <v>6779.2744468088385</v>
      </c>
      <c r="K49" s="14">
        <f t="shared" si="5"/>
        <v>0</v>
      </c>
      <c r="L49" s="13">
        <f t="shared" si="6"/>
        <v>0</v>
      </c>
      <c r="M49" s="13">
        <f t="shared" si="7"/>
        <v>0</v>
      </c>
    </row>
    <row r="50" spans="1:13" ht="14.25" x14ac:dyDescent="0.2">
      <c r="A50" s="59">
        <v>47</v>
      </c>
      <c r="B50" s="20" t="s">
        <v>117</v>
      </c>
      <c r="C50" s="15">
        <f>+'[1]Table 8 Membership 2.1.14'!V49</f>
        <v>0</v>
      </c>
      <c r="D50" s="54">
        <f>+'10.1.14_SIS'!CW51</f>
        <v>0</v>
      </c>
      <c r="E50" s="54">
        <f t="shared" si="1"/>
        <v>0</v>
      </c>
      <c r="F50" s="54">
        <f t="shared" si="2"/>
        <v>0</v>
      </c>
      <c r="G50" s="54">
        <f t="shared" si="3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4"/>
        <v>3434.9085257646739</v>
      </c>
      <c r="K50" s="14">
        <f t="shared" si="5"/>
        <v>0</v>
      </c>
      <c r="L50" s="13">
        <f t="shared" si="6"/>
        <v>0</v>
      </c>
      <c r="M50" s="13">
        <f t="shared" si="7"/>
        <v>0</v>
      </c>
    </row>
    <row r="51" spans="1:13" ht="14.25" x14ac:dyDescent="0.2">
      <c r="A51" s="59">
        <v>48</v>
      </c>
      <c r="B51" s="20" t="s">
        <v>116</v>
      </c>
      <c r="C51" s="15">
        <f>+'[1]Table 8 Membership 2.1.14'!V50</f>
        <v>0</v>
      </c>
      <c r="D51" s="54">
        <f>+'10.1.14_SIS'!CW52</f>
        <v>0</v>
      </c>
      <c r="E51" s="54">
        <f t="shared" si="1"/>
        <v>0</v>
      </c>
      <c r="F51" s="54">
        <f t="shared" si="2"/>
        <v>0</v>
      </c>
      <c r="G51" s="54">
        <f t="shared" si="3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4"/>
        <v>4854.4282529800721</v>
      </c>
      <c r="K51" s="14">
        <f t="shared" si="5"/>
        <v>0</v>
      </c>
      <c r="L51" s="13">
        <f t="shared" si="6"/>
        <v>0</v>
      </c>
      <c r="M51" s="13">
        <f t="shared" si="7"/>
        <v>0</v>
      </c>
    </row>
    <row r="52" spans="1:13" ht="14.25" x14ac:dyDescent="0.2">
      <c r="A52" s="59">
        <v>49</v>
      </c>
      <c r="B52" s="20" t="s">
        <v>115</v>
      </c>
      <c r="C52" s="15">
        <f>+'[1]Table 8 Membership 2.1.14'!V51</f>
        <v>0</v>
      </c>
      <c r="D52" s="54">
        <f>+'10.1.14_SIS'!CW53</f>
        <v>0</v>
      </c>
      <c r="E52" s="54">
        <f t="shared" si="1"/>
        <v>0</v>
      </c>
      <c r="F52" s="54">
        <f t="shared" si="2"/>
        <v>0</v>
      </c>
      <c r="G52" s="54">
        <f t="shared" si="3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4"/>
        <v>5570.3155315659187</v>
      </c>
      <c r="K52" s="14">
        <f t="shared" si="5"/>
        <v>0</v>
      </c>
      <c r="L52" s="13">
        <f t="shared" si="6"/>
        <v>0</v>
      </c>
      <c r="M52" s="13">
        <f t="shared" si="7"/>
        <v>0</v>
      </c>
    </row>
    <row r="53" spans="1:13" ht="14.25" x14ac:dyDescent="0.2">
      <c r="A53" s="60">
        <v>50</v>
      </c>
      <c r="B53" s="22" t="s">
        <v>114</v>
      </c>
      <c r="C53" s="12">
        <f>+'[1]Table 8 Membership 2.1.14'!V52</f>
        <v>0</v>
      </c>
      <c r="D53" s="55">
        <f>+'10.1.14_SIS'!CW54</f>
        <v>0</v>
      </c>
      <c r="E53" s="55">
        <f t="shared" si="1"/>
        <v>0</v>
      </c>
      <c r="F53" s="55">
        <f t="shared" si="2"/>
        <v>0</v>
      </c>
      <c r="G53" s="55">
        <f t="shared" si="3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4"/>
        <v>5812.1492722701678</v>
      </c>
      <c r="K53" s="10">
        <f t="shared" si="5"/>
        <v>0</v>
      </c>
      <c r="L53" s="11">
        <f t="shared" si="6"/>
        <v>0</v>
      </c>
      <c r="M53" s="11">
        <f t="shared" si="7"/>
        <v>0</v>
      </c>
    </row>
    <row r="54" spans="1:13" ht="14.25" x14ac:dyDescent="0.2">
      <c r="A54" s="59">
        <v>51</v>
      </c>
      <c r="B54" s="20" t="s">
        <v>113</v>
      </c>
      <c r="C54" s="15">
        <f>+'[1]Table 8 Membership 2.1.14'!V53</f>
        <v>0</v>
      </c>
      <c r="D54" s="54">
        <f>+'10.1.14_SIS'!CW55</f>
        <v>0</v>
      </c>
      <c r="E54" s="54">
        <f t="shared" si="1"/>
        <v>0</v>
      </c>
      <c r="F54" s="54">
        <f t="shared" si="2"/>
        <v>0</v>
      </c>
      <c r="G54" s="54">
        <f t="shared" si="3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4"/>
        <v>4860.8528602178994</v>
      </c>
      <c r="K54" s="14">
        <f t="shared" si="5"/>
        <v>0</v>
      </c>
      <c r="L54" s="13">
        <f t="shared" si="6"/>
        <v>0</v>
      </c>
      <c r="M54" s="13">
        <f t="shared" si="7"/>
        <v>0</v>
      </c>
    </row>
    <row r="55" spans="1:13" ht="14.25" x14ac:dyDescent="0.2">
      <c r="A55" s="59">
        <v>52</v>
      </c>
      <c r="B55" s="20" t="s">
        <v>112</v>
      </c>
      <c r="C55" s="15">
        <f>+'[1]Table 8 Membership 2.1.14'!V54</f>
        <v>0</v>
      </c>
      <c r="D55" s="54">
        <f>+'10.1.14_SIS'!CW56</f>
        <v>0</v>
      </c>
      <c r="E55" s="54">
        <f t="shared" si="1"/>
        <v>0</v>
      </c>
      <c r="F55" s="54">
        <f t="shared" si="2"/>
        <v>0</v>
      </c>
      <c r="G55" s="54">
        <f t="shared" si="3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4"/>
        <v>5720.6445845228172</v>
      </c>
      <c r="K55" s="14">
        <f t="shared" si="5"/>
        <v>0</v>
      </c>
      <c r="L55" s="13">
        <f t="shared" si="6"/>
        <v>0</v>
      </c>
      <c r="M55" s="13">
        <f t="shared" si="7"/>
        <v>0</v>
      </c>
    </row>
    <row r="56" spans="1:13" ht="14.25" x14ac:dyDescent="0.2">
      <c r="A56" s="59">
        <v>53</v>
      </c>
      <c r="B56" s="20" t="s">
        <v>111</v>
      </c>
      <c r="C56" s="15">
        <f>+'[1]Table 8 Membership 2.1.14'!V55</f>
        <v>0</v>
      </c>
      <c r="D56" s="54">
        <f>+'10.1.14_SIS'!CW57</f>
        <v>0</v>
      </c>
      <c r="E56" s="54">
        <f t="shared" si="1"/>
        <v>0</v>
      </c>
      <c r="F56" s="54">
        <f t="shared" si="2"/>
        <v>0</v>
      </c>
      <c r="G56" s="54">
        <f t="shared" si="3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4"/>
        <v>5749.890819404548</v>
      </c>
      <c r="K56" s="14">
        <f t="shared" si="5"/>
        <v>0</v>
      </c>
      <c r="L56" s="13">
        <f t="shared" si="6"/>
        <v>0</v>
      </c>
      <c r="M56" s="13">
        <f t="shared" si="7"/>
        <v>0</v>
      </c>
    </row>
    <row r="57" spans="1:13" ht="14.25" x14ac:dyDescent="0.2">
      <c r="A57" s="59">
        <v>54</v>
      </c>
      <c r="B57" s="20" t="s">
        <v>110</v>
      </c>
      <c r="C57" s="15">
        <f>+'[1]Table 8 Membership 2.1.14'!V56</f>
        <v>0</v>
      </c>
      <c r="D57" s="54">
        <f>+'10.1.14_SIS'!CW58</f>
        <v>0</v>
      </c>
      <c r="E57" s="54">
        <f t="shared" si="1"/>
        <v>0</v>
      </c>
      <c r="F57" s="54">
        <f t="shared" si="2"/>
        <v>0</v>
      </c>
      <c r="G57" s="54">
        <f t="shared" si="3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4"/>
        <v>6818.5298370516712</v>
      </c>
      <c r="K57" s="14">
        <f t="shared" si="5"/>
        <v>0</v>
      </c>
      <c r="L57" s="13">
        <f t="shared" si="6"/>
        <v>0</v>
      </c>
      <c r="M57" s="13">
        <f t="shared" si="7"/>
        <v>0</v>
      </c>
    </row>
    <row r="58" spans="1:13" ht="14.25" x14ac:dyDescent="0.2">
      <c r="A58" s="60">
        <v>55</v>
      </c>
      <c r="B58" s="22" t="s">
        <v>109</v>
      </c>
      <c r="C58" s="12">
        <f>+'[1]Table 8 Membership 2.1.14'!V57</f>
        <v>0</v>
      </c>
      <c r="D58" s="55">
        <f>+'10.1.14_SIS'!CW59</f>
        <v>0</v>
      </c>
      <c r="E58" s="55">
        <f t="shared" si="1"/>
        <v>0</v>
      </c>
      <c r="F58" s="55">
        <f t="shared" si="2"/>
        <v>0</v>
      </c>
      <c r="G58" s="55">
        <f t="shared" si="3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4"/>
        <v>5061.9625491298484</v>
      </c>
      <c r="K58" s="10">
        <f t="shared" si="5"/>
        <v>0</v>
      </c>
      <c r="L58" s="11">
        <f t="shared" si="6"/>
        <v>0</v>
      </c>
      <c r="M58" s="11">
        <f t="shared" si="7"/>
        <v>0</v>
      </c>
    </row>
    <row r="59" spans="1:13" ht="14.25" x14ac:dyDescent="0.2">
      <c r="A59" s="59">
        <v>56</v>
      </c>
      <c r="B59" s="20" t="s">
        <v>108</v>
      </c>
      <c r="C59" s="15">
        <f>+'[1]Table 8 Membership 2.1.14'!V58</f>
        <v>0</v>
      </c>
      <c r="D59" s="54">
        <f>+'10.1.14_SIS'!CW60</f>
        <v>0</v>
      </c>
      <c r="E59" s="54">
        <f t="shared" si="1"/>
        <v>0</v>
      </c>
      <c r="F59" s="54">
        <f t="shared" si="2"/>
        <v>0</v>
      </c>
      <c r="G59" s="54">
        <f t="shared" si="3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4"/>
        <v>5643.1509408288284</v>
      </c>
      <c r="K59" s="14">
        <f t="shared" si="5"/>
        <v>0</v>
      </c>
      <c r="L59" s="13">
        <f t="shared" si="6"/>
        <v>0</v>
      </c>
      <c r="M59" s="13">
        <f t="shared" si="7"/>
        <v>0</v>
      </c>
    </row>
    <row r="60" spans="1:13" ht="14.25" x14ac:dyDescent="0.2">
      <c r="A60" s="59">
        <v>57</v>
      </c>
      <c r="B60" s="20" t="s">
        <v>107</v>
      </c>
      <c r="C60" s="15">
        <f>+'[1]Table 8 Membership 2.1.14'!V59</f>
        <v>0</v>
      </c>
      <c r="D60" s="54">
        <f>+'10.1.14_SIS'!CW61</f>
        <v>0</v>
      </c>
      <c r="E60" s="54">
        <f t="shared" si="1"/>
        <v>0</v>
      </c>
      <c r="F60" s="54">
        <f t="shared" si="2"/>
        <v>0</v>
      </c>
      <c r="G60" s="54">
        <f t="shared" si="3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4"/>
        <v>5390.5022979230689</v>
      </c>
      <c r="K60" s="14">
        <f t="shared" si="5"/>
        <v>0</v>
      </c>
      <c r="L60" s="13">
        <f t="shared" si="6"/>
        <v>0</v>
      </c>
      <c r="M60" s="13">
        <f t="shared" si="7"/>
        <v>0</v>
      </c>
    </row>
    <row r="61" spans="1:13" ht="14.25" x14ac:dyDescent="0.2">
      <c r="A61" s="59">
        <v>58</v>
      </c>
      <c r="B61" s="20" t="s">
        <v>106</v>
      </c>
      <c r="C61" s="15">
        <f>+'[1]Table 8 Membership 2.1.14'!V60</f>
        <v>0</v>
      </c>
      <c r="D61" s="54">
        <f>+'10.1.14_SIS'!CW62</f>
        <v>0</v>
      </c>
      <c r="E61" s="54">
        <f t="shared" si="1"/>
        <v>0</v>
      </c>
      <c r="F61" s="54">
        <f t="shared" si="2"/>
        <v>0</v>
      </c>
      <c r="G61" s="54">
        <f t="shared" si="3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4"/>
        <v>6370.1529637882122</v>
      </c>
      <c r="K61" s="14">
        <f t="shared" si="5"/>
        <v>0</v>
      </c>
      <c r="L61" s="13">
        <f t="shared" si="6"/>
        <v>0</v>
      </c>
      <c r="M61" s="13">
        <f t="shared" si="7"/>
        <v>0</v>
      </c>
    </row>
    <row r="62" spans="1:13" ht="14.25" x14ac:dyDescent="0.2">
      <c r="A62" s="59">
        <v>59</v>
      </c>
      <c r="B62" s="20" t="s">
        <v>105</v>
      </c>
      <c r="C62" s="15">
        <f>+'[1]Table 8 Membership 2.1.14'!V61</f>
        <v>0</v>
      </c>
      <c r="D62" s="54">
        <f>+'10.1.14_SIS'!CW63</f>
        <v>0</v>
      </c>
      <c r="E62" s="54">
        <f t="shared" si="1"/>
        <v>0</v>
      </c>
      <c r="F62" s="54">
        <f t="shared" si="2"/>
        <v>0</v>
      </c>
      <c r="G62" s="54">
        <f t="shared" si="3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4"/>
        <v>7311.4662935218475</v>
      </c>
      <c r="K62" s="14">
        <f t="shared" si="5"/>
        <v>0</v>
      </c>
      <c r="L62" s="13">
        <f t="shared" si="6"/>
        <v>0</v>
      </c>
      <c r="M62" s="13">
        <f t="shared" si="7"/>
        <v>0</v>
      </c>
    </row>
    <row r="63" spans="1:13" ht="14.25" x14ac:dyDescent="0.2">
      <c r="A63" s="60">
        <v>60</v>
      </c>
      <c r="B63" s="22" t="s">
        <v>104</v>
      </c>
      <c r="C63" s="12">
        <f>+'[1]Table 8 Membership 2.1.14'!V62</f>
        <v>0</v>
      </c>
      <c r="D63" s="55">
        <f>+'10.1.14_SIS'!CW64</f>
        <v>0</v>
      </c>
      <c r="E63" s="55">
        <f t="shared" si="1"/>
        <v>0</v>
      </c>
      <c r="F63" s="55">
        <f t="shared" si="2"/>
        <v>0</v>
      </c>
      <c r="G63" s="55">
        <f t="shared" si="3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4"/>
        <v>5895.264090063828</v>
      </c>
      <c r="K63" s="10">
        <f t="shared" si="5"/>
        <v>0</v>
      </c>
      <c r="L63" s="11">
        <f t="shared" si="6"/>
        <v>0</v>
      </c>
      <c r="M63" s="11">
        <f t="shared" si="7"/>
        <v>0</v>
      </c>
    </row>
    <row r="64" spans="1:13" ht="14.25" x14ac:dyDescent="0.2">
      <c r="A64" s="59">
        <v>61</v>
      </c>
      <c r="B64" s="20" t="s">
        <v>103</v>
      </c>
      <c r="C64" s="15">
        <f>+'[1]Table 8 Membership 2.1.14'!V63</f>
        <v>1</v>
      </c>
      <c r="D64" s="54">
        <f>+'10.1.14_SIS'!CW65</f>
        <v>5</v>
      </c>
      <c r="E64" s="54">
        <f t="shared" si="1"/>
        <v>4</v>
      </c>
      <c r="F64" s="54">
        <f t="shared" si="2"/>
        <v>4</v>
      </c>
      <c r="G64" s="54">
        <f t="shared" si="3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4"/>
        <v>3687.8675356369185</v>
      </c>
      <c r="K64" s="14">
        <f t="shared" si="5"/>
        <v>14751.470142547674</v>
      </c>
      <c r="L64" s="13">
        <f t="shared" si="6"/>
        <v>14751.470142547674</v>
      </c>
      <c r="M64" s="13">
        <f t="shared" si="7"/>
        <v>0</v>
      </c>
    </row>
    <row r="65" spans="1:13" ht="14.25" x14ac:dyDescent="0.2">
      <c r="A65" s="59">
        <v>62</v>
      </c>
      <c r="B65" s="20" t="s">
        <v>102</v>
      </c>
      <c r="C65" s="15">
        <f>+'[1]Table 8 Membership 2.1.14'!V64</f>
        <v>0</v>
      </c>
      <c r="D65" s="54">
        <f>+'10.1.14_SIS'!CW66</f>
        <v>0</v>
      </c>
      <c r="E65" s="54">
        <f t="shared" si="1"/>
        <v>0</v>
      </c>
      <c r="F65" s="54">
        <f t="shared" si="2"/>
        <v>0</v>
      </c>
      <c r="G65" s="54">
        <f t="shared" si="3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4"/>
        <v>6417.154538516008</v>
      </c>
      <c r="K65" s="14">
        <f t="shared" si="5"/>
        <v>0</v>
      </c>
      <c r="L65" s="13">
        <f t="shared" si="6"/>
        <v>0</v>
      </c>
      <c r="M65" s="13">
        <f t="shared" si="7"/>
        <v>0</v>
      </c>
    </row>
    <row r="66" spans="1:13" ht="14.25" x14ac:dyDescent="0.2">
      <c r="A66" s="59">
        <v>63</v>
      </c>
      <c r="B66" s="20" t="s">
        <v>101</v>
      </c>
      <c r="C66" s="15">
        <f>+'[1]Table 8 Membership 2.1.14'!V65</f>
        <v>0</v>
      </c>
      <c r="D66" s="54">
        <f>+'10.1.14_SIS'!CW67</f>
        <v>0</v>
      </c>
      <c r="E66" s="54">
        <f t="shared" si="1"/>
        <v>0</v>
      </c>
      <c r="F66" s="54">
        <f t="shared" si="2"/>
        <v>0</v>
      </c>
      <c r="G66" s="54">
        <f t="shared" si="3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4"/>
        <v>4881.1713481848092</v>
      </c>
      <c r="K66" s="14">
        <f t="shared" si="5"/>
        <v>0</v>
      </c>
      <c r="L66" s="13">
        <f t="shared" si="6"/>
        <v>0</v>
      </c>
      <c r="M66" s="13">
        <f t="shared" si="7"/>
        <v>0</v>
      </c>
    </row>
    <row r="67" spans="1:13" ht="14.25" x14ac:dyDescent="0.2">
      <c r="A67" s="59">
        <v>64</v>
      </c>
      <c r="B67" s="20" t="s">
        <v>100</v>
      </c>
      <c r="C67" s="15">
        <f>+'[1]Table 8 Membership 2.1.14'!V66</f>
        <v>0</v>
      </c>
      <c r="D67" s="54">
        <f>+'10.1.14_SIS'!CW68</f>
        <v>0</v>
      </c>
      <c r="E67" s="54">
        <f t="shared" si="1"/>
        <v>0</v>
      </c>
      <c r="F67" s="54">
        <f t="shared" si="2"/>
        <v>0</v>
      </c>
      <c r="G67" s="54">
        <f t="shared" si="3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4"/>
        <v>6870.4907532778252</v>
      </c>
      <c r="K67" s="14">
        <f t="shared" si="5"/>
        <v>0</v>
      </c>
      <c r="L67" s="13">
        <f t="shared" si="6"/>
        <v>0</v>
      </c>
      <c r="M67" s="13">
        <f t="shared" si="7"/>
        <v>0</v>
      </c>
    </row>
    <row r="68" spans="1:13" ht="14.25" x14ac:dyDescent="0.2">
      <c r="A68" s="60">
        <v>65</v>
      </c>
      <c r="B68" s="22" t="s">
        <v>99</v>
      </c>
      <c r="C68" s="12">
        <f>+'[1]Table 8 Membership 2.1.14'!V67</f>
        <v>0</v>
      </c>
      <c r="D68" s="55">
        <f>+'10.1.14_SIS'!CW69</f>
        <v>0</v>
      </c>
      <c r="E68" s="55">
        <f t="shared" ref="E68:E72" si="8">D68-C68</f>
        <v>0</v>
      </c>
      <c r="F68" s="55">
        <f t="shared" ref="F68:F72" si="9">IF(E68&gt;0,E68,0)</f>
        <v>0</v>
      </c>
      <c r="G68" s="55">
        <f t="shared" ref="G68:G72" si="10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ref="J68:J72" si="11">I68+H68</f>
        <v>5604.2805543943641</v>
      </c>
      <c r="K68" s="10">
        <f t="shared" ref="K68:K72" si="12">E68*J68</f>
        <v>0</v>
      </c>
      <c r="L68" s="11">
        <f t="shared" ref="L68:L72" si="13">IF(K68&gt;0,K68,0)</f>
        <v>0</v>
      </c>
      <c r="M68" s="11">
        <f t="shared" ref="M68:M72" si="14">IF(K68&lt;0,K68,0)</f>
        <v>0</v>
      </c>
    </row>
    <row r="69" spans="1:13" ht="14.25" x14ac:dyDescent="0.2">
      <c r="A69" s="59">
        <v>66</v>
      </c>
      <c r="B69" s="20" t="s">
        <v>98</v>
      </c>
      <c r="C69" s="15">
        <f>+'[1]Table 8 Membership 2.1.14'!V68</f>
        <v>0</v>
      </c>
      <c r="D69" s="54">
        <f>+'10.1.14_SIS'!CW70</f>
        <v>0</v>
      </c>
      <c r="E69" s="54">
        <f t="shared" si="8"/>
        <v>0</v>
      </c>
      <c r="F69" s="54">
        <f t="shared" si="9"/>
        <v>0</v>
      </c>
      <c r="G69" s="54">
        <f t="shared" si="10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si="11"/>
        <v>7294.0685433910039</v>
      </c>
      <c r="K69" s="14">
        <f t="shared" si="12"/>
        <v>0</v>
      </c>
      <c r="L69" s="13">
        <f t="shared" si="13"/>
        <v>0</v>
      </c>
      <c r="M69" s="13">
        <f t="shared" si="14"/>
        <v>0</v>
      </c>
    </row>
    <row r="70" spans="1:13" ht="14.25" x14ac:dyDescent="0.2">
      <c r="A70" s="59">
        <v>67</v>
      </c>
      <c r="B70" s="20" t="s">
        <v>97</v>
      </c>
      <c r="C70" s="15">
        <f>+'[1]Table 8 Membership 2.1.14'!V69</f>
        <v>0</v>
      </c>
      <c r="D70" s="54">
        <f>+'10.1.14_SIS'!CW71</f>
        <v>0</v>
      </c>
      <c r="E70" s="54">
        <f t="shared" si="8"/>
        <v>0</v>
      </c>
      <c r="F70" s="54">
        <f t="shared" si="9"/>
        <v>0</v>
      </c>
      <c r="G70" s="54">
        <f t="shared" si="10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1"/>
        <v>5744.7567736134115</v>
      </c>
      <c r="K70" s="14">
        <f t="shared" si="12"/>
        <v>0</v>
      </c>
      <c r="L70" s="13">
        <f t="shared" si="13"/>
        <v>0</v>
      </c>
      <c r="M70" s="13">
        <f t="shared" si="14"/>
        <v>0</v>
      </c>
    </row>
    <row r="71" spans="1:13" ht="14.25" x14ac:dyDescent="0.2">
      <c r="A71" s="59">
        <v>68</v>
      </c>
      <c r="B71" s="20" t="s">
        <v>96</v>
      </c>
      <c r="C71" s="15">
        <f>+'[1]Table 8 Membership 2.1.14'!V70</f>
        <v>0</v>
      </c>
      <c r="D71" s="54">
        <f>+'10.1.14_SIS'!CW72</f>
        <v>0</v>
      </c>
      <c r="E71" s="54">
        <f t="shared" si="8"/>
        <v>0</v>
      </c>
      <c r="F71" s="54">
        <f t="shared" si="9"/>
        <v>0</v>
      </c>
      <c r="G71" s="54">
        <f t="shared" si="10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1"/>
        <v>7188.8644202560599</v>
      </c>
      <c r="K71" s="14">
        <f t="shared" si="12"/>
        <v>0</v>
      </c>
      <c r="L71" s="13">
        <f t="shared" si="13"/>
        <v>0</v>
      </c>
      <c r="M71" s="13">
        <f t="shared" si="14"/>
        <v>0</v>
      </c>
    </row>
    <row r="72" spans="1:13" ht="14.25" x14ac:dyDescent="0.2">
      <c r="A72" s="59">
        <v>69</v>
      </c>
      <c r="B72" s="20" t="s">
        <v>95</v>
      </c>
      <c r="C72" s="15">
        <f>+'[1]Table 8 Membership 2.1.14'!V71</f>
        <v>1</v>
      </c>
      <c r="D72" s="54">
        <f>+'10.1.14_SIS'!CW73</f>
        <v>2</v>
      </c>
      <c r="E72" s="54">
        <f t="shared" si="8"/>
        <v>1</v>
      </c>
      <c r="F72" s="54">
        <f t="shared" si="9"/>
        <v>1</v>
      </c>
      <c r="G72" s="54">
        <f t="shared" si="10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1"/>
        <v>6428.1647921281337</v>
      </c>
      <c r="K72" s="14">
        <f t="shared" si="12"/>
        <v>6428.1647921281337</v>
      </c>
      <c r="L72" s="13">
        <f t="shared" si="13"/>
        <v>6428.1647921281337</v>
      </c>
      <c r="M72" s="13">
        <f t="shared" si="14"/>
        <v>0</v>
      </c>
    </row>
    <row r="73" spans="1:13" ht="13.5" thickBot="1" x14ac:dyDescent="0.25">
      <c r="A73" s="35"/>
      <c r="B73" s="34" t="s">
        <v>94</v>
      </c>
      <c r="C73" s="67">
        <f>SUM(C4:C72)</f>
        <v>130</v>
      </c>
      <c r="D73" s="67">
        <f>SUM(D4:D72)</f>
        <v>181</v>
      </c>
      <c r="E73" s="67">
        <f>SUM(E4:E72)</f>
        <v>51</v>
      </c>
      <c r="F73" s="67">
        <f>SUM(F4:F72)</f>
        <v>51</v>
      </c>
      <c r="G73" s="67">
        <f>SUM(G4:G72)</f>
        <v>0</v>
      </c>
      <c r="H73" s="33"/>
      <c r="I73" s="32"/>
      <c r="J73" s="32"/>
      <c r="K73" s="32">
        <f>SUM(K4:K72)</f>
        <v>221485.00249548911</v>
      </c>
      <c r="L73" s="32">
        <f>SUM(L4:L72)</f>
        <v>221485.00249548911</v>
      </c>
      <c r="M73" s="32">
        <f>SUM(M4:M72)</f>
        <v>0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October 1 Mid-year Adjustment for Students</oddHeader>
    <oddFooter>&amp;R&amp;P</oddFooter>
  </headerFooter>
  <colBreaks count="1" manualBreakCount="1">
    <brk id="7" max="7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1" t="s">
        <v>375</v>
      </c>
      <c r="B1" s="222"/>
      <c r="C1" s="58" t="s">
        <v>510</v>
      </c>
      <c r="D1" s="47" t="s">
        <v>508</v>
      </c>
      <c r="E1" s="43" t="s">
        <v>509</v>
      </c>
      <c r="F1" s="43" t="s">
        <v>501</v>
      </c>
      <c r="G1" s="43" t="s">
        <v>502</v>
      </c>
      <c r="H1" s="44" t="s">
        <v>517</v>
      </c>
      <c r="I1" s="45" t="s">
        <v>503</v>
      </c>
      <c r="J1" s="46" t="s">
        <v>504</v>
      </c>
      <c r="K1" s="42" t="s">
        <v>505</v>
      </c>
      <c r="L1" s="42" t="s">
        <v>506</v>
      </c>
      <c r="M1" s="42" t="s">
        <v>507</v>
      </c>
    </row>
    <row r="2" spans="1:13" ht="13.9" customHeight="1" x14ac:dyDescent="0.25">
      <c r="A2" s="39"/>
      <c r="B2" s="38"/>
      <c r="C2" s="65">
        <v>1</v>
      </c>
      <c r="D2" s="29">
        <f t="shared" ref="D2:M2" si="0">C2+1</f>
        <v>2</v>
      </c>
      <c r="E2" s="29">
        <f t="shared" si="0"/>
        <v>3</v>
      </c>
      <c r="F2" s="29">
        <f t="shared" si="0"/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66" t="s">
        <v>91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15">
        <f>+'[1]Table 8 Membership 2.1.14'!Q3</f>
        <v>0</v>
      </c>
      <c r="D4" s="54">
        <f>+'10.1.14_SIS'!CQ5</f>
        <v>0</v>
      </c>
      <c r="E4" s="54">
        <f t="shared" ref="E4:E67" si="1">D4-C4</f>
        <v>0</v>
      </c>
      <c r="F4" s="54">
        <f t="shared" ref="F4:F67" si="2">IF(E4&gt;0,E4,0)</f>
        <v>0</v>
      </c>
      <c r="G4" s="54">
        <f t="shared" ref="G4:G67" si="3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 t="shared" ref="J4:J67" si="4">I4+H4</f>
        <v>5543.3384413349831</v>
      </c>
      <c r="K4" s="14">
        <f t="shared" ref="K4:K67" si="5">E4*J4</f>
        <v>0</v>
      </c>
      <c r="L4" s="13">
        <f t="shared" ref="L4:L67" si="6">IF(K4&gt;0,K4,0)</f>
        <v>0</v>
      </c>
      <c r="M4" s="13">
        <f t="shared" ref="M4:M67" si="7">IF(K4&lt;0,K4,0)</f>
        <v>0</v>
      </c>
    </row>
    <row r="5" spans="1:13" ht="14.25" x14ac:dyDescent="0.2">
      <c r="A5" s="59">
        <v>2</v>
      </c>
      <c r="B5" s="20" t="s">
        <v>162</v>
      </c>
      <c r="C5" s="15">
        <f>+'[1]Table 8 Membership 2.1.14'!Q4</f>
        <v>0</v>
      </c>
      <c r="D5" s="54">
        <f>+'10.1.14_SIS'!CQ6</f>
        <v>0</v>
      </c>
      <c r="E5" s="54">
        <f t="shared" si="1"/>
        <v>0</v>
      </c>
      <c r="F5" s="54">
        <f t="shared" si="2"/>
        <v>0</v>
      </c>
      <c r="G5" s="54">
        <f t="shared" si="3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si="4"/>
        <v>7158.9466417386639</v>
      </c>
      <c r="K5" s="14">
        <f t="shared" si="5"/>
        <v>0</v>
      </c>
      <c r="L5" s="13">
        <f t="shared" si="6"/>
        <v>0</v>
      </c>
      <c r="M5" s="13">
        <f t="shared" si="7"/>
        <v>0</v>
      </c>
    </row>
    <row r="6" spans="1:13" ht="14.25" x14ac:dyDescent="0.2">
      <c r="A6" s="59">
        <v>3</v>
      </c>
      <c r="B6" s="20" t="s">
        <v>161</v>
      </c>
      <c r="C6" s="15">
        <f>+'[1]Table 8 Membership 2.1.14'!Q5</f>
        <v>0</v>
      </c>
      <c r="D6" s="54">
        <f>+'10.1.14_SIS'!CQ7</f>
        <v>0</v>
      </c>
      <c r="E6" s="54">
        <f t="shared" si="1"/>
        <v>0</v>
      </c>
      <c r="F6" s="54">
        <f t="shared" si="2"/>
        <v>0</v>
      </c>
      <c r="G6" s="54">
        <f t="shared" si="3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4"/>
        <v>4752.026202739682</v>
      </c>
      <c r="K6" s="14">
        <f t="shared" si="5"/>
        <v>0</v>
      </c>
      <c r="L6" s="13">
        <f t="shared" si="6"/>
        <v>0</v>
      </c>
      <c r="M6" s="13">
        <f t="shared" si="7"/>
        <v>0</v>
      </c>
    </row>
    <row r="7" spans="1:13" ht="14.25" x14ac:dyDescent="0.2">
      <c r="A7" s="59">
        <v>4</v>
      </c>
      <c r="B7" s="20" t="s">
        <v>160</v>
      </c>
      <c r="C7" s="15">
        <f>+'[1]Table 8 Membership 2.1.14'!Q6</f>
        <v>0</v>
      </c>
      <c r="D7" s="54">
        <f>+'10.1.14_SIS'!CQ8</f>
        <v>0</v>
      </c>
      <c r="E7" s="54">
        <f t="shared" si="1"/>
        <v>0</v>
      </c>
      <c r="F7" s="54">
        <f t="shared" si="2"/>
        <v>0</v>
      </c>
      <c r="G7" s="54">
        <f t="shared" si="3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4"/>
        <v>6704.8181446878571</v>
      </c>
      <c r="K7" s="14">
        <f t="shared" si="5"/>
        <v>0</v>
      </c>
      <c r="L7" s="13">
        <f t="shared" si="6"/>
        <v>0</v>
      </c>
      <c r="M7" s="13">
        <f t="shared" si="7"/>
        <v>0</v>
      </c>
    </row>
    <row r="8" spans="1:13" ht="14.25" x14ac:dyDescent="0.2">
      <c r="A8" s="60">
        <v>5</v>
      </c>
      <c r="B8" s="22" t="s">
        <v>159</v>
      </c>
      <c r="C8" s="12">
        <f>+'[1]Table 8 Membership 2.1.14'!Q7</f>
        <v>0</v>
      </c>
      <c r="D8" s="55">
        <f>+'10.1.14_SIS'!CQ9</f>
        <v>0</v>
      </c>
      <c r="E8" s="55">
        <f t="shared" si="1"/>
        <v>0</v>
      </c>
      <c r="F8" s="55">
        <f t="shared" si="2"/>
        <v>0</v>
      </c>
      <c r="G8" s="55">
        <f t="shared" si="3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4"/>
        <v>5824.8505660099108</v>
      </c>
      <c r="K8" s="10">
        <f t="shared" si="5"/>
        <v>0</v>
      </c>
      <c r="L8" s="11">
        <f t="shared" si="6"/>
        <v>0</v>
      </c>
      <c r="M8" s="11">
        <f t="shared" si="7"/>
        <v>0</v>
      </c>
    </row>
    <row r="9" spans="1:13" ht="14.25" x14ac:dyDescent="0.2">
      <c r="A9" s="59">
        <v>6</v>
      </c>
      <c r="B9" s="20" t="s">
        <v>158</v>
      </c>
      <c r="C9" s="15">
        <f>+'[1]Table 8 Membership 2.1.14'!Q8</f>
        <v>0</v>
      </c>
      <c r="D9" s="54">
        <f>+'10.1.14_SIS'!CQ10</f>
        <v>0</v>
      </c>
      <c r="E9" s="54">
        <f t="shared" si="1"/>
        <v>0</v>
      </c>
      <c r="F9" s="54">
        <f t="shared" si="2"/>
        <v>0</v>
      </c>
      <c r="G9" s="54">
        <f t="shared" si="3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4"/>
        <v>5923.9886124955865</v>
      </c>
      <c r="K9" s="14">
        <f t="shared" si="5"/>
        <v>0</v>
      </c>
      <c r="L9" s="13">
        <f t="shared" si="6"/>
        <v>0</v>
      </c>
      <c r="M9" s="13">
        <f t="shared" si="7"/>
        <v>0</v>
      </c>
    </row>
    <row r="10" spans="1:13" ht="14.25" x14ac:dyDescent="0.2">
      <c r="A10" s="59">
        <v>7</v>
      </c>
      <c r="B10" s="20" t="s">
        <v>157</v>
      </c>
      <c r="C10" s="15">
        <f>+'[1]Table 8 Membership 2.1.14'!Q9</f>
        <v>0</v>
      </c>
      <c r="D10" s="54">
        <f>+'10.1.14_SIS'!CQ11</f>
        <v>0</v>
      </c>
      <c r="E10" s="54">
        <f t="shared" si="1"/>
        <v>0</v>
      </c>
      <c r="F10" s="54">
        <f t="shared" si="2"/>
        <v>0</v>
      </c>
      <c r="G10" s="54">
        <f t="shared" si="3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4"/>
        <v>2999.923196347032</v>
      </c>
      <c r="K10" s="14">
        <f t="shared" si="5"/>
        <v>0</v>
      </c>
      <c r="L10" s="13">
        <f t="shared" si="6"/>
        <v>0</v>
      </c>
      <c r="M10" s="13">
        <f t="shared" si="7"/>
        <v>0</v>
      </c>
    </row>
    <row r="11" spans="1:13" ht="14.25" x14ac:dyDescent="0.2">
      <c r="A11" s="59">
        <v>8</v>
      </c>
      <c r="B11" s="20" t="s">
        <v>156</v>
      </c>
      <c r="C11" s="15">
        <f>+'[1]Table 8 Membership 2.1.14'!Q10</f>
        <v>0</v>
      </c>
      <c r="D11" s="54">
        <f>+'10.1.14_SIS'!CQ12</f>
        <v>0</v>
      </c>
      <c r="E11" s="54">
        <f t="shared" si="1"/>
        <v>0</v>
      </c>
      <c r="F11" s="54">
        <f t="shared" si="2"/>
        <v>0</v>
      </c>
      <c r="G11" s="54">
        <f t="shared" si="3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4"/>
        <v>5395.5624595588542</v>
      </c>
      <c r="K11" s="14">
        <f t="shared" si="5"/>
        <v>0</v>
      </c>
      <c r="L11" s="13">
        <f t="shared" si="6"/>
        <v>0</v>
      </c>
      <c r="M11" s="13">
        <f t="shared" si="7"/>
        <v>0</v>
      </c>
    </row>
    <row r="12" spans="1:13" ht="14.25" x14ac:dyDescent="0.2">
      <c r="A12" s="59">
        <v>9</v>
      </c>
      <c r="B12" s="20" t="s">
        <v>155</v>
      </c>
      <c r="C12" s="15">
        <f>+'[1]Table 8 Membership 2.1.14'!Q11</f>
        <v>0</v>
      </c>
      <c r="D12" s="54">
        <f>+'10.1.14_SIS'!CQ13</f>
        <v>0</v>
      </c>
      <c r="E12" s="54">
        <f t="shared" si="1"/>
        <v>0</v>
      </c>
      <c r="F12" s="54">
        <f t="shared" si="2"/>
        <v>0</v>
      </c>
      <c r="G12" s="54">
        <f t="shared" si="3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4"/>
        <v>5377.221507204501</v>
      </c>
      <c r="K12" s="14">
        <f t="shared" si="5"/>
        <v>0</v>
      </c>
      <c r="L12" s="13">
        <f t="shared" si="6"/>
        <v>0</v>
      </c>
      <c r="M12" s="13">
        <f t="shared" si="7"/>
        <v>0</v>
      </c>
    </row>
    <row r="13" spans="1:13" ht="14.25" x14ac:dyDescent="0.2">
      <c r="A13" s="60">
        <v>10</v>
      </c>
      <c r="B13" s="22" t="s">
        <v>154</v>
      </c>
      <c r="C13" s="12">
        <f>+'[1]Table 8 Membership 2.1.14'!Q12</f>
        <v>0</v>
      </c>
      <c r="D13" s="55">
        <f>+'10.1.14_SIS'!CQ14</f>
        <v>0</v>
      </c>
      <c r="E13" s="55">
        <f t="shared" si="1"/>
        <v>0</v>
      </c>
      <c r="F13" s="55">
        <f t="shared" si="2"/>
        <v>0</v>
      </c>
      <c r="G13" s="55">
        <f t="shared" si="3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4"/>
        <v>4992.4147339184719</v>
      </c>
      <c r="K13" s="10">
        <f t="shared" si="5"/>
        <v>0</v>
      </c>
      <c r="L13" s="11">
        <f t="shared" si="6"/>
        <v>0</v>
      </c>
      <c r="M13" s="11">
        <f t="shared" si="7"/>
        <v>0</v>
      </c>
    </row>
    <row r="14" spans="1:13" ht="14.25" x14ac:dyDescent="0.2">
      <c r="A14" s="59">
        <v>11</v>
      </c>
      <c r="B14" s="20" t="s">
        <v>153</v>
      </c>
      <c r="C14" s="15">
        <f>+'[1]Table 8 Membership 2.1.14'!Q13</f>
        <v>0</v>
      </c>
      <c r="D14" s="54">
        <f>+'10.1.14_SIS'!CQ15</f>
        <v>0</v>
      </c>
      <c r="E14" s="54">
        <f t="shared" si="1"/>
        <v>0</v>
      </c>
      <c r="F14" s="54">
        <f t="shared" si="2"/>
        <v>0</v>
      </c>
      <c r="G14" s="54">
        <f t="shared" si="3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4"/>
        <v>7805.0872236353352</v>
      </c>
      <c r="K14" s="14">
        <f t="shared" si="5"/>
        <v>0</v>
      </c>
      <c r="L14" s="13">
        <f t="shared" si="6"/>
        <v>0</v>
      </c>
      <c r="M14" s="13">
        <f t="shared" si="7"/>
        <v>0</v>
      </c>
    </row>
    <row r="15" spans="1:13" ht="14.25" x14ac:dyDescent="0.2">
      <c r="A15" s="59">
        <v>12</v>
      </c>
      <c r="B15" s="20" t="s">
        <v>152</v>
      </c>
      <c r="C15" s="15">
        <f>+'[1]Table 8 Membership 2.1.14'!Q14</f>
        <v>0</v>
      </c>
      <c r="D15" s="54">
        <f>+'10.1.14_SIS'!CQ16</f>
        <v>0</v>
      </c>
      <c r="E15" s="54">
        <f t="shared" si="1"/>
        <v>0</v>
      </c>
      <c r="F15" s="54">
        <f t="shared" si="2"/>
        <v>0</v>
      </c>
      <c r="G15" s="54">
        <f t="shared" si="3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4"/>
        <v>2729.9140983606558</v>
      </c>
      <c r="K15" s="14">
        <f t="shared" si="5"/>
        <v>0</v>
      </c>
      <c r="L15" s="13">
        <f t="shared" si="6"/>
        <v>0</v>
      </c>
      <c r="M15" s="13">
        <f t="shared" si="7"/>
        <v>0</v>
      </c>
    </row>
    <row r="16" spans="1:13" ht="14.25" x14ac:dyDescent="0.2">
      <c r="A16" s="59">
        <v>13</v>
      </c>
      <c r="B16" s="20" t="s">
        <v>151</v>
      </c>
      <c r="C16" s="15">
        <f>+'[1]Table 8 Membership 2.1.14'!Q15</f>
        <v>0</v>
      </c>
      <c r="D16" s="54">
        <f>+'10.1.14_SIS'!CQ17</f>
        <v>0</v>
      </c>
      <c r="E16" s="54">
        <f t="shared" si="1"/>
        <v>0</v>
      </c>
      <c r="F16" s="54">
        <f t="shared" si="2"/>
        <v>0</v>
      </c>
      <c r="G16" s="54">
        <f t="shared" si="3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4"/>
        <v>7183.0597758332215</v>
      </c>
      <c r="K16" s="14">
        <f t="shared" si="5"/>
        <v>0</v>
      </c>
      <c r="L16" s="13">
        <f t="shared" si="6"/>
        <v>0</v>
      </c>
      <c r="M16" s="13">
        <f t="shared" si="7"/>
        <v>0</v>
      </c>
    </row>
    <row r="17" spans="1:13" ht="14.25" x14ac:dyDescent="0.2">
      <c r="A17" s="59">
        <v>14</v>
      </c>
      <c r="B17" s="20" t="s">
        <v>150</v>
      </c>
      <c r="C17" s="15">
        <f>+'[1]Table 8 Membership 2.1.14'!Q16</f>
        <v>0</v>
      </c>
      <c r="D17" s="54">
        <f>+'10.1.14_SIS'!CQ18</f>
        <v>0</v>
      </c>
      <c r="E17" s="54">
        <f t="shared" si="1"/>
        <v>0</v>
      </c>
      <c r="F17" s="54">
        <f t="shared" si="2"/>
        <v>0</v>
      </c>
      <c r="G17" s="54">
        <f t="shared" si="3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4"/>
        <v>6144.9309412499997</v>
      </c>
      <c r="K17" s="14">
        <f t="shared" si="5"/>
        <v>0</v>
      </c>
      <c r="L17" s="13">
        <f t="shared" si="6"/>
        <v>0</v>
      </c>
      <c r="M17" s="13">
        <f t="shared" si="7"/>
        <v>0</v>
      </c>
    </row>
    <row r="18" spans="1:13" ht="14.25" x14ac:dyDescent="0.2">
      <c r="A18" s="60">
        <v>15</v>
      </c>
      <c r="B18" s="22" t="s">
        <v>149</v>
      </c>
      <c r="C18" s="12">
        <f>+'[1]Table 8 Membership 2.1.14'!Q17</f>
        <v>0</v>
      </c>
      <c r="D18" s="55">
        <f>+'10.1.14_SIS'!CQ19</f>
        <v>0</v>
      </c>
      <c r="E18" s="55">
        <f t="shared" si="1"/>
        <v>0</v>
      </c>
      <c r="F18" s="55">
        <f t="shared" si="2"/>
        <v>0</v>
      </c>
      <c r="G18" s="55">
        <f t="shared" si="3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4"/>
        <v>6303.6285214059953</v>
      </c>
      <c r="K18" s="10">
        <f t="shared" si="5"/>
        <v>0</v>
      </c>
      <c r="L18" s="11">
        <f t="shared" si="6"/>
        <v>0</v>
      </c>
      <c r="M18" s="11">
        <f t="shared" si="7"/>
        <v>0</v>
      </c>
    </row>
    <row r="19" spans="1:13" ht="14.25" x14ac:dyDescent="0.2">
      <c r="A19" s="59">
        <v>16</v>
      </c>
      <c r="B19" s="20" t="s">
        <v>148</v>
      </c>
      <c r="C19" s="15">
        <f>+'[1]Table 8 Membership 2.1.14'!Q18</f>
        <v>0</v>
      </c>
      <c r="D19" s="54">
        <f>+'10.1.14_SIS'!CQ20</f>
        <v>0</v>
      </c>
      <c r="E19" s="54">
        <f t="shared" si="1"/>
        <v>0</v>
      </c>
      <c r="F19" s="54">
        <f t="shared" si="2"/>
        <v>0</v>
      </c>
      <c r="G19" s="54">
        <f t="shared" si="3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4"/>
        <v>2666.9794354342025</v>
      </c>
      <c r="K19" s="14">
        <f t="shared" si="5"/>
        <v>0</v>
      </c>
      <c r="L19" s="13">
        <f t="shared" si="6"/>
        <v>0</v>
      </c>
      <c r="M19" s="13">
        <f t="shared" si="7"/>
        <v>0</v>
      </c>
    </row>
    <row r="20" spans="1:13" ht="14.25" x14ac:dyDescent="0.2">
      <c r="A20" s="59">
        <v>17</v>
      </c>
      <c r="B20" s="20" t="s">
        <v>147</v>
      </c>
      <c r="C20" s="15">
        <f>+'[1]Table 8 Membership 2.1.14'!Q19</f>
        <v>0</v>
      </c>
      <c r="D20" s="54">
        <f>+'10.1.14_SIS'!CQ21</f>
        <v>0</v>
      </c>
      <c r="E20" s="54">
        <f t="shared" si="1"/>
        <v>0</v>
      </c>
      <c r="F20" s="54">
        <f t="shared" si="2"/>
        <v>0</v>
      </c>
      <c r="G20" s="54">
        <f t="shared" si="3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4"/>
        <v>4165.0756609935179</v>
      </c>
      <c r="K20" s="14">
        <f t="shared" si="5"/>
        <v>0</v>
      </c>
      <c r="L20" s="13">
        <f t="shared" si="6"/>
        <v>0</v>
      </c>
      <c r="M20" s="13">
        <f t="shared" si="7"/>
        <v>0</v>
      </c>
    </row>
    <row r="21" spans="1:13" ht="14.25" x14ac:dyDescent="0.2">
      <c r="A21" s="59">
        <v>18</v>
      </c>
      <c r="B21" s="20" t="s">
        <v>146</v>
      </c>
      <c r="C21" s="15">
        <f>+'[1]Table 8 Membership 2.1.14'!Q20</f>
        <v>0</v>
      </c>
      <c r="D21" s="54">
        <f>+'10.1.14_SIS'!CQ22</f>
        <v>0</v>
      </c>
      <c r="E21" s="54">
        <f t="shared" si="1"/>
        <v>0</v>
      </c>
      <c r="F21" s="54">
        <f t="shared" si="2"/>
        <v>0</v>
      </c>
      <c r="G21" s="54">
        <f t="shared" si="3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4"/>
        <v>7200.5033500475729</v>
      </c>
      <c r="K21" s="14">
        <f t="shared" si="5"/>
        <v>0</v>
      </c>
      <c r="L21" s="13">
        <f t="shared" si="6"/>
        <v>0</v>
      </c>
      <c r="M21" s="13">
        <f t="shared" si="7"/>
        <v>0</v>
      </c>
    </row>
    <row r="22" spans="1:13" ht="14.25" x14ac:dyDescent="0.2">
      <c r="A22" s="59">
        <v>19</v>
      </c>
      <c r="B22" s="20" t="s">
        <v>145</v>
      </c>
      <c r="C22" s="15">
        <f>+'[1]Table 8 Membership 2.1.14'!Q21</f>
        <v>0</v>
      </c>
      <c r="D22" s="54">
        <f>+'10.1.14_SIS'!CQ23</f>
        <v>0</v>
      </c>
      <c r="E22" s="54">
        <f t="shared" si="1"/>
        <v>0</v>
      </c>
      <c r="F22" s="54">
        <f t="shared" si="2"/>
        <v>0</v>
      </c>
      <c r="G22" s="54">
        <f t="shared" si="3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4"/>
        <v>6219.8221869460449</v>
      </c>
      <c r="K22" s="14">
        <f t="shared" si="5"/>
        <v>0</v>
      </c>
      <c r="L22" s="13">
        <f t="shared" si="6"/>
        <v>0</v>
      </c>
      <c r="M22" s="13">
        <f t="shared" si="7"/>
        <v>0</v>
      </c>
    </row>
    <row r="23" spans="1:13" ht="14.25" x14ac:dyDescent="0.2">
      <c r="A23" s="60">
        <v>20</v>
      </c>
      <c r="B23" s="22" t="s">
        <v>144</v>
      </c>
      <c r="C23" s="12">
        <f>+'[1]Table 8 Membership 2.1.14'!Q22</f>
        <v>0</v>
      </c>
      <c r="D23" s="55">
        <f>+'10.1.14_SIS'!CQ24</f>
        <v>0</v>
      </c>
      <c r="E23" s="55">
        <f t="shared" si="1"/>
        <v>0</v>
      </c>
      <c r="F23" s="55">
        <f t="shared" si="2"/>
        <v>0</v>
      </c>
      <c r="G23" s="55">
        <f t="shared" si="3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4"/>
        <v>5864.6901565562011</v>
      </c>
      <c r="K23" s="10">
        <f t="shared" si="5"/>
        <v>0</v>
      </c>
      <c r="L23" s="11">
        <f t="shared" si="6"/>
        <v>0</v>
      </c>
      <c r="M23" s="11">
        <f t="shared" si="7"/>
        <v>0</v>
      </c>
    </row>
    <row r="24" spans="1:13" ht="14.25" x14ac:dyDescent="0.2">
      <c r="A24" s="59">
        <v>21</v>
      </c>
      <c r="B24" s="20" t="s">
        <v>143</v>
      </c>
      <c r="C24" s="15">
        <f>+'[1]Table 8 Membership 2.1.14'!Q23</f>
        <v>0</v>
      </c>
      <c r="D24" s="54">
        <f>+'10.1.14_SIS'!CQ25</f>
        <v>0</v>
      </c>
      <c r="E24" s="54">
        <f t="shared" si="1"/>
        <v>0</v>
      </c>
      <c r="F24" s="54">
        <f t="shared" si="2"/>
        <v>0</v>
      </c>
      <c r="G24" s="54">
        <f t="shared" si="3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4"/>
        <v>6692.6542295867766</v>
      </c>
      <c r="K24" s="14">
        <f t="shared" si="5"/>
        <v>0</v>
      </c>
      <c r="L24" s="13">
        <f t="shared" si="6"/>
        <v>0</v>
      </c>
      <c r="M24" s="13">
        <f t="shared" si="7"/>
        <v>0</v>
      </c>
    </row>
    <row r="25" spans="1:13" ht="14.25" x14ac:dyDescent="0.2">
      <c r="A25" s="59">
        <v>22</v>
      </c>
      <c r="B25" s="20" t="s">
        <v>142</v>
      </c>
      <c r="C25" s="15">
        <f>+'[1]Table 8 Membership 2.1.14'!Q24</f>
        <v>0</v>
      </c>
      <c r="D25" s="54">
        <f>+'10.1.14_SIS'!CQ26</f>
        <v>0</v>
      </c>
      <c r="E25" s="54">
        <f t="shared" si="1"/>
        <v>0</v>
      </c>
      <c r="F25" s="54">
        <f t="shared" si="2"/>
        <v>0</v>
      </c>
      <c r="G25" s="54">
        <f t="shared" si="3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4"/>
        <v>6912.4699808195992</v>
      </c>
      <c r="K25" s="14">
        <f t="shared" si="5"/>
        <v>0</v>
      </c>
      <c r="L25" s="13">
        <f t="shared" si="6"/>
        <v>0</v>
      </c>
      <c r="M25" s="13">
        <f t="shared" si="7"/>
        <v>0</v>
      </c>
    </row>
    <row r="26" spans="1:13" ht="14.25" x14ac:dyDescent="0.2">
      <c r="A26" s="59">
        <v>23</v>
      </c>
      <c r="B26" s="20" t="s">
        <v>141</v>
      </c>
      <c r="C26" s="15">
        <f>+'[1]Table 8 Membership 2.1.14'!Q25</f>
        <v>0</v>
      </c>
      <c r="D26" s="54">
        <f>+'10.1.14_SIS'!CQ27</f>
        <v>0</v>
      </c>
      <c r="E26" s="54">
        <f t="shared" si="1"/>
        <v>0</v>
      </c>
      <c r="F26" s="54">
        <f t="shared" si="2"/>
        <v>0</v>
      </c>
      <c r="G26" s="54">
        <f t="shared" si="3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4"/>
        <v>5699.6015265979158</v>
      </c>
      <c r="K26" s="14">
        <f t="shared" si="5"/>
        <v>0</v>
      </c>
      <c r="L26" s="13">
        <f t="shared" si="6"/>
        <v>0</v>
      </c>
      <c r="M26" s="13">
        <f t="shared" si="7"/>
        <v>0</v>
      </c>
    </row>
    <row r="27" spans="1:13" ht="14.25" x14ac:dyDescent="0.2">
      <c r="A27" s="59">
        <v>24</v>
      </c>
      <c r="B27" s="20" t="s">
        <v>140</v>
      </c>
      <c r="C27" s="15">
        <f>+'[1]Table 8 Membership 2.1.14'!Q26</f>
        <v>0</v>
      </c>
      <c r="D27" s="54">
        <f>+'10.1.14_SIS'!CQ28</f>
        <v>0</v>
      </c>
      <c r="E27" s="54">
        <f t="shared" si="1"/>
        <v>0</v>
      </c>
      <c r="F27" s="54">
        <f t="shared" si="2"/>
        <v>0</v>
      </c>
      <c r="G27" s="54">
        <f t="shared" si="3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4"/>
        <v>3465.9240361576999</v>
      </c>
      <c r="K27" s="14">
        <f t="shared" si="5"/>
        <v>0</v>
      </c>
      <c r="L27" s="13">
        <f t="shared" si="6"/>
        <v>0</v>
      </c>
      <c r="M27" s="13">
        <f t="shared" si="7"/>
        <v>0</v>
      </c>
    </row>
    <row r="28" spans="1:13" ht="14.25" x14ac:dyDescent="0.2">
      <c r="A28" s="60">
        <v>25</v>
      </c>
      <c r="B28" s="22" t="s">
        <v>139</v>
      </c>
      <c r="C28" s="12">
        <f>+'[1]Table 8 Membership 2.1.14'!Q27</f>
        <v>0</v>
      </c>
      <c r="D28" s="55">
        <f>+'10.1.14_SIS'!CQ29</f>
        <v>0</v>
      </c>
      <c r="E28" s="55">
        <f t="shared" si="1"/>
        <v>0</v>
      </c>
      <c r="F28" s="55">
        <f t="shared" si="2"/>
        <v>0</v>
      </c>
      <c r="G28" s="55">
        <f t="shared" si="3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4"/>
        <v>4826.8020274945702</v>
      </c>
      <c r="K28" s="10">
        <f t="shared" si="5"/>
        <v>0</v>
      </c>
      <c r="L28" s="11">
        <f t="shared" si="6"/>
        <v>0</v>
      </c>
      <c r="M28" s="11">
        <f t="shared" si="7"/>
        <v>0</v>
      </c>
    </row>
    <row r="29" spans="1:13" ht="14.25" x14ac:dyDescent="0.2">
      <c r="A29" s="59">
        <v>26</v>
      </c>
      <c r="B29" s="20" t="s">
        <v>138</v>
      </c>
      <c r="C29" s="15">
        <f>+'[1]Table 8 Membership 2.1.14'!Q28</f>
        <v>91</v>
      </c>
      <c r="D29" s="54">
        <f>+'10.1.14_SIS'!CQ30</f>
        <v>98</v>
      </c>
      <c r="E29" s="54">
        <f t="shared" si="1"/>
        <v>7</v>
      </c>
      <c r="F29" s="54">
        <f t="shared" si="2"/>
        <v>7</v>
      </c>
      <c r="G29" s="54">
        <f t="shared" si="3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4"/>
        <v>4261.3949970570839</v>
      </c>
      <c r="K29" s="14">
        <f t="shared" si="5"/>
        <v>29829.764979399588</v>
      </c>
      <c r="L29" s="13">
        <f t="shared" si="6"/>
        <v>29829.764979399588</v>
      </c>
      <c r="M29" s="13">
        <f t="shared" si="7"/>
        <v>0</v>
      </c>
    </row>
    <row r="30" spans="1:13" ht="14.25" x14ac:dyDescent="0.2">
      <c r="A30" s="59">
        <v>27</v>
      </c>
      <c r="B30" s="20" t="s">
        <v>137</v>
      </c>
      <c r="C30" s="15">
        <f>+'[1]Table 8 Membership 2.1.14'!Q29</f>
        <v>0</v>
      </c>
      <c r="D30" s="54">
        <f>+'10.1.14_SIS'!CQ31</f>
        <v>0</v>
      </c>
      <c r="E30" s="54">
        <f t="shared" si="1"/>
        <v>0</v>
      </c>
      <c r="F30" s="54">
        <f t="shared" si="2"/>
        <v>0</v>
      </c>
      <c r="G30" s="54">
        <f t="shared" si="3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4"/>
        <v>6497.961383997701</v>
      </c>
      <c r="K30" s="14">
        <f t="shared" si="5"/>
        <v>0</v>
      </c>
      <c r="L30" s="13">
        <f t="shared" si="6"/>
        <v>0</v>
      </c>
      <c r="M30" s="13">
        <f t="shared" si="7"/>
        <v>0</v>
      </c>
    </row>
    <row r="31" spans="1:13" ht="14.25" x14ac:dyDescent="0.2">
      <c r="A31" s="59">
        <v>28</v>
      </c>
      <c r="B31" s="20" t="s">
        <v>136</v>
      </c>
      <c r="C31" s="15">
        <f>+'[1]Table 8 Membership 2.1.14'!Q30</f>
        <v>0</v>
      </c>
      <c r="D31" s="54">
        <f>+'10.1.14_SIS'!CQ32</f>
        <v>0</v>
      </c>
      <c r="E31" s="54">
        <f t="shared" si="1"/>
        <v>0</v>
      </c>
      <c r="F31" s="54">
        <f t="shared" si="2"/>
        <v>0</v>
      </c>
      <c r="G31" s="54">
        <f t="shared" si="3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4"/>
        <v>3831.8158846568822</v>
      </c>
      <c r="K31" s="14">
        <f t="shared" si="5"/>
        <v>0</v>
      </c>
      <c r="L31" s="13">
        <f t="shared" si="6"/>
        <v>0</v>
      </c>
      <c r="M31" s="13">
        <f t="shared" si="7"/>
        <v>0</v>
      </c>
    </row>
    <row r="32" spans="1:13" ht="14.25" x14ac:dyDescent="0.2">
      <c r="A32" s="59">
        <v>29</v>
      </c>
      <c r="B32" s="20" t="s">
        <v>135</v>
      </c>
      <c r="C32" s="15">
        <f>+'[1]Table 8 Membership 2.1.14'!Q31</f>
        <v>0</v>
      </c>
      <c r="D32" s="54">
        <f>+'10.1.14_SIS'!CQ33</f>
        <v>0</v>
      </c>
      <c r="E32" s="54">
        <f t="shared" si="1"/>
        <v>0</v>
      </c>
      <c r="F32" s="54">
        <f t="shared" si="2"/>
        <v>0</v>
      </c>
      <c r="G32" s="54">
        <f t="shared" si="3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4"/>
        <v>4593.9623210173722</v>
      </c>
      <c r="K32" s="14">
        <f t="shared" si="5"/>
        <v>0</v>
      </c>
      <c r="L32" s="13">
        <f t="shared" si="6"/>
        <v>0</v>
      </c>
      <c r="M32" s="13">
        <f t="shared" si="7"/>
        <v>0</v>
      </c>
    </row>
    <row r="33" spans="1:13" ht="14.25" x14ac:dyDescent="0.2">
      <c r="A33" s="60">
        <v>30</v>
      </c>
      <c r="B33" s="22" t="s">
        <v>134</v>
      </c>
      <c r="C33" s="12">
        <f>+'[1]Table 8 Membership 2.1.14'!Q32</f>
        <v>0</v>
      </c>
      <c r="D33" s="55">
        <f>+'10.1.14_SIS'!CQ34</f>
        <v>0</v>
      </c>
      <c r="E33" s="55">
        <f t="shared" si="1"/>
        <v>0</v>
      </c>
      <c r="F33" s="55">
        <f t="shared" si="2"/>
        <v>0</v>
      </c>
      <c r="G33" s="55">
        <f t="shared" si="3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4"/>
        <v>6531.7027273996764</v>
      </c>
      <c r="K33" s="10">
        <f t="shared" si="5"/>
        <v>0</v>
      </c>
      <c r="L33" s="11">
        <f t="shared" si="6"/>
        <v>0</v>
      </c>
      <c r="M33" s="11">
        <f t="shared" si="7"/>
        <v>0</v>
      </c>
    </row>
    <row r="34" spans="1:13" ht="14.25" x14ac:dyDescent="0.2">
      <c r="A34" s="59">
        <v>31</v>
      </c>
      <c r="B34" s="20" t="s">
        <v>133</v>
      </c>
      <c r="C34" s="15">
        <f>+'[1]Table 8 Membership 2.1.14'!Q33</f>
        <v>0</v>
      </c>
      <c r="D34" s="54">
        <f>+'10.1.14_SIS'!CQ35</f>
        <v>0</v>
      </c>
      <c r="E34" s="54">
        <f t="shared" si="1"/>
        <v>0</v>
      </c>
      <c r="F34" s="54">
        <f t="shared" si="2"/>
        <v>0</v>
      </c>
      <c r="G34" s="54">
        <f t="shared" si="3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4"/>
        <v>5141.447671686853</v>
      </c>
      <c r="K34" s="14">
        <f t="shared" si="5"/>
        <v>0</v>
      </c>
      <c r="L34" s="13">
        <f t="shared" si="6"/>
        <v>0</v>
      </c>
      <c r="M34" s="13">
        <f t="shared" si="7"/>
        <v>0</v>
      </c>
    </row>
    <row r="35" spans="1:13" ht="14.25" x14ac:dyDescent="0.2">
      <c r="A35" s="59">
        <v>32</v>
      </c>
      <c r="B35" s="20" t="s">
        <v>132</v>
      </c>
      <c r="C35" s="15">
        <f>+'[1]Table 8 Membership 2.1.14'!Q34</f>
        <v>0</v>
      </c>
      <c r="D35" s="54">
        <f>+'10.1.14_SIS'!CQ36</f>
        <v>0</v>
      </c>
      <c r="E35" s="54">
        <f t="shared" si="1"/>
        <v>0</v>
      </c>
      <c r="F35" s="54">
        <f t="shared" si="2"/>
        <v>0</v>
      </c>
      <c r="G35" s="54">
        <f t="shared" si="3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4"/>
        <v>6212.5891890611274</v>
      </c>
      <c r="K35" s="14">
        <f t="shared" si="5"/>
        <v>0</v>
      </c>
      <c r="L35" s="13">
        <f t="shared" si="6"/>
        <v>0</v>
      </c>
      <c r="M35" s="13">
        <f t="shared" si="7"/>
        <v>0</v>
      </c>
    </row>
    <row r="36" spans="1:13" ht="14.25" x14ac:dyDescent="0.2">
      <c r="A36" s="59">
        <v>33</v>
      </c>
      <c r="B36" s="20" t="s">
        <v>131</v>
      </c>
      <c r="C36" s="15">
        <f>+'[1]Table 8 Membership 2.1.14'!Q35</f>
        <v>0</v>
      </c>
      <c r="D36" s="54">
        <f>+'10.1.14_SIS'!CQ37</f>
        <v>0</v>
      </c>
      <c r="E36" s="54">
        <f t="shared" si="1"/>
        <v>0</v>
      </c>
      <c r="F36" s="54">
        <f t="shared" si="2"/>
        <v>0</v>
      </c>
      <c r="G36" s="54">
        <f t="shared" si="3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4"/>
        <v>6111.5354558085237</v>
      </c>
      <c r="K36" s="14">
        <f t="shared" si="5"/>
        <v>0</v>
      </c>
      <c r="L36" s="13">
        <f t="shared" si="6"/>
        <v>0</v>
      </c>
      <c r="M36" s="13">
        <f t="shared" si="7"/>
        <v>0</v>
      </c>
    </row>
    <row r="37" spans="1:13" ht="14.25" x14ac:dyDescent="0.2">
      <c r="A37" s="59">
        <v>34</v>
      </c>
      <c r="B37" s="20" t="s">
        <v>130</v>
      </c>
      <c r="C37" s="15">
        <f>+'[1]Table 8 Membership 2.1.14'!Q36</f>
        <v>0</v>
      </c>
      <c r="D37" s="54">
        <f>+'10.1.14_SIS'!CQ38</f>
        <v>0</v>
      </c>
      <c r="E37" s="54">
        <f t="shared" si="1"/>
        <v>0</v>
      </c>
      <c r="F37" s="54">
        <f t="shared" si="2"/>
        <v>0</v>
      </c>
      <c r="G37" s="54">
        <f t="shared" si="3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4"/>
        <v>6936.2076842789011</v>
      </c>
      <c r="K37" s="14">
        <f t="shared" si="5"/>
        <v>0</v>
      </c>
      <c r="L37" s="13">
        <f t="shared" si="6"/>
        <v>0</v>
      </c>
      <c r="M37" s="13">
        <f t="shared" si="7"/>
        <v>0</v>
      </c>
    </row>
    <row r="38" spans="1:13" ht="14.25" x14ac:dyDescent="0.2">
      <c r="A38" s="60">
        <v>35</v>
      </c>
      <c r="B38" s="22" t="s">
        <v>129</v>
      </c>
      <c r="C38" s="12">
        <f>+'[1]Table 8 Membership 2.1.14'!Q37</f>
        <v>0</v>
      </c>
      <c r="D38" s="55">
        <f>+'10.1.14_SIS'!CQ39</f>
        <v>0</v>
      </c>
      <c r="E38" s="55">
        <f t="shared" si="1"/>
        <v>0</v>
      </c>
      <c r="F38" s="55">
        <f t="shared" si="2"/>
        <v>0</v>
      </c>
      <c r="G38" s="55">
        <f t="shared" si="3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4"/>
        <v>5704.2082060477605</v>
      </c>
      <c r="K38" s="10">
        <f t="shared" si="5"/>
        <v>0</v>
      </c>
      <c r="L38" s="11">
        <f t="shared" si="6"/>
        <v>0</v>
      </c>
      <c r="M38" s="11">
        <f t="shared" si="7"/>
        <v>0</v>
      </c>
    </row>
    <row r="39" spans="1:13" ht="14.25" x14ac:dyDescent="0.2">
      <c r="A39" s="59">
        <v>36</v>
      </c>
      <c r="B39" s="20" t="s">
        <v>128</v>
      </c>
      <c r="C39" s="15">
        <f>+'[1]Table 8 Membership 2.1.14'!Q38</f>
        <v>2</v>
      </c>
      <c r="D39" s="54">
        <f>+'10.1.14_SIS'!CQ40</f>
        <v>5</v>
      </c>
      <c r="E39" s="54">
        <f t="shared" si="1"/>
        <v>3</v>
      </c>
      <c r="F39" s="54">
        <f t="shared" si="2"/>
        <v>3</v>
      </c>
      <c r="G39" s="54">
        <f t="shared" si="3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4"/>
        <v>4348.7345590766217</v>
      </c>
      <c r="K39" s="14">
        <f t="shared" si="5"/>
        <v>13046.203677229865</v>
      </c>
      <c r="L39" s="13">
        <f t="shared" si="6"/>
        <v>13046.203677229865</v>
      </c>
      <c r="M39" s="13">
        <f t="shared" si="7"/>
        <v>0</v>
      </c>
    </row>
    <row r="40" spans="1:13" ht="14.25" x14ac:dyDescent="0.2">
      <c r="A40" s="59">
        <v>37</v>
      </c>
      <c r="B40" s="20" t="s">
        <v>127</v>
      </c>
      <c r="C40" s="15">
        <f>+'[1]Table 8 Membership 2.1.14'!Q39</f>
        <v>0</v>
      </c>
      <c r="D40" s="54">
        <f>+'10.1.14_SIS'!CQ41</f>
        <v>0</v>
      </c>
      <c r="E40" s="54">
        <f t="shared" si="1"/>
        <v>0</v>
      </c>
      <c r="F40" s="54">
        <f t="shared" si="2"/>
        <v>0</v>
      </c>
      <c r="G40" s="54">
        <f t="shared" si="3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4"/>
        <v>6318.9939260317688</v>
      </c>
      <c r="K40" s="14">
        <f t="shared" si="5"/>
        <v>0</v>
      </c>
      <c r="L40" s="13">
        <f t="shared" si="6"/>
        <v>0</v>
      </c>
      <c r="M40" s="13">
        <f t="shared" si="7"/>
        <v>0</v>
      </c>
    </row>
    <row r="41" spans="1:13" ht="14.25" x14ac:dyDescent="0.2">
      <c r="A41" s="59">
        <v>38</v>
      </c>
      <c r="B41" s="20" t="s">
        <v>126</v>
      </c>
      <c r="C41" s="15">
        <f>+'[1]Table 8 Membership 2.1.14'!Q40</f>
        <v>0</v>
      </c>
      <c r="D41" s="54">
        <f>+'10.1.14_SIS'!CQ42</f>
        <v>0</v>
      </c>
      <c r="E41" s="54">
        <f t="shared" si="1"/>
        <v>0</v>
      </c>
      <c r="F41" s="54">
        <f t="shared" si="2"/>
        <v>0</v>
      </c>
      <c r="G41" s="54">
        <f t="shared" si="3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4"/>
        <v>2918.7217552916882</v>
      </c>
      <c r="K41" s="14">
        <f t="shared" si="5"/>
        <v>0</v>
      </c>
      <c r="L41" s="13">
        <f t="shared" si="6"/>
        <v>0</v>
      </c>
      <c r="M41" s="13">
        <f t="shared" si="7"/>
        <v>0</v>
      </c>
    </row>
    <row r="42" spans="1:13" ht="14.25" x14ac:dyDescent="0.2">
      <c r="A42" s="59">
        <v>39</v>
      </c>
      <c r="B42" s="20" t="s">
        <v>125</v>
      </c>
      <c r="C42" s="15">
        <f>+'[1]Table 8 Membership 2.1.14'!Q41</f>
        <v>0</v>
      </c>
      <c r="D42" s="54">
        <f>+'10.1.14_SIS'!CQ43</f>
        <v>0</v>
      </c>
      <c r="E42" s="54">
        <f t="shared" si="1"/>
        <v>0</v>
      </c>
      <c r="F42" s="54">
        <f t="shared" si="2"/>
        <v>0</v>
      </c>
      <c r="G42" s="54">
        <f t="shared" si="3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4"/>
        <v>4436.561411357332</v>
      </c>
      <c r="K42" s="14">
        <f t="shared" si="5"/>
        <v>0</v>
      </c>
      <c r="L42" s="13">
        <f t="shared" si="6"/>
        <v>0</v>
      </c>
      <c r="M42" s="13">
        <f t="shared" si="7"/>
        <v>0</v>
      </c>
    </row>
    <row r="43" spans="1:13" ht="14.25" x14ac:dyDescent="0.2">
      <c r="A43" s="60">
        <v>40</v>
      </c>
      <c r="B43" s="22" t="s">
        <v>124</v>
      </c>
      <c r="C43" s="12">
        <f>+'[1]Table 8 Membership 2.1.14'!Q42</f>
        <v>0</v>
      </c>
      <c r="D43" s="55">
        <f>+'10.1.14_SIS'!CQ44</f>
        <v>0</v>
      </c>
      <c r="E43" s="55">
        <f t="shared" si="1"/>
        <v>0</v>
      </c>
      <c r="F43" s="55">
        <f t="shared" si="2"/>
        <v>0</v>
      </c>
      <c r="G43" s="55">
        <f t="shared" si="3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4"/>
        <v>5822.0810285698408</v>
      </c>
      <c r="K43" s="10">
        <f t="shared" si="5"/>
        <v>0</v>
      </c>
      <c r="L43" s="11">
        <f t="shared" si="6"/>
        <v>0</v>
      </c>
      <c r="M43" s="11">
        <f t="shared" si="7"/>
        <v>0</v>
      </c>
    </row>
    <row r="44" spans="1:13" ht="14.25" x14ac:dyDescent="0.2">
      <c r="A44" s="59">
        <v>41</v>
      </c>
      <c r="B44" s="20" t="s">
        <v>123</v>
      </c>
      <c r="C44" s="15">
        <f>+'[1]Table 8 Membership 2.1.14'!Q43</f>
        <v>0</v>
      </c>
      <c r="D44" s="54">
        <f>+'10.1.14_SIS'!CQ45</f>
        <v>0</v>
      </c>
      <c r="E44" s="54">
        <f t="shared" si="1"/>
        <v>0</v>
      </c>
      <c r="F44" s="54">
        <f t="shared" si="2"/>
        <v>0</v>
      </c>
      <c r="G44" s="54">
        <f t="shared" si="3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4"/>
        <v>4177.4148574716473</v>
      </c>
      <c r="K44" s="14">
        <f t="shared" si="5"/>
        <v>0</v>
      </c>
      <c r="L44" s="13">
        <f t="shared" si="6"/>
        <v>0</v>
      </c>
      <c r="M44" s="13">
        <f t="shared" si="7"/>
        <v>0</v>
      </c>
    </row>
    <row r="45" spans="1:13" ht="14.25" x14ac:dyDescent="0.2">
      <c r="A45" s="59">
        <v>42</v>
      </c>
      <c r="B45" s="20" t="s">
        <v>122</v>
      </c>
      <c r="C45" s="15">
        <f>+'[1]Table 8 Membership 2.1.14'!Q44</f>
        <v>0</v>
      </c>
      <c r="D45" s="54">
        <f>+'10.1.14_SIS'!CQ46</f>
        <v>0</v>
      </c>
      <c r="E45" s="54">
        <f t="shared" si="1"/>
        <v>0</v>
      </c>
      <c r="F45" s="54">
        <f t="shared" si="2"/>
        <v>0</v>
      </c>
      <c r="G45" s="54">
        <f t="shared" si="3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4"/>
        <v>5647.8877751368682</v>
      </c>
      <c r="K45" s="14">
        <f t="shared" si="5"/>
        <v>0</v>
      </c>
      <c r="L45" s="13">
        <f t="shared" si="6"/>
        <v>0</v>
      </c>
      <c r="M45" s="13">
        <f t="shared" si="7"/>
        <v>0</v>
      </c>
    </row>
    <row r="46" spans="1:13" ht="14.25" x14ac:dyDescent="0.2">
      <c r="A46" s="59">
        <v>43</v>
      </c>
      <c r="B46" s="20" t="s">
        <v>121</v>
      </c>
      <c r="C46" s="15">
        <f>+'[1]Table 8 Membership 2.1.14'!Q45</f>
        <v>0</v>
      </c>
      <c r="D46" s="54">
        <f>+'10.1.14_SIS'!CQ47</f>
        <v>0</v>
      </c>
      <c r="E46" s="54">
        <f t="shared" si="1"/>
        <v>0</v>
      </c>
      <c r="F46" s="54">
        <f t="shared" si="2"/>
        <v>0</v>
      </c>
      <c r="G46" s="54">
        <f t="shared" si="3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4"/>
        <v>6363.3538720594697</v>
      </c>
      <c r="K46" s="14">
        <f t="shared" si="5"/>
        <v>0</v>
      </c>
      <c r="L46" s="13">
        <f t="shared" si="6"/>
        <v>0</v>
      </c>
      <c r="M46" s="13">
        <f t="shared" si="7"/>
        <v>0</v>
      </c>
    </row>
    <row r="47" spans="1:13" ht="14.25" x14ac:dyDescent="0.2">
      <c r="A47" s="59">
        <v>44</v>
      </c>
      <c r="B47" s="20" t="s">
        <v>120</v>
      </c>
      <c r="C47" s="15">
        <f>+'[1]Table 8 Membership 2.1.14'!Q46</f>
        <v>0</v>
      </c>
      <c r="D47" s="54">
        <f>+'10.1.14_SIS'!CQ48</f>
        <v>0</v>
      </c>
      <c r="E47" s="54">
        <f t="shared" si="1"/>
        <v>0</v>
      </c>
      <c r="F47" s="54">
        <f t="shared" si="2"/>
        <v>0</v>
      </c>
      <c r="G47" s="54">
        <f t="shared" si="3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4"/>
        <v>5560.7558151820358</v>
      </c>
      <c r="K47" s="14">
        <f t="shared" si="5"/>
        <v>0</v>
      </c>
      <c r="L47" s="13">
        <f t="shared" si="6"/>
        <v>0</v>
      </c>
      <c r="M47" s="13">
        <f t="shared" si="7"/>
        <v>0</v>
      </c>
    </row>
    <row r="48" spans="1:13" ht="14.25" x14ac:dyDescent="0.2">
      <c r="A48" s="60">
        <v>45</v>
      </c>
      <c r="B48" s="22" t="s">
        <v>119</v>
      </c>
      <c r="C48" s="12">
        <f>+'[1]Table 8 Membership 2.1.14'!Q47</f>
        <v>1</v>
      </c>
      <c r="D48" s="55">
        <f>+'10.1.14_SIS'!CQ49</f>
        <v>1</v>
      </c>
      <c r="E48" s="55">
        <f t="shared" si="1"/>
        <v>0</v>
      </c>
      <c r="F48" s="55">
        <f t="shared" si="2"/>
        <v>0</v>
      </c>
      <c r="G48" s="55">
        <f t="shared" si="3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4"/>
        <v>2808.0072499469102</v>
      </c>
      <c r="K48" s="10">
        <f t="shared" si="5"/>
        <v>0</v>
      </c>
      <c r="L48" s="11">
        <f t="shared" si="6"/>
        <v>0</v>
      </c>
      <c r="M48" s="11">
        <f t="shared" si="7"/>
        <v>0</v>
      </c>
    </row>
    <row r="49" spans="1:13" ht="14.25" x14ac:dyDescent="0.2">
      <c r="A49" s="59">
        <v>46</v>
      </c>
      <c r="B49" s="20" t="s">
        <v>118</v>
      </c>
      <c r="C49" s="15">
        <f>+'[1]Table 8 Membership 2.1.14'!Q48</f>
        <v>0</v>
      </c>
      <c r="D49" s="54">
        <f>+'10.1.14_SIS'!CQ50</f>
        <v>0</v>
      </c>
      <c r="E49" s="54">
        <f t="shared" si="1"/>
        <v>0</v>
      </c>
      <c r="F49" s="54">
        <f t="shared" si="2"/>
        <v>0</v>
      </c>
      <c r="G49" s="54">
        <f t="shared" si="3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4"/>
        <v>6779.2744468088385</v>
      </c>
      <c r="K49" s="14">
        <f t="shared" si="5"/>
        <v>0</v>
      </c>
      <c r="L49" s="13">
        <f t="shared" si="6"/>
        <v>0</v>
      </c>
      <c r="M49" s="13">
        <f t="shared" si="7"/>
        <v>0</v>
      </c>
    </row>
    <row r="50" spans="1:13" ht="14.25" x14ac:dyDescent="0.2">
      <c r="A50" s="59">
        <v>47</v>
      </c>
      <c r="B50" s="20" t="s">
        <v>117</v>
      </c>
      <c r="C50" s="15">
        <f>+'[1]Table 8 Membership 2.1.14'!Q49</f>
        <v>0</v>
      </c>
      <c r="D50" s="54">
        <f>+'10.1.14_SIS'!CQ51</f>
        <v>0</v>
      </c>
      <c r="E50" s="54">
        <f t="shared" si="1"/>
        <v>0</v>
      </c>
      <c r="F50" s="54">
        <f t="shared" si="2"/>
        <v>0</v>
      </c>
      <c r="G50" s="54">
        <f t="shared" si="3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4"/>
        <v>3434.9085257646739</v>
      </c>
      <c r="K50" s="14">
        <f t="shared" si="5"/>
        <v>0</v>
      </c>
      <c r="L50" s="13">
        <f t="shared" si="6"/>
        <v>0</v>
      </c>
      <c r="M50" s="13">
        <f t="shared" si="7"/>
        <v>0</v>
      </c>
    </row>
    <row r="51" spans="1:13" ht="14.25" x14ac:dyDescent="0.2">
      <c r="A51" s="59">
        <v>48</v>
      </c>
      <c r="B51" s="20" t="s">
        <v>116</v>
      </c>
      <c r="C51" s="15">
        <f>+'[1]Table 8 Membership 2.1.14'!Q50</f>
        <v>1</v>
      </c>
      <c r="D51" s="54">
        <f>+'10.1.14_SIS'!CQ52</f>
        <v>1</v>
      </c>
      <c r="E51" s="54">
        <f t="shared" si="1"/>
        <v>0</v>
      </c>
      <c r="F51" s="54">
        <f t="shared" si="2"/>
        <v>0</v>
      </c>
      <c r="G51" s="54">
        <f t="shared" si="3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4"/>
        <v>4854.4282529800721</v>
      </c>
      <c r="K51" s="14">
        <f t="shared" si="5"/>
        <v>0</v>
      </c>
      <c r="L51" s="13">
        <f t="shared" si="6"/>
        <v>0</v>
      </c>
      <c r="M51" s="13">
        <f t="shared" si="7"/>
        <v>0</v>
      </c>
    </row>
    <row r="52" spans="1:13" ht="14.25" x14ac:dyDescent="0.2">
      <c r="A52" s="59">
        <v>49</v>
      </c>
      <c r="B52" s="20" t="s">
        <v>115</v>
      </c>
      <c r="C52" s="15">
        <f>+'[1]Table 8 Membership 2.1.14'!Q51</f>
        <v>0</v>
      </c>
      <c r="D52" s="54">
        <f>+'10.1.14_SIS'!CQ53</f>
        <v>0</v>
      </c>
      <c r="E52" s="54">
        <f t="shared" si="1"/>
        <v>0</v>
      </c>
      <c r="F52" s="54">
        <f t="shared" si="2"/>
        <v>0</v>
      </c>
      <c r="G52" s="54">
        <f t="shared" si="3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4"/>
        <v>5570.3155315659187</v>
      </c>
      <c r="K52" s="14">
        <f t="shared" si="5"/>
        <v>0</v>
      </c>
      <c r="L52" s="13">
        <f t="shared" si="6"/>
        <v>0</v>
      </c>
      <c r="M52" s="13">
        <f t="shared" si="7"/>
        <v>0</v>
      </c>
    </row>
    <row r="53" spans="1:13" ht="14.25" x14ac:dyDescent="0.2">
      <c r="A53" s="60">
        <v>50</v>
      </c>
      <c r="B53" s="22" t="s">
        <v>114</v>
      </c>
      <c r="C53" s="12">
        <f>+'[1]Table 8 Membership 2.1.14'!Q52</f>
        <v>0</v>
      </c>
      <c r="D53" s="55">
        <f>+'10.1.14_SIS'!CQ54</f>
        <v>0</v>
      </c>
      <c r="E53" s="55">
        <f t="shared" si="1"/>
        <v>0</v>
      </c>
      <c r="F53" s="55">
        <f t="shared" si="2"/>
        <v>0</v>
      </c>
      <c r="G53" s="55">
        <f t="shared" si="3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4"/>
        <v>5812.1492722701678</v>
      </c>
      <c r="K53" s="10">
        <f t="shared" si="5"/>
        <v>0</v>
      </c>
      <c r="L53" s="11">
        <f t="shared" si="6"/>
        <v>0</v>
      </c>
      <c r="M53" s="11">
        <f t="shared" si="7"/>
        <v>0</v>
      </c>
    </row>
    <row r="54" spans="1:13" ht="14.25" x14ac:dyDescent="0.2">
      <c r="A54" s="59">
        <v>51</v>
      </c>
      <c r="B54" s="20" t="s">
        <v>113</v>
      </c>
      <c r="C54" s="15">
        <f>+'[1]Table 8 Membership 2.1.14'!Q53</f>
        <v>0</v>
      </c>
      <c r="D54" s="54">
        <f>+'10.1.14_SIS'!CQ55</f>
        <v>0</v>
      </c>
      <c r="E54" s="54">
        <f t="shared" si="1"/>
        <v>0</v>
      </c>
      <c r="F54" s="54">
        <f t="shared" si="2"/>
        <v>0</v>
      </c>
      <c r="G54" s="54">
        <f t="shared" si="3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4"/>
        <v>4860.8528602178994</v>
      </c>
      <c r="K54" s="14">
        <f t="shared" si="5"/>
        <v>0</v>
      </c>
      <c r="L54" s="13">
        <f t="shared" si="6"/>
        <v>0</v>
      </c>
      <c r="M54" s="13">
        <f t="shared" si="7"/>
        <v>0</v>
      </c>
    </row>
    <row r="55" spans="1:13" ht="14.25" x14ac:dyDescent="0.2">
      <c r="A55" s="59">
        <v>52</v>
      </c>
      <c r="B55" s="20" t="s">
        <v>112</v>
      </c>
      <c r="C55" s="15">
        <f>+'[1]Table 8 Membership 2.1.14'!Q54</f>
        <v>0</v>
      </c>
      <c r="D55" s="54">
        <f>+'10.1.14_SIS'!CQ56</f>
        <v>0</v>
      </c>
      <c r="E55" s="54">
        <f t="shared" si="1"/>
        <v>0</v>
      </c>
      <c r="F55" s="54">
        <f t="shared" si="2"/>
        <v>0</v>
      </c>
      <c r="G55" s="54">
        <f t="shared" si="3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4"/>
        <v>5720.6445845228172</v>
      </c>
      <c r="K55" s="14">
        <f t="shared" si="5"/>
        <v>0</v>
      </c>
      <c r="L55" s="13">
        <f t="shared" si="6"/>
        <v>0</v>
      </c>
      <c r="M55" s="13">
        <f t="shared" si="7"/>
        <v>0</v>
      </c>
    </row>
    <row r="56" spans="1:13" ht="14.25" x14ac:dyDescent="0.2">
      <c r="A56" s="59">
        <v>53</v>
      </c>
      <c r="B56" s="20" t="s">
        <v>111</v>
      </c>
      <c r="C56" s="15">
        <f>+'[1]Table 8 Membership 2.1.14'!Q55</f>
        <v>0</v>
      </c>
      <c r="D56" s="54">
        <f>+'10.1.14_SIS'!CQ57</f>
        <v>0</v>
      </c>
      <c r="E56" s="54">
        <f t="shared" si="1"/>
        <v>0</v>
      </c>
      <c r="F56" s="54">
        <f t="shared" si="2"/>
        <v>0</v>
      </c>
      <c r="G56" s="54">
        <f t="shared" si="3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4"/>
        <v>5749.890819404548</v>
      </c>
      <c r="K56" s="14">
        <f t="shared" si="5"/>
        <v>0</v>
      </c>
      <c r="L56" s="13">
        <f t="shared" si="6"/>
        <v>0</v>
      </c>
      <c r="M56" s="13">
        <f t="shared" si="7"/>
        <v>0</v>
      </c>
    </row>
    <row r="57" spans="1:13" ht="14.25" x14ac:dyDescent="0.2">
      <c r="A57" s="59">
        <v>54</v>
      </c>
      <c r="B57" s="20" t="s">
        <v>110</v>
      </c>
      <c r="C57" s="15">
        <f>+'[1]Table 8 Membership 2.1.14'!Q56</f>
        <v>0</v>
      </c>
      <c r="D57" s="54">
        <f>+'10.1.14_SIS'!CQ58</f>
        <v>0</v>
      </c>
      <c r="E57" s="54">
        <f t="shared" si="1"/>
        <v>0</v>
      </c>
      <c r="F57" s="54">
        <f t="shared" si="2"/>
        <v>0</v>
      </c>
      <c r="G57" s="54">
        <f t="shared" si="3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4"/>
        <v>6818.5298370516712</v>
      </c>
      <c r="K57" s="14">
        <f t="shared" si="5"/>
        <v>0</v>
      </c>
      <c r="L57" s="13">
        <f t="shared" si="6"/>
        <v>0</v>
      </c>
      <c r="M57" s="13">
        <f t="shared" si="7"/>
        <v>0</v>
      </c>
    </row>
    <row r="58" spans="1:13" ht="14.25" x14ac:dyDescent="0.2">
      <c r="A58" s="60">
        <v>55</v>
      </c>
      <c r="B58" s="22" t="s">
        <v>109</v>
      </c>
      <c r="C58" s="12">
        <f>+'[1]Table 8 Membership 2.1.14'!Q57</f>
        <v>0</v>
      </c>
      <c r="D58" s="55">
        <f>+'10.1.14_SIS'!CQ59</f>
        <v>0</v>
      </c>
      <c r="E58" s="55">
        <f t="shared" si="1"/>
        <v>0</v>
      </c>
      <c r="F58" s="55">
        <f t="shared" si="2"/>
        <v>0</v>
      </c>
      <c r="G58" s="55">
        <f t="shared" si="3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4"/>
        <v>5061.9625491298484</v>
      </c>
      <c r="K58" s="10">
        <f t="shared" si="5"/>
        <v>0</v>
      </c>
      <c r="L58" s="11">
        <f t="shared" si="6"/>
        <v>0</v>
      </c>
      <c r="M58" s="11">
        <f t="shared" si="7"/>
        <v>0</v>
      </c>
    </row>
    <row r="59" spans="1:13" ht="14.25" x14ac:dyDescent="0.2">
      <c r="A59" s="59">
        <v>56</v>
      </c>
      <c r="B59" s="20" t="s">
        <v>108</v>
      </c>
      <c r="C59" s="15">
        <f>+'[1]Table 8 Membership 2.1.14'!Q58</f>
        <v>0</v>
      </c>
      <c r="D59" s="54">
        <f>+'10.1.14_SIS'!CQ60</f>
        <v>0</v>
      </c>
      <c r="E59" s="54">
        <f t="shared" si="1"/>
        <v>0</v>
      </c>
      <c r="F59" s="54">
        <f t="shared" si="2"/>
        <v>0</v>
      </c>
      <c r="G59" s="54">
        <f t="shared" si="3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4"/>
        <v>5643.1509408288284</v>
      </c>
      <c r="K59" s="14">
        <f t="shared" si="5"/>
        <v>0</v>
      </c>
      <c r="L59" s="13">
        <f t="shared" si="6"/>
        <v>0</v>
      </c>
      <c r="M59" s="13">
        <f t="shared" si="7"/>
        <v>0</v>
      </c>
    </row>
    <row r="60" spans="1:13" ht="14.25" x14ac:dyDescent="0.2">
      <c r="A60" s="59">
        <v>57</v>
      </c>
      <c r="B60" s="20" t="s">
        <v>107</v>
      </c>
      <c r="C60" s="15">
        <f>+'[1]Table 8 Membership 2.1.14'!Q59</f>
        <v>0</v>
      </c>
      <c r="D60" s="54">
        <f>+'10.1.14_SIS'!CQ61</f>
        <v>0</v>
      </c>
      <c r="E60" s="54">
        <f t="shared" si="1"/>
        <v>0</v>
      </c>
      <c r="F60" s="54">
        <f t="shared" si="2"/>
        <v>0</v>
      </c>
      <c r="G60" s="54">
        <f t="shared" si="3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4"/>
        <v>5390.5022979230689</v>
      </c>
      <c r="K60" s="14">
        <f t="shared" si="5"/>
        <v>0</v>
      </c>
      <c r="L60" s="13">
        <f t="shared" si="6"/>
        <v>0</v>
      </c>
      <c r="M60" s="13">
        <f t="shared" si="7"/>
        <v>0</v>
      </c>
    </row>
    <row r="61" spans="1:13" ht="14.25" x14ac:dyDescent="0.2">
      <c r="A61" s="59">
        <v>58</v>
      </c>
      <c r="B61" s="20" t="s">
        <v>106</v>
      </c>
      <c r="C61" s="15">
        <f>+'[1]Table 8 Membership 2.1.14'!Q60</f>
        <v>0</v>
      </c>
      <c r="D61" s="54">
        <f>+'10.1.14_SIS'!CQ62</f>
        <v>0</v>
      </c>
      <c r="E61" s="54">
        <f t="shared" si="1"/>
        <v>0</v>
      </c>
      <c r="F61" s="54">
        <f t="shared" si="2"/>
        <v>0</v>
      </c>
      <c r="G61" s="54">
        <f t="shared" si="3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4"/>
        <v>6370.1529637882122</v>
      </c>
      <c r="K61" s="14">
        <f t="shared" si="5"/>
        <v>0</v>
      </c>
      <c r="L61" s="13">
        <f t="shared" si="6"/>
        <v>0</v>
      </c>
      <c r="M61" s="13">
        <f t="shared" si="7"/>
        <v>0</v>
      </c>
    </row>
    <row r="62" spans="1:13" ht="14.25" x14ac:dyDescent="0.2">
      <c r="A62" s="59">
        <v>59</v>
      </c>
      <c r="B62" s="20" t="s">
        <v>105</v>
      </c>
      <c r="C62" s="15">
        <f>+'[1]Table 8 Membership 2.1.14'!Q61</f>
        <v>0</v>
      </c>
      <c r="D62" s="54">
        <f>+'10.1.14_SIS'!CQ63</f>
        <v>0</v>
      </c>
      <c r="E62" s="54">
        <f t="shared" si="1"/>
        <v>0</v>
      </c>
      <c r="F62" s="54">
        <f t="shared" si="2"/>
        <v>0</v>
      </c>
      <c r="G62" s="54">
        <f t="shared" si="3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4"/>
        <v>7311.4662935218475</v>
      </c>
      <c r="K62" s="14">
        <f t="shared" si="5"/>
        <v>0</v>
      </c>
      <c r="L62" s="13">
        <f t="shared" si="6"/>
        <v>0</v>
      </c>
      <c r="M62" s="13">
        <f t="shared" si="7"/>
        <v>0</v>
      </c>
    </row>
    <row r="63" spans="1:13" ht="14.25" x14ac:dyDescent="0.2">
      <c r="A63" s="60">
        <v>60</v>
      </c>
      <c r="B63" s="22" t="s">
        <v>104</v>
      </c>
      <c r="C63" s="12">
        <f>+'[1]Table 8 Membership 2.1.14'!Q62</f>
        <v>0</v>
      </c>
      <c r="D63" s="55">
        <f>+'10.1.14_SIS'!CQ64</f>
        <v>0</v>
      </c>
      <c r="E63" s="55">
        <f t="shared" si="1"/>
        <v>0</v>
      </c>
      <c r="F63" s="55">
        <f t="shared" si="2"/>
        <v>0</v>
      </c>
      <c r="G63" s="55">
        <f t="shared" si="3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4"/>
        <v>5895.264090063828</v>
      </c>
      <c r="K63" s="10">
        <f t="shared" si="5"/>
        <v>0</v>
      </c>
      <c r="L63" s="11">
        <f t="shared" si="6"/>
        <v>0</v>
      </c>
      <c r="M63" s="11">
        <f t="shared" si="7"/>
        <v>0</v>
      </c>
    </row>
    <row r="64" spans="1:13" ht="14.25" x14ac:dyDescent="0.2">
      <c r="A64" s="59">
        <v>61</v>
      </c>
      <c r="B64" s="20" t="s">
        <v>103</v>
      </c>
      <c r="C64" s="15">
        <f>+'[1]Table 8 Membership 2.1.14'!Q63</f>
        <v>0</v>
      </c>
      <c r="D64" s="54">
        <f>+'10.1.14_SIS'!CQ65</f>
        <v>0</v>
      </c>
      <c r="E64" s="54">
        <f t="shared" si="1"/>
        <v>0</v>
      </c>
      <c r="F64" s="54">
        <f t="shared" si="2"/>
        <v>0</v>
      </c>
      <c r="G64" s="54">
        <f t="shared" si="3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4"/>
        <v>3687.8675356369185</v>
      </c>
      <c r="K64" s="14">
        <f t="shared" si="5"/>
        <v>0</v>
      </c>
      <c r="L64" s="13">
        <f t="shared" si="6"/>
        <v>0</v>
      </c>
      <c r="M64" s="13">
        <f t="shared" si="7"/>
        <v>0</v>
      </c>
    </row>
    <row r="65" spans="1:13" ht="14.25" x14ac:dyDescent="0.2">
      <c r="A65" s="59">
        <v>62</v>
      </c>
      <c r="B65" s="20" t="s">
        <v>102</v>
      </c>
      <c r="C65" s="15">
        <f>+'[1]Table 8 Membership 2.1.14'!Q64</f>
        <v>0</v>
      </c>
      <c r="D65" s="54">
        <f>+'10.1.14_SIS'!CQ66</f>
        <v>0</v>
      </c>
      <c r="E65" s="54">
        <f t="shared" si="1"/>
        <v>0</v>
      </c>
      <c r="F65" s="54">
        <f t="shared" si="2"/>
        <v>0</v>
      </c>
      <c r="G65" s="54">
        <f t="shared" si="3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4"/>
        <v>6417.154538516008</v>
      </c>
      <c r="K65" s="14">
        <f t="shared" si="5"/>
        <v>0</v>
      </c>
      <c r="L65" s="13">
        <f t="shared" si="6"/>
        <v>0</v>
      </c>
      <c r="M65" s="13">
        <f t="shared" si="7"/>
        <v>0</v>
      </c>
    </row>
    <row r="66" spans="1:13" ht="14.25" x14ac:dyDescent="0.2">
      <c r="A66" s="59">
        <v>63</v>
      </c>
      <c r="B66" s="20" t="s">
        <v>101</v>
      </c>
      <c r="C66" s="15">
        <f>+'[1]Table 8 Membership 2.1.14'!Q65</f>
        <v>0</v>
      </c>
      <c r="D66" s="54">
        <f>+'10.1.14_SIS'!CQ67</f>
        <v>0</v>
      </c>
      <c r="E66" s="54">
        <f t="shared" si="1"/>
        <v>0</v>
      </c>
      <c r="F66" s="54">
        <f t="shared" si="2"/>
        <v>0</v>
      </c>
      <c r="G66" s="54">
        <f t="shared" si="3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4"/>
        <v>4881.1713481848092</v>
      </c>
      <c r="K66" s="14">
        <f t="shared" si="5"/>
        <v>0</v>
      </c>
      <c r="L66" s="13">
        <f t="shared" si="6"/>
        <v>0</v>
      </c>
      <c r="M66" s="13">
        <f t="shared" si="7"/>
        <v>0</v>
      </c>
    </row>
    <row r="67" spans="1:13" ht="14.25" x14ac:dyDescent="0.2">
      <c r="A67" s="59">
        <v>64</v>
      </c>
      <c r="B67" s="20" t="s">
        <v>100</v>
      </c>
      <c r="C67" s="15">
        <f>+'[1]Table 8 Membership 2.1.14'!Q66</f>
        <v>0</v>
      </c>
      <c r="D67" s="54">
        <f>+'10.1.14_SIS'!CQ68</f>
        <v>0</v>
      </c>
      <c r="E67" s="54">
        <f t="shared" si="1"/>
        <v>0</v>
      </c>
      <c r="F67" s="54">
        <f t="shared" si="2"/>
        <v>0</v>
      </c>
      <c r="G67" s="54">
        <f t="shared" si="3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4"/>
        <v>6870.4907532778252</v>
      </c>
      <c r="K67" s="14">
        <f t="shared" si="5"/>
        <v>0</v>
      </c>
      <c r="L67" s="13">
        <f t="shared" si="6"/>
        <v>0</v>
      </c>
      <c r="M67" s="13">
        <f t="shared" si="7"/>
        <v>0</v>
      </c>
    </row>
    <row r="68" spans="1:13" ht="14.25" x14ac:dyDescent="0.2">
      <c r="A68" s="60">
        <v>65</v>
      </c>
      <c r="B68" s="22" t="s">
        <v>99</v>
      </c>
      <c r="C68" s="12">
        <f>+'[1]Table 8 Membership 2.1.14'!Q67</f>
        <v>0</v>
      </c>
      <c r="D68" s="55">
        <f>+'10.1.14_SIS'!CQ69</f>
        <v>0</v>
      </c>
      <c r="E68" s="55">
        <f t="shared" ref="E68:E72" si="8">D68-C68</f>
        <v>0</v>
      </c>
      <c r="F68" s="55">
        <f t="shared" ref="F68:F72" si="9">IF(E68&gt;0,E68,0)</f>
        <v>0</v>
      </c>
      <c r="G68" s="55">
        <f t="shared" ref="G68:G72" si="10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ref="J68:J72" si="11">I68+H68</f>
        <v>5604.2805543943641</v>
      </c>
      <c r="K68" s="10">
        <f t="shared" ref="K68:K72" si="12">E68*J68</f>
        <v>0</v>
      </c>
      <c r="L68" s="11">
        <f t="shared" ref="L68:L72" si="13">IF(K68&gt;0,K68,0)</f>
        <v>0</v>
      </c>
      <c r="M68" s="11">
        <f t="shared" ref="M68:M72" si="14">IF(K68&lt;0,K68,0)</f>
        <v>0</v>
      </c>
    </row>
    <row r="69" spans="1:13" ht="14.25" x14ac:dyDescent="0.2">
      <c r="A69" s="59">
        <v>66</v>
      </c>
      <c r="B69" s="20" t="s">
        <v>98</v>
      </c>
      <c r="C69" s="15">
        <f>+'[1]Table 8 Membership 2.1.14'!Q68</f>
        <v>0</v>
      </c>
      <c r="D69" s="54">
        <f>+'10.1.14_SIS'!CQ70</f>
        <v>0</v>
      </c>
      <c r="E69" s="54">
        <f t="shared" si="8"/>
        <v>0</v>
      </c>
      <c r="F69" s="54">
        <f t="shared" si="9"/>
        <v>0</v>
      </c>
      <c r="G69" s="54">
        <f t="shared" si="10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si="11"/>
        <v>7294.0685433910039</v>
      </c>
      <c r="K69" s="14">
        <f t="shared" si="12"/>
        <v>0</v>
      </c>
      <c r="L69" s="13">
        <f t="shared" si="13"/>
        <v>0</v>
      </c>
      <c r="M69" s="13">
        <f t="shared" si="14"/>
        <v>0</v>
      </c>
    </row>
    <row r="70" spans="1:13" ht="14.25" x14ac:dyDescent="0.2">
      <c r="A70" s="59">
        <v>67</v>
      </c>
      <c r="B70" s="20" t="s">
        <v>97</v>
      </c>
      <c r="C70" s="15">
        <f>+'[1]Table 8 Membership 2.1.14'!Q69</f>
        <v>0</v>
      </c>
      <c r="D70" s="54">
        <f>+'10.1.14_SIS'!CQ71</f>
        <v>0</v>
      </c>
      <c r="E70" s="54">
        <f t="shared" si="8"/>
        <v>0</v>
      </c>
      <c r="F70" s="54">
        <f t="shared" si="9"/>
        <v>0</v>
      </c>
      <c r="G70" s="54">
        <f t="shared" si="10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1"/>
        <v>5744.7567736134115</v>
      </c>
      <c r="K70" s="14">
        <f t="shared" si="12"/>
        <v>0</v>
      </c>
      <c r="L70" s="13">
        <f t="shared" si="13"/>
        <v>0</v>
      </c>
      <c r="M70" s="13">
        <f t="shared" si="14"/>
        <v>0</v>
      </c>
    </row>
    <row r="71" spans="1:13" ht="14.25" x14ac:dyDescent="0.2">
      <c r="A71" s="59">
        <v>68</v>
      </c>
      <c r="B71" s="20" t="s">
        <v>96</v>
      </c>
      <c r="C71" s="15">
        <f>+'[1]Table 8 Membership 2.1.14'!Q70</f>
        <v>0</v>
      </c>
      <c r="D71" s="54">
        <f>+'10.1.14_SIS'!CQ72</f>
        <v>0</v>
      </c>
      <c r="E71" s="54">
        <f t="shared" si="8"/>
        <v>0</v>
      </c>
      <c r="F71" s="54">
        <f t="shared" si="9"/>
        <v>0</v>
      </c>
      <c r="G71" s="54">
        <f t="shared" si="10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1"/>
        <v>7188.8644202560599</v>
      </c>
      <c r="K71" s="14">
        <f t="shared" si="12"/>
        <v>0</v>
      </c>
      <c r="L71" s="13">
        <f t="shared" si="13"/>
        <v>0</v>
      </c>
      <c r="M71" s="13">
        <f t="shared" si="14"/>
        <v>0</v>
      </c>
    </row>
    <row r="72" spans="1:13" ht="14.25" x14ac:dyDescent="0.2">
      <c r="A72" s="59">
        <v>69</v>
      </c>
      <c r="B72" s="20" t="s">
        <v>95</v>
      </c>
      <c r="C72" s="15">
        <f>+'[1]Table 8 Membership 2.1.14'!Q71</f>
        <v>0</v>
      </c>
      <c r="D72" s="54">
        <f>+'10.1.14_SIS'!CQ73</f>
        <v>0</v>
      </c>
      <c r="E72" s="54">
        <f t="shared" si="8"/>
        <v>0</v>
      </c>
      <c r="F72" s="54">
        <f t="shared" si="9"/>
        <v>0</v>
      </c>
      <c r="G72" s="54">
        <f t="shared" si="10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1"/>
        <v>6428.1647921281337</v>
      </c>
      <c r="K72" s="14">
        <f t="shared" si="12"/>
        <v>0</v>
      </c>
      <c r="L72" s="13">
        <f t="shared" si="13"/>
        <v>0</v>
      </c>
      <c r="M72" s="13">
        <f t="shared" si="14"/>
        <v>0</v>
      </c>
    </row>
    <row r="73" spans="1:13" ht="13.5" thickBot="1" x14ac:dyDescent="0.25">
      <c r="A73" s="35"/>
      <c r="B73" s="34" t="s">
        <v>94</v>
      </c>
      <c r="C73" s="67">
        <f>SUM(C4:C72)</f>
        <v>95</v>
      </c>
      <c r="D73" s="67">
        <f>SUM(D4:D72)</f>
        <v>105</v>
      </c>
      <c r="E73" s="67">
        <f>SUM(E4:E72)</f>
        <v>10</v>
      </c>
      <c r="F73" s="67">
        <f>SUM(F4:F72)</f>
        <v>10</v>
      </c>
      <c r="G73" s="67">
        <f>SUM(G4:G72)</f>
        <v>0</v>
      </c>
      <c r="H73" s="33"/>
      <c r="I73" s="32"/>
      <c r="J73" s="32"/>
      <c r="K73" s="32">
        <f>SUM(K4:K72)</f>
        <v>42875.968656629455</v>
      </c>
      <c r="L73" s="32">
        <f>SUM(L4:L72)</f>
        <v>42875.968656629455</v>
      </c>
      <c r="M73" s="32">
        <f>SUM(M4:M72)</f>
        <v>0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October 1 Mid-year Adjustment for Students</oddHeader>
    <oddFooter>&amp;R&amp;P</oddFooter>
  </headerFooter>
  <colBreaks count="1" manualBreakCount="1">
    <brk id="7" max="7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1" t="s">
        <v>374</v>
      </c>
      <c r="B1" s="222"/>
      <c r="C1" s="58" t="s">
        <v>510</v>
      </c>
      <c r="D1" s="47" t="s">
        <v>508</v>
      </c>
      <c r="E1" s="43" t="s">
        <v>509</v>
      </c>
      <c r="F1" s="43" t="s">
        <v>501</v>
      </c>
      <c r="G1" s="43" t="s">
        <v>502</v>
      </c>
      <c r="H1" s="44" t="s">
        <v>517</v>
      </c>
      <c r="I1" s="45" t="s">
        <v>503</v>
      </c>
      <c r="J1" s="46" t="s">
        <v>504</v>
      </c>
      <c r="K1" s="42" t="s">
        <v>505</v>
      </c>
      <c r="L1" s="42" t="s">
        <v>506</v>
      </c>
      <c r="M1" s="42" t="s">
        <v>507</v>
      </c>
    </row>
    <row r="2" spans="1:13" ht="13.9" customHeight="1" x14ac:dyDescent="0.25">
      <c r="A2" s="39"/>
      <c r="B2" s="38"/>
      <c r="C2" s="65">
        <v>1</v>
      </c>
      <c r="D2" s="29">
        <f t="shared" ref="D2:M2" si="0">C2+1</f>
        <v>2</v>
      </c>
      <c r="E2" s="29">
        <f t="shared" si="0"/>
        <v>3</v>
      </c>
      <c r="F2" s="29">
        <f t="shared" si="0"/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66" t="s">
        <v>91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15">
        <f>+'[1]Table 8 Membership 2.1.14'!R3</f>
        <v>0</v>
      </c>
      <c r="D4" s="54">
        <f>+'10.1.14_SIS'!CR5</f>
        <v>0</v>
      </c>
      <c r="E4" s="54">
        <f t="shared" ref="E4:E67" si="1">D4-C4</f>
        <v>0</v>
      </c>
      <c r="F4" s="54">
        <f t="shared" ref="F4:F67" si="2">IF(E4&gt;0,E4,0)</f>
        <v>0</v>
      </c>
      <c r="G4" s="54">
        <f t="shared" ref="G4:G67" si="3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 t="shared" ref="J4:J67" si="4">I4+H4</f>
        <v>5543.3384413349831</v>
      </c>
      <c r="K4" s="14">
        <f t="shared" ref="K4:K67" si="5">E4*J4</f>
        <v>0</v>
      </c>
      <c r="L4" s="13">
        <f t="shared" ref="L4:L67" si="6">IF(K4&gt;0,K4,0)</f>
        <v>0</v>
      </c>
      <c r="M4" s="13">
        <f t="shared" ref="M4:M67" si="7">IF(K4&lt;0,K4,0)</f>
        <v>0</v>
      </c>
    </row>
    <row r="5" spans="1:13" ht="14.25" x14ac:dyDescent="0.2">
      <c r="A5" s="59">
        <v>2</v>
      </c>
      <c r="B5" s="20" t="s">
        <v>162</v>
      </c>
      <c r="C5" s="15">
        <f>+'[1]Table 8 Membership 2.1.14'!R4</f>
        <v>0</v>
      </c>
      <c r="D5" s="54">
        <f>+'10.1.14_SIS'!CR6</f>
        <v>0</v>
      </c>
      <c r="E5" s="54">
        <f t="shared" si="1"/>
        <v>0</v>
      </c>
      <c r="F5" s="54">
        <f t="shared" si="2"/>
        <v>0</v>
      </c>
      <c r="G5" s="54">
        <f t="shared" si="3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si="4"/>
        <v>7158.9466417386639</v>
      </c>
      <c r="K5" s="14">
        <f t="shared" si="5"/>
        <v>0</v>
      </c>
      <c r="L5" s="13">
        <f t="shared" si="6"/>
        <v>0</v>
      </c>
      <c r="M5" s="13">
        <f t="shared" si="7"/>
        <v>0</v>
      </c>
    </row>
    <row r="6" spans="1:13" ht="14.25" x14ac:dyDescent="0.2">
      <c r="A6" s="59">
        <v>3</v>
      </c>
      <c r="B6" s="20" t="s">
        <v>161</v>
      </c>
      <c r="C6" s="15">
        <f>+'[1]Table 8 Membership 2.1.14'!R5</f>
        <v>0</v>
      </c>
      <c r="D6" s="54">
        <f>+'10.1.14_SIS'!CR7</f>
        <v>0</v>
      </c>
      <c r="E6" s="54">
        <f t="shared" si="1"/>
        <v>0</v>
      </c>
      <c r="F6" s="54">
        <f t="shared" si="2"/>
        <v>0</v>
      </c>
      <c r="G6" s="54">
        <f t="shared" si="3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4"/>
        <v>4752.026202739682</v>
      </c>
      <c r="K6" s="14">
        <f t="shared" si="5"/>
        <v>0</v>
      </c>
      <c r="L6" s="13">
        <f t="shared" si="6"/>
        <v>0</v>
      </c>
      <c r="M6" s="13">
        <f t="shared" si="7"/>
        <v>0</v>
      </c>
    </row>
    <row r="7" spans="1:13" ht="14.25" x14ac:dyDescent="0.2">
      <c r="A7" s="59">
        <v>4</v>
      </c>
      <c r="B7" s="20" t="s">
        <v>160</v>
      </c>
      <c r="C7" s="15">
        <f>+'[1]Table 8 Membership 2.1.14'!R6</f>
        <v>0</v>
      </c>
      <c r="D7" s="54">
        <f>+'10.1.14_SIS'!CR8</f>
        <v>0</v>
      </c>
      <c r="E7" s="54">
        <f t="shared" si="1"/>
        <v>0</v>
      </c>
      <c r="F7" s="54">
        <f t="shared" si="2"/>
        <v>0</v>
      </c>
      <c r="G7" s="54">
        <f t="shared" si="3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4"/>
        <v>6704.8181446878571</v>
      </c>
      <c r="K7" s="14">
        <f t="shared" si="5"/>
        <v>0</v>
      </c>
      <c r="L7" s="13">
        <f t="shared" si="6"/>
        <v>0</v>
      </c>
      <c r="M7" s="13">
        <f t="shared" si="7"/>
        <v>0</v>
      </c>
    </row>
    <row r="8" spans="1:13" ht="14.25" x14ac:dyDescent="0.2">
      <c r="A8" s="60">
        <v>5</v>
      </c>
      <c r="B8" s="22" t="s">
        <v>159</v>
      </c>
      <c r="C8" s="12">
        <f>+'[1]Table 8 Membership 2.1.14'!R7</f>
        <v>0</v>
      </c>
      <c r="D8" s="55">
        <f>+'10.1.14_SIS'!CR9</f>
        <v>0</v>
      </c>
      <c r="E8" s="55">
        <f t="shared" si="1"/>
        <v>0</v>
      </c>
      <c r="F8" s="55">
        <f t="shared" si="2"/>
        <v>0</v>
      </c>
      <c r="G8" s="55">
        <f t="shared" si="3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4"/>
        <v>5824.8505660099108</v>
      </c>
      <c r="K8" s="10">
        <f t="shared" si="5"/>
        <v>0</v>
      </c>
      <c r="L8" s="11">
        <f t="shared" si="6"/>
        <v>0</v>
      </c>
      <c r="M8" s="11">
        <f t="shared" si="7"/>
        <v>0</v>
      </c>
    </row>
    <row r="9" spans="1:13" ht="14.25" x14ac:dyDescent="0.2">
      <c r="A9" s="59">
        <v>6</v>
      </c>
      <c r="B9" s="20" t="s">
        <v>158</v>
      </c>
      <c r="C9" s="15">
        <f>+'[1]Table 8 Membership 2.1.14'!R8</f>
        <v>0</v>
      </c>
      <c r="D9" s="54">
        <f>+'10.1.14_SIS'!CR10</f>
        <v>0</v>
      </c>
      <c r="E9" s="54">
        <f t="shared" si="1"/>
        <v>0</v>
      </c>
      <c r="F9" s="54">
        <f t="shared" si="2"/>
        <v>0</v>
      </c>
      <c r="G9" s="54">
        <f t="shared" si="3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4"/>
        <v>5923.9886124955865</v>
      </c>
      <c r="K9" s="14">
        <f t="shared" si="5"/>
        <v>0</v>
      </c>
      <c r="L9" s="13">
        <f t="shared" si="6"/>
        <v>0</v>
      </c>
      <c r="M9" s="13">
        <f t="shared" si="7"/>
        <v>0</v>
      </c>
    </row>
    <row r="10" spans="1:13" ht="14.25" x14ac:dyDescent="0.2">
      <c r="A10" s="59">
        <v>7</v>
      </c>
      <c r="B10" s="20" t="s">
        <v>157</v>
      </c>
      <c r="C10" s="15">
        <f>+'[1]Table 8 Membership 2.1.14'!R9</f>
        <v>0</v>
      </c>
      <c r="D10" s="54">
        <f>+'10.1.14_SIS'!CR11</f>
        <v>0</v>
      </c>
      <c r="E10" s="54">
        <f t="shared" si="1"/>
        <v>0</v>
      </c>
      <c r="F10" s="54">
        <f t="shared" si="2"/>
        <v>0</v>
      </c>
      <c r="G10" s="54">
        <f t="shared" si="3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4"/>
        <v>2999.923196347032</v>
      </c>
      <c r="K10" s="14">
        <f t="shared" si="5"/>
        <v>0</v>
      </c>
      <c r="L10" s="13">
        <f t="shared" si="6"/>
        <v>0</v>
      </c>
      <c r="M10" s="13">
        <f t="shared" si="7"/>
        <v>0</v>
      </c>
    </row>
    <row r="11" spans="1:13" ht="14.25" x14ac:dyDescent="0.2">
      <c r="A11" s="59">
        <v>8</v>
      </c>
      <c r="B11" s="20" t="s">
        <v>156</v>
      </c>
      <c r="C11" s="15">
        <f>+'[1]Table 8 Membership 2.1.14'!R10</f>
        <v>0</v>
      </c>
      <c r="D11" s="54">
        <f>+'10.1.14_SIS'!CR12</f>
        <v>0</v>
      </c>
      <c r="E11" s="54">
        <f t="shared" si="1"/>
        <v>0</v>
      </c>
      <c r="F11" s="54">
        <f t="shared" si="2"/>
        <v>0</v>
      </c>
      <c r="G11" s="54">
        <f t="shared" si="3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4"/>
        <v>5395.5624595588542</v>
      </c>
      <c r="K11" s="14">
        <f t="shared" si="5"/>
        <v>0</v>
      </c>
      <c r="L11" s="13">
        <f t="shared" si="6"/>
        <v>0</v>
      </c>
      <c r="M11" s="13">
        <f t="shared" si="7"/>
        <v>0</v>
      </c>
    </row>
    <row r="12" spans="1:13" ht="14.25" x14ac:dyDescent="0.2">
      <c r="A12" s="59">
        <v>9</v>
      </c>
      <c r="B12" s="20" t="s">
        <v>155</v>
      </c>
      <c r="C12" s="15">
        <f>+'[1]Table 8 Membership 2.1.14'!R11</f>
        <v>0</v>
      </c>
      <c r="D12" s="54">
        <f>+'10.1.14_SIS'!CR13</f>
        <v>0</v>
      </c>
      <c r="E12" s="54">
        <f t="shared" si="1"/>
        <v>0</v>
      </c>
      <c r="F12" s="54">
        <f t="shared" si="2"/>
        <v>0</v>
      </c>
      <c r="G12" s="54">
        <f t="shared" si="3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4"/>
        <v>5377.221507204501</v>
      </c>
      <c r="K12" s="14">
        <f t="shared" si="5"/>
        <v>0</v>
      </c>
      <c r="L12" s="13">
        <f t="shared" si="6"/>
        <v>0</v>
      </c>
      <c r="M12" s="13">
        <f t="shared" si="7"/>
        <v>0</v>
      </c>
    </row>
    <row r="13" spans="1:13" ht="14.25" x14ac:dyDescent="0.2">
      <c r="A13" s="60">
        <v>10</v>
      </c>
      <c r="B13" s="22" t="s">
        <v>154</v>
      </c>
      <c r="C13" s="12">
        <f>+'[1]Table 8 Membership 2.1.14'!R12</f>
        <v>0</v>
      </c>
      <c r="D13" s="55">
        <f>+'10.1.14_SIS'!CR14</f>
        <v>0</v>
      </c>
      <c r="E13" s="55">
        <f t="shared" si="1"/>
        <v>0</v>
      </c>
      <c r="F13" s="55">
        <f t="shared" si="2"/>
        <v>0</v>
      </c>
      <c r="G13" s="55">
        <f t="shared" si="3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4"/>
        <v>4992.4147339184719</v>
      </c>
      <c r="K13" s="10">
        <f t="shared" si="5"/>
        <v>0</v>
      </c>
      <c r="L13" s="11">
        <f t="shared" si="6"/>
        <v>0</v>
      </c>
      <c r="M13" s="11">
        <f t="shared" si="7"/>
        <v>0</v>
      </c>
    </row>
    <row r="14" spans="1:13" ht="14.25" x14ac:dyDescent="0.2">
      <c r="A14" s="59">
        <v>11</v>
      </c>
      <c r="B14" s="20" t="s">
        <v>153</v>
      </c>
      <c r="C14" s="15">
        <f>+'[1]Table 8 Membership 2.1.14'!R13</f>
        <v>0</v>
      </c>
      <c r="D14" s="54">
        <f>+'10.1.14_SIS'!CR15</f>
        <v>0</v>
      </c>
      <c r="E14" s="54">
        <f t="shared" si="1"/>
        <v>0</v>
      </c>
      <c r="F14" s="54">
        <f t="shared" si="2"/>
        <v>0</v>
      </c>
      <c r="G14" s="54">
        <f t="shared" si="3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4"/>
        <v>7805.0872236353352</v>
      </c>
      <c r="K14" s="14">
        <f t="shared" si="5"/>
        <v>0</v>
      </c>
      <c r="L14" s="13">
        <f t="shared" si="6"/>
        <v>0</v>
      </c>
      <c r="M14" s="13">
        <f t="shared" si="7"/>
        <v>0</v>
      </c>
    </row>
    <row r="15" spans="1:13" ht="14.25" x14ac:dyDescent="0.2">
      <c r="A15" s="59">
        <v>12</v>
      </c>
      <c r="B15" s="20" t="s">
        <v>152</v>
      </c>
      <c r="C15" s="15">
        <f>+'[1]Table 8 Membership 2.1.14'!R14</f>
        <v>0</v>
      </c>
      <c r="D15" s="54">
        <f>+'10.1.14_SIS'!CR16</f>
        <v>0</v>
      </c>
      <c r="E15" s="54">
        <f t="shared" si="1"/>
        <v>0</v>
      </c>
      <c r="F15" s="54">
        <f t="shared" si="2"/>
        <v>0</v>
      </c>
      <c r="G15" s="54">
        <f t="shared" si="3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4"/>
        <v>2729.9140983606558</v>
      </c>
      <c r="K15" s="14">
        <f t="shared" si="5"/>
        <v>0</v>
      </c>
      <c r="L15" s="13">
        <f t="shared" si="6"/>
        <v>0</v>
      </c>
      <c r="M15" s="13">
        <f t="shared" si="7"/>
        <v>0</v>
      </c>
    </row>
    <row r="16" spans="1:13" ht="14.25" x14ac:dyDescent="0.2">
      <c r="A16" s="59">
        <v>13</v>
      </c>
      <c r="B16" s="20" t="s">
        <v>151</v>
      </c>
      <c r="C16" s="15">
        <f>+'[1]Table 8 Membership 2.1.14'!R15</f>
        <v>0</v>
      </c>
      <c r="D16" s="54">
        <f>+'10.1.14_SIS'!CR17</f>
        <v>0</v>
      </c>
      <c r="E16" s="54">
        <f t="shared" si="1"/>
        <v>0</v>
      </c>
      <c r="F16" s="54">
        <f t="shared" si="2"/>
        <v>0</v>
      </c>
      <c r="G16" s="54">
        <f t="shared" si="3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4"/>
        <v>7183.0597758332215</v>
      </c>
      <c r="K16" s="14">
        <f t="shared" si="5"/>
        <v>0</v>
      </c>
      <c r="L16" s="13">
        <f t="shared" si="6"/>
        <v>0</v>
      </c>
      <c r="M16" s="13">
        <f t="shared" si="7"/>
        <v>0</v>
      </c>
    </row>
    <row r="17" spans="1:13" ht="14.25" x14ac:dyDescent="0.2">
      <c r="A17" s="59">
        <v>14</v>
      </c>
      <c r="B17" s="20" t="s">
        <v>150</v>
      </c>
      <c r="C17" s="15">
        <f>+'[1]Table 8 Membership 2.1.14'!R16</f>
        <v>0</v>
      </c>
      <c r="D17" s="54">
        <f>+'10.1.14_SIS'!CR18</f>
        <v>0</v>
      </c>
      <c r="E17" s="54">
        <f t="shared" si="1"/>
        <v>0</v>
      </c>
      <c r="F17" s="54">
        <f t="shared" si="2"/>
        <v>0</v>
      </c>
      <c r="G17" s="54">
        <f t="shared" si="3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4"/>
        <v>6144.9309412499997</v>
      </c>
      <c r="K17" s="14">
        <f t="shared" si="5"/>
        <v>0</v>
      </c>
      <c r="L17" s="13">
        <f t="shared" si="6"/>
        <v>0</v>
      </c>
      <c r="M17" s="13">
        <f t="shared" si="7"/>
        <v>0</v>
      </c>
    </row>
    <row r="18" spans="1:13" ht="14.25" x14ac:dyDescent="0.2">
      <c r="A18" s="60">
        <v>15</v>
      </c>
      <c r="B18" s="22" t="s">
        <v>149</v>
      </c>
      <c r="C18" s="12">
        <f>+'[1]Table 8 Membership 2.1.14'!R17</f>
        <v>0</v>
      </c>
      <c r="D18" s="55">
        <f>+'10.1.14_SIS'!CR19</f>
        <v>0</v>
      </c>
      <c r="E18" s="55">
        <f t="shared" si="1"/>
        <v>0</v>
      </c>
      <c r="F18" s="55">
        <f t="shared" si="2"/>
        <v>0</v>
      </c>
      <c r="G18" s="55">
        <f t="shared" si="3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4"/>
        <v>6303.6285214059953</v>
      </c>
      <c r="K18" s="10">
        <f t="shared" si="5"/>
        <v>0</v>
      </c>
      <c r="L18" s="11">
        <f t="shared" si="6"/>
        <v>0</v>
      </c>
      <c r="M18" s="11">
        <f t="shared" si="7"/>
        <v>0</v>
      </c>
    </row>
    <row r="19" spans="1:13" ht="14.25" x14ac:dyDescent="0.2">
      <c r="A19" s="59">
        <v>16</v>
      </c>
      <c r="B19" s="20" t="s">
        <v>148</v>
      </c>
      <c r="C19" s="15">
        <f>+'[1]Table 8 Membership 2.1.14'!R18</f>
        <v>0</v>
      </c>
      <c r="D19" s="54">
        <f>+'10.1.14_SIS'!CR20</f>
        <v>0</v>
      </c>
      <c r="E19" s="54">
        <f t="shared" si="1"/>
        <v>0</v>
      </c>
      <c r="F19" s="54">
        <f t="shared" si="2"/>
        <v>0</v>
      </c>
      <c r="G19" s="54">
        <f t="shared" si="3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4"/>
        <v>2666.9794354342025</v>
      </c>
      <c r="K19" s="14">
        <f t="shared" si="5"/>
        <v>0</v>
      </c>
      <c r="L19" s="13">
        <f t="shared" si="6"/>
        <v>0</v>
      </c>
      <c r="M19" s="13">
        <f t="shared" si="7"/>
        <v>0</v>
      </c>
    </row>
    <row r="20" spans="1:13" ht="14.25" x14ac:dyDescent="0.2">
      <c r="A20" s="59">
        <v>17</v>
      </c>
      <c r="B20" s="20" t="s">
        <v>147</v>
      </c>
      <c r="C20" s="15">
        <f>+'[1]Table 8 Membership 2.1.14'!R19</f>
        <v>0</v>
      </c>
      <c r="D20" s="54">
        <f>+'10.1.14_SIS'!CR21</f>
        <v>0</v>
      </c>
      <c r="E20" s="54">
        <f t="shared" si="1"/>
        <v>0</v>
      </c>
      <c r="F20" s="54">
        <f t="shared" si="2"/>
        <v>0</v>
      </c>
      <c r="G20" s="54">
        <f t="shared" si="3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4"/>
        <v>4165.0756609935179</v>
      </c>
      <c r="K20" s="14">
        <f t="shared" si="5"/>
        <v>0</v>
      </c>
      <c r="L20" s="13">
        <f t="shared" si="6"/>
        <v>0</v>
      </c>
      <c r="M20" s="13">
        <f t="shared" si="7"/>
        <v>0</v>
      </c>
    </row>
    <row r="21" spans="1:13" ht="14.25" x14ac:dyDescent="0.2">
      <c r="A21" s="59">
        <v>18</v>
      </c>
      <c r="B21" s="20" t="s">
        <v>146</v>
      </c>
      <c r="C21" s="15">
        <f>+'[1]Table 8 Membership 2.1.14'!R20</f>
        <v>0</v>
      </c>
      <c r="D21" s="54">
        <f>+'10.1.14_SIS'!CR22</f>
        <v>0</v>
      </c>
      <c r="E21" s="54">
        <f t="shared" si="1"/>
        <v>0</v>
      </c>
      <c r="F21" s="54">
        <f t="shared" si="2"/>
        <v>0</v>
      </c>
      <c r="G21" s="54">
        <f t="shared" si="3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4"/>
        <v>7200.5033500475729</v>
      </c>
      <c r="K21" s="14">
        <f t="shared" si="5"/>
        <v>0</v>
      </c>
      <c r="L21" s="13">
        <f t="shared" si="6"/>
        <v>0</v>
      </c>
      <c r="M21" s="13">
        <f t="shared" si="7"/>
        <v>0</v>
      </c>
    </row>
    <row r="22" spans="1:13" ht="14.25" x14ac:dyDescent="0.2">
      <c r="A22" s="59">
        <v>19</v>
      </c>
      <c r="B22" s="20" t="s">
        <v>145</v>
      </c>
      <c r="C22" s="15">
        <f>+'[1]Table 8 Membership 2.1.14'!R21</f>
        <v>0</v>
      </c>
      <c r="D22" s="54">
        <f>+'10.1.14_SIS'!CR23</f>
        <v>0</v>
      </c>
      <c r="E22" s="54">
        <f t="shared" si="1"/>
        <v>0</v>
      </c>
      <c r="F22" s="54">
        <f t="shared" si="2"/>
        <v>0</v>
      </c>
      <c r="G22" s="54">
        <f t="shared" si="3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4"/>
        <v>6219.8221869460449</v>
      </c>
      <c r="K22" s="14">
        <f t="shared" si="5"/>
        <v>0</v>
      </c>
      <c r="L22" s="13">
        <f t="shared" si="6"/>
        <v>0</v>
      </c>
      <c r="M22" s="13">
        <f t="shared" si="7"/>
        <v>0</v>
      </c>
    </row>
    <row r="23" spans="1:13" ht="14.25" x14ac:dyDescent="0.2">
      <c r="A23" s="60">
        <v>20</v>
      </c>
      <c r="B23" s="22" t="s">
        <v>144</v>
      </c>
      <c r="C23" s="12">
        <f>+'[1]Table 8 Membership 2.1.14'!R22</f>
        <v>0</v>
      </c>
      <c r="D23" s="55">
        <f>+'10.1.14_SIS'!CR24</f>
        <v>0</v>
      </c>
      <c r="E23" s="55">
        <f t="shared" si="1"/>
        <v>0</v>
      </c>
      <c r="F23" s="55">
        <f t="shared" si="2"/>
        <v>0</v>
      </c>
      <c r="G23" s="55">
        <f t="shared" si="3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4"/>
        <v>5864.6901565562011</v>
      </c>
      <c r="K23" s="10">
        <f t="shared" si="5"/>
        <v>0</v>
      </c>
      <c r="L23" s="11">
        <f t="shared" si="6"/>
        <v>0</v>
      </c>
      <c r="M23" s="11">
        <f t="shared" si="7"/>
        <v>0</v>
      </c>
    </row>
    <row r="24" spans="1:13" ht="14.25" x14ac:dyDescent="0.2">
      <c r="A24" s="59">
        <v>21</v>
      </c>
      <c r="B24" s="20" t="s">
        <v>143</v>
      </c>
      <c r="C24" s="15">
        <f>+'[1]Table 8 Membership 2.1.14'!R23</f>
        <v>0</v>
      </c>
      <c r="D24" s="54">
        <f>+'10.1.14_SIS'!CR25</f>
        <v>0</v>
      </c>
      <c r="E24" s="54">
        <f t="shared" si="1"/>
        <v>0</v>
      </c>
      <c r="F24" s="54">
        <f t="shared" si="2"/>
        <v>0</v>
      </c>
      <c r="G24" s="54">
        <f t="shared" si="3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4"/>
        <v>6692.6542295867766</v>
      </c>
      <c r="K24" s="14">
        <f t="shared" si="5"/>
        <v>0</v>
      </c>
      <c r="L24" s="13">
        <f t="shared" si="6"/>
        <v>0</v>
      </c>
      <c r="M24" s="13">
        <f t="shared" si="7"/>
        <v>0</v>
      </c>
    </row>
    <row r="25" spans="1:13" ht="14.25" x14ac:dyDescent="0.2">
      <c r="A25" s="59">
        <v>22</v>
      </c>
      <c r="B25" s="20" t="s">
        <v>142</v>
      </c>
      <c r="C25" s="15">
        <f>+'[1]Table 8 Membership 2.1.14'!R24</f>
        <v>0</v>
      </c>
      <c r="D25" s="54">
        <f>+'10.1.14_SIS'!CR26</f>
        <v>0</v>
      </c>
      <c r="E25" s="54">
        <f t="shared" si="1"/>
        <v>0</v>
      </c>
      <c r="F25" s="54">
        <f t="shared" si="2"/>
        <v>0</v>
      </c>
      <c r="G25" s="54">
        <f t="shared" si="3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4"/>
        <v>6912.4699808195992</v>
      </c>
      <c r="K25" s="14">
        <f t="shared" si="5"/>
        <v>0</v>
      </c>
      <c r="L25" s="13">
        <f t="shared" si="6"/>
        <v>0</v>
      </c>
      <c r="M25" s="13">
        <f t="shared" si="7"/>
        <v>0</v>
      </c>
    </row>
    <row r="26" spans="1:13" ht="14.25" x14ac:dyDescent="0.2">
      <c r="A26" s="59">
        <v>23</v>
      </c>
      <c r="B26" s="20" t="s">
        <v>141</v>
      </c>
      <c r="C26" s="15">
        <f>+'[1]Table 8 Membership 2.1.14'!R25</f>
        <v>0</v>
      </c>
      <c r="D26" s="54">
        <f>+'10.1.14_SIS'!CR27</f>
        <v>0</v>
      </c>
      <c r="E26" s="54">
        <f t="shared" si="1"/>
        <v>0</v>
      </c>
      <c r="F26" s="54">
        <f t="shared" si="2"/>
        <v>0</v>
      </c>
      <c r="G26" s="54">
        <f t="shared" si="3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4"/>
        <v>5699.6015265979158</v>
      </c>
      <c r="K26" s="14">
        <f t="shared" si="5"/>
        <v>0</v>
      </c>
      <c r="L26" s="13">
        <f t="shared" si="6"/>
        <v>0</v>
      </c>
      <c r="M26" s="13">
        <f t="shared" si="7"/>
        <v>0</v>
      </c>
    </row>
    <row r="27" spans="1:13" ht="14.25" x14ac:dyDescent="0.2">
      <c r="A27" s="59">
        <v>24</v>
      </c>
      <c r="B27" s="20" t="s">
        <v>140</v>
      </c>
      <c r="C27" s="15">
        <f>+'[1]Table 8 Membership 2.1.14'!R26</f>
        <v>0</v>
      </c>
      <c r="D27" s="54">
        <f>+'10.1.14_SIS'!CR28</f>
        <v>0</v>
      </c>
      <c r="E27" s="54">
        <f t="shared" si="1"/>
        <v>0</v>
      </c>
      <c r="F27" s="54">
        <f t="shared" si="2"/>
        <v>0</v>
      </c>
      <c r="G27" s="54">
        <f t="shared" si="3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4"/>
        <v>3465.9240361576999</v>
      </c>
      <c r="K27" s="14">
        <f t="shared" si="5"/>
        <v>0</v>
      </c>
      <c r="L27" s="13">
        <f t="shared" si="6"/>
        <v>0</v>
      </c>
      <c r="M27" s="13">
        <f t="shared" si="7"/>
        <v>0</v>
      </c>
    </row>
    <row r="28" spans="1:13" ht="14.25" x14ac:dyDescent="0.2">
      <c r="A28" s="60">
        <v>25</v>
      </c>
      <c r="B28" s="22" t="s">
        <v>139</v>
      </c>
      <c r="C28" s="12">
        <f>+'[1]Table 8 Membership 2.1.14'!R27</f>
        <v>0</v>
      </c>
      <c r="D28" s="55">
        <f>+'10.1.14_SIS'!CR29</f>
        <v>0</v>
      </c>
      <c r="E28" s="55">
        <f t="shared" si="1"/>
        <v>0</v>
      </c>
      <c r="F28" s="55">
        <f t="shared" si="2"/>
        <v>0</v>
      </c>
      <c r="G28" s="55">
        <f t="shared" si="3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4"/>
        <v>4826.8020274945702</v>
      </c>
      <c r="K28" s="10">
        <f t="shared" si="5"/>
        <v>0</v>
      </c>
      <c r="L28" s="11">
        <f t="shared" si="6"/>
        <v>0</v>
      </c>
      <c r="M28" s="11">
        <f t="shared" si="7"/>
        <v>0</v>
      </c>
    </row>
    <row r="29" spans="1:13" ht="14.25" x14ac:dyDescent="0.2">
      <c r="A29" s="59">
        <v>26</v>
      </c>
      <c r="B29" s="20" t="s">
        <v>138</v>
      </c>
      <c r="C29" s="15">
        <f>+'[1]Table 8 Membership 2.1.14'!R28</f>
        <v>0</v>
      </c>
      <c r="D29" s="54">
        <f>+'10.1.14_SIS'!CR30</f>
        <v>0</v>
      </c>
      <c r="E29" s="54">
        <f t="shared" si="1"/>
        <v>0</v>
      </c>
      <c r="F29" s="54">
        <f t="shared" si="2"/>
        <v>0</v>
      </c>
      <c r="G29" s="54">
        <f t="shared" si="3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4"/>
        <v>4261.3949970570839</v>
      </c>
      <c r="K29" s="14">
        <f t="shared" si="5"/>
        <v>0</v>
      </c>
      <c r="L29" s="13">
        <f t="shared" si="6"/>
        <v>0</v>
      </c>
      <c r="M29" s="13">
        <f t="shared" si="7"/>
        <v>0</v>
      </c>
    </row>
    <row r="30" spans="1:13" ht="14.25" x14ac:dyDescent="0.2">
      <c r="A30" s="59">
        <v>27</v>
      </c>
      <c r="B30" s="20" t="s">
        <v>137</v>
      </c>
      <c r="C30" s="15">
        <f>+'[1]Table 8 Membership 2.1.14'!R29</f>
        <v>0</v>
      </c>
      <c r="D30" s="54">
        <f>+'10.1.14_SIS'!CR31</f>
        <v>0</v>
      </c>
      <c r="E30" s="54">
        <f t="shared" si="1"/>
        <v>0</v>
      </c>
      <c r="F30" s="54">
        <f t="shared" si="2"/>
        <v>0</v>
      </c>
      <c r="G30" s="54">
        <f t="shared" si="3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4"/>
        <v>6497.961383997701</v>
      </c>
      <c r="K30" s="14">
        <f t="shared" si="5"/>
        <v>0</v>
      </c>
      <c r="L30" s="13">
        <f t="shared" si="6"/>
        <v>0</v>
      </c>
      <c r="M30" s="13">
        <f t="shared" si="7"/>
        <v>0</v>
      </c>
    </row>
    <row r="31" spans="1:13" ht="14.25" x14ac:dyDescent="0.2">
      <c r="A31" s="59">
        <v>28</v>
      </c>
      <c r="B31" s="20" t="s">
        <v>136</v>
      </c>
      <c r="C31" s="15">
        <f>+'[1]Table 8 Membership 2.1.14'!R30</f>
        <v>0</v>
      </c>
      <c r="D31" s="54">
        <f>+'10.1.14_SIS'!CR32</f>
        <v>0</v>
      </c>
      <c r="E31" s="54">
        <f t="shared" si="1"/>
        <v>0</v>
      </c>
      <c r="F31" s="54">
        <f t="shared" si="2"/>
        <v>0</v>
      </c>
      <c r="G31" s="54">
        <f t="shared" si="3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4"/>
        <v>3831.8158846568822</v>
      </c>
      <c r="K31" s="14">
        <f t="shared" si="5"/>
        <v>0</v>
      </c>
      <c r="L31" s="13">
        <f t="shared" si="6"/>
        <v>0</v>
      </c>
      <c r="M31" s="13">
        <f t="shared" si="7"/>
        <v>0</v>
      </c>
    </row>
    <row r="32" spans="1:13" ht="14.25" x14ac:dyDescent="0.2">
      <c r="A32" s="59">
        <v>29</v>
      </c>
      <c r="B32" s="20" t="s">
        <v>135</v>
      </c>
      <c r="C32" s="15">
        <f>+'[1]Table 8 Membership 2.1.14'!R31</f>
        <v>0</v>
      </c>
      <c r="D32" s="54">
        <f>+'10.1.14_SIS'!CR33</f>
        <v>0</v>
      </c>
      <c r="E32" s="54">
        <f t="shared" si="1"/>
        <v>0</v>
      </c>
      <c r="F32" s="54">
        <f t="shared" si="2"/>
        <v>0</v>
      </c>
      <c r="G32" s="54">
        <f t="shared" si="3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4"/>
        <v>4593.9623210173722</v>
      </c>
      <c r="K32" s="14">
        <f t="shared" si="5"/>
        <v>0</v>
      </c>
      <c r="L32" s="13">
        <f t="shared" si="6"/>
        <v>0</v>
      </c>
      <c r="M32" s="13">
        <f t="shared" si="7"/>
        <v>0</v>
      </c>
    </row>
    <row r="33" spans="1:13" ht="14.25" x14ac:dyDescent="0.2">
      <c r="A33" s="60">
        <v>30</v>
      </c>
      <c r="B33" s="22" t="s">
        <v>134</v>
      </c>
      <c r="C33" s="12">
        <f>+'[1]Table 8 Membership 2.1.14'!R32</f>
        <v>0</v>
      </c>
      <c r="D33" s="55">
        <f>+'10.1.14_SIS'!CR34</f>
        <v>0</v>
      </c>
      <c r="E33" s="55">
        <f t="shared" si="1"/>
        <v>0</v>
      </c>
      <c r="F33" s="55">
        <f t="shared" si="2"/>
        <v>0</v>
      </c>
      <c r="G33" s="55">
        <f t="shared" si="3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4"/>
        <v>6531.7027273996764</v>
      </c>
      <c r="K33" s="10">
        <f t="shared" si="5"/>
        <v>0</v>
      </c>
      <c r="L33" s="11">
        <f t="shared" si="6"/>
        <v>0</v>
      </c>
      <c r="M33" s="11">
        <f t="shared" si="7"/>
        <v>0</v>
      </c>
    </row>
    <row r="34" spans="1:13" ht="14.25" x14ac:dyDescent="0.2">
      <c r="A34" s="59">
        <v>31</v>
      </c>
      <c r="B34" s="20" t="s">
        <v>133</v>
      </c>
      <c r="C34" s="15">
        <f>+'[1]Table 8 Membership 2.1.14'!R33</f>
        <v>0</v>
      </c>
      <c r="D34" s="54">
        <f>+'10.1.14_SIS'!CR35</f>
        <v>0</v>
      </c>
      <c r="E34" s="54">
        <f t="shared" si="1"/>
        <v>0</v>
      </c>
      <c r="F34" s="54">
        <f t="shared" si="2"/>
        <v>0</v>
      </c>
      <c r="G34" s="54">
        <f t="shared" si="3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4"/>
        <v>5141.447671686853</v>
      </c>
      <c r="K34" s="14">
        <f t="shared" si="5"/>
        <v>0</v>
      </c>
      <c r="L34" s="13">
        <f t="shared" si="6"/>
        <v>0</v>
      </c>
      <c r="M34" s="13">
        <f t="shared" si="7"/>
        <v>0</v>
      </c>
    </row>
    <row r="35" spans="1:13" ht="14.25" x14ac:dyDescent="0.2">
      <c r="A35" s="59">
        <v>32</v>
      </c>
      <c r="B35" s="20" t="s">
        <v>132</v>
      </c>
      <c r="C35" s="15">
        <f>+'[1]Table 8 Membership 2.1.14'!R34</f>
        <v>0</v>
      </c>
      <c r="D35" s="54">
        <f>+'10.1.14_SIS'!CR36</f>
        <v>0</v>
      </c>
      <c r="E35" s="54">
        <f t="shared" si="1"/>
        <v>0</v>
      </c>
      <c r="F35" s="54">
        <f t="shared" si="2"/>
        <v>0</v>
      </c>
      <c r="G35" s="54">
        <f t="shared" si="3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4"/>
        <v>6212.5891890611274</v>
      </c>
      <c r="K35" s="14">
        <f t="shared" si="5"/>
        <v>0</v>
      </c>
      <c r="L35" s="13">
        <f t="shared" si="6"/>
        <v>0</v>
      </c>
      <c r="M35" s="13">
        <f t="shared" si="7"/>
        <v>0</v>
      </c>
    </row>
    <row r="36" spans="1:13" ht="14.25" x14ac:dyDescent="0.2">
      <c r="A36" s="59">
        <v>33</v>
      </c>
      <c r="B36" s="20" t="s">
        <v>131</v>
      </c>
      <c r="C36" s="15">
        <f>+'[1]Table 8 Membership 2.1.14'!R35</f>
        <v>294</v>
      </c>
      <c r="D36" s="54">
        <f>+'10.1.14_SIS'!CR37</f>
        <v>333</v>
      </c>
      <c r="E36" s="54">
        <f t="shared" si="1"/>
        <v>39</v>
      </c>
      <c r="F36" s="54">
        <f t="shared" si="2"/>
        <v>39</v>
      </c>
      <c r="G36" s="54">
        <f t="shared" si="3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4"/>
        <v>6111.5354558085237</v>
      </c>
      <c r="K36" s="14">
        <f t="shared" si="5"/>
        <v>238349.88277653244</v>
      </c>
      <c r="L36" s="13">
        <f t="shared" si="6"/>
        <v>238349.88277653244</v>
      </c>
      <c r="M36" s="13">
        <f t="shared" si="7"/>
        <v>0</v>
      </c>
    </row>
    <row r="37" spans="1:13" ht="14.25" x14ac:dyDescent="0.2">
      <c r="A37" s="59">
        <v>34</v>
      </c>
      <c r="B37" s="20" t="s">
        <v>130</v>
      </c>
      <c r="C37" s="15">
        <f>+'[1]Table 8 Membership 2.1.14'!R36</f>
        <v>0</v>
      </c>
      <c r="D37" s="54">
        <f>+'10.1.14_SIS'!CR38</f>
        <v>0</v>
      </c>
      <c r="E37" s="54">
        <f t="shared" si="1"/>
        <v>0</v>
      </c>
      <c r="F37" s="54">
        <f t="shared" si="2"/>
        <v>0</v>
      </c>
      <c r="G37" s="54">
        <f t="shared" si="3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4"/>
        <v>6936.2076842789011</v>
      </c>
      <c r="K37" s="14">
        <f t="shared" si="5"/>
        <v>0</v>
      </c>
      <c r="L37" s="13">
        <f t="shared" si="6"/>
        <v>0</v>
      </c>
      <c r="M37" s="13">
        <f t="shared" si="7"/>
        <v>0</v>
      </c>
    </row>
    <row r="38" spans="1:13" ht="14.25" x14ac:dyDescent="0.2">
      <c r="A38" s="60">
        <v>35</v>
      </c>
      <c r="B38" s="22" t="s">
        <v>129</v>
      </c>
      <c r="C38" s="12">
        <f>+'[1]Table 8 Membership 2.1.14'!R37</f>
        <v>0</v>
      </c>
      <c r="D38" s="55">
        <f>+'10.1.14_SIS'!CR39</f>
        <v>0</v>
      </c>
      <c r="E38" s="55">
        <f t="shared" si="1"/>
        <v>0</v>
      </c>
      <c r="F38" s="55">
        <f t="shared" si="2"/>
        <v>0</v>
      </c>
      <c r="G38" s="55">
        <f t="shared" si="3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4"/>
        <v>5704.2082060477605</v>
      </c>
      <c r="K38" s="10">
        <f t="shared" si="5"/>
        <v>0</v>
      </c>
      <c r="L38" s="11">
        <f t="shared" si="6"/>
        <v>0</v>
      </c>
      <c r="M38" s="11">
        <f t="shared" si="7"/>
        <v>0</v>
      </c>
    </row>
    <row r="39" spans="1:13" ht="14.25" x14ac:dyDescent="0.2">
      <c r="A39" s="59">
        <v>36</v>
      </c>
      <c r="B39" s="20" t="s">
        <v>128</v>
      </c>
      <c r="C39" s="15">
        <f>+'[1]Table 8 Membership 2.1.14'!R38</f>
        <v>0</v>
      </c>
      <c r="D39" s="54">
        <f>+'10.1.14_SIS'!CR40</f>
        <v>0</v>
      </c>
      <c r="E39" s="54">
        <f t="shared" si="1"/>
        <v>0</v>
      </c>
      <c r="F39" s="54">
        <f t="shared" si="2"/>
        <v>0</v>
      </c>
      <c r="G39" s="54">
        <f t="shared" si="3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4"/>
        <v>4348.7345590766217</v>
      </c>
      <c r="K39" s="14">
        <f t="shared" si="5"/>
        <v>0</v>
      </c>
      <c r="L39" s="13">
        <f t="shared" si="6"/>
        <v>0</v>
      </c>
      <c r="M39" s="13">
        <f t="shared" si="7"/>
        <v>0</v>
      </c>
    </row>
    <row r="40" spans="1:13" ht="14.25" x14ac:dyDescent="0.2">
      <c r="A40" s="59">
        <v>37</v>
      </c>
      <c r="B40" s="20" t="s">
        <v>127</v>
      </c>
      <c r="C40" s="15">
        <f>+'[1]Table 8 Membership 2.1.14'!R39</f>
        <v>0</v>
      </c>
      <c r="D40" s="54">
        <f>+'10.1.14_SIS'!CR41</f>
        <v>0</v>
      </c>
      <c r="E40" s="54">
        <f t="shared" si="1"/>
        <v>0</v>
      </c>
      <c r="F40" s="54">
        <f t="shared" si="2"/>
        <v>0</v>
      </c>
      <c r="G40" s="54">
        <f t="shared" si="3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4"/>
        <v>6318.9939260317688</v>
      </c>
      <c r="K40" s="14">
        <f t="shared" si="5"/>
        <v>0</v>
      </c>
      <c r="L40" s="13">
        <f t="shared" si="6"/>
        <v>0</v>
      </c>
      <c r="M40" s="13">
        <f t="shared" si="7"/>
        <v>0</v>
      </c>
    </row>
    <row r="41" spans="1:13" ht="14.25" x14ac:dyDescent="0.2">
      <c r="A41" s="59">
        <v>38</v>
      </c>
      <c r="B41" s="20" t="s">
        <v>126</v>
      </c>
      <c r="C41" s="15">
        <f>+'[1]Table 8 Membership 2.1.14'!R40</f>
        <v>0</v>
      </c>
      <c r="D41" s="54">
        <f>+'10.1.14_SIS'!CR42</f>
        <v>0</v>
      </c>
      <c r="E41" s="54">
        <f t="shared" si="1"/>
        <v>0</v>
      </c>
      <c r="F41" s="54">
        <f t="shared" si="2"/>
        <v>0</v>
      </c>
      <c r="G41" s="54">
        <f t="shared" si="3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4"/>
        <v>2918.7217552916882</v>
      </c>
      <c r="K41" s="14">
        <f t="shared" si="5"/>
        <v>0</v>
      </c>
      <c r="L41" s="13">
        <f t="shared" si="6"/>
        <v>0</v>
      </c>
      <c r="M41" s="13">
        <f t="shared" si="7"/>
        <v>0</v>
      </c>
    </row>
    <row r="42" spans="1:13" ht="14.25" x14ac:dyDescent="0.2">
      <c r="A42" s="59">
        <v>39</v>
      </c>
      <c r="B42" s="20" t="s">
        <v>125</v>
      </c>
      <c r="C42" s="15">
        <f>+'[1]Table 8 Membership 2.1.14'!R41</f>
        <v>0</v>
      </c>
      <c r="D42" s="54">
        <f>+'10.1.14_SIS'!CR43</f>
        <v>0</v>
      </c>
      <c r="E42" s="54">
        <f t="shared" si="1"/>
        <v>0</v>
      </c>
      <c r="F42" s="54">
        <f t="shared" si="2"/>
        <v>0</v>
      </c>
      <c r="G42" s="54">
        <f t="shared" si="3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4"/>
        <v>4436.561411357332</v>
      </c>
      <c r="K42" s="14">
        <f t="shared" si="5"/>
        <v>0</v>
      </c>
      <c r="L42" s="13">
        <f t="shared" si="6"/>
        <v>0</v>
      </c>
      <c r="M42" s="13">
        <f t="shared" si="7"/>
        <v>0</v>
      </c>
    </row>
    <row r="43" spans="1:13" ht="14.25" x14ac:dyDescent="0.2">
      <c r="A43" s="60">
        <v>40</v>
      </c>
      <c r="B43" s="22" t="s">
        <v>124</v>
      </c>
      <c r="C43" s="12">
        <f>+'[1]Table 8 Membership 2.1.14'!R42</f>
        <v>0</v>
      </c>
      <c r="D43" s="55">
        <f>+'10.1.14_SIS'!CR44</f>
        <v>0</v>
      </c>
      <c r="E43" s="55">
        <f t="shared" si="1"/>
        <v>0</v>
      </c>
      <c r="F43" s="55">
        <f t="shared" si="2"/>
        <v>0</v>
      </c>
      <c r="G43" s="55">
        <f t="shared" si="3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4"/>
        <v>5822.0810285698408</v>
      </c>
      <c r="K43" s="10">
        <f t="shared" si="5"/>
        <v>0</v>
      </c>
      <c r="L43" s="11">
        <f t="shared" si="6"/>
        <v>0</v>
      </c>
      <c r="M43" s="11">
        <f t="shared" si="7"/>
        <v>0</v>
      </c>
    </row>
    <row r="44" spans="1:13" ht="14.25" x14ac:dyDescent="0.2">
      <c r="A44" s="59">
        <v>41</v>
      </c>
      <c r="B44" s="20" t="s">
        <v>123</v>
      </c>
      <c r="C44" s="15">
        <f>+'[1]Table 8 Membership 2.1.14'!R43</f>
        <v>0</v>
      </c>
      <c r="D44" s="54">
        <f>+'10.1.14_SIS'!CR45</f>
        <v>0</v>
      </c>
      <c r="E44" s="54">
        <f t="shared" si="1"/>
        <v>0</v>
      </c>
      <c r="F44" s="54">
        <f t="shared" si="2"/>
        <v>0</v>
      </c>
      <c r="G44" s="54">
        <f t="shared" si="3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4"/>
        <v>4177.4148574716473</v>
      </c>
      <c r="K44" s="14">
        <f t="shared" si="5"/>
        <v>0</v>
      </c>
      <c r="L44" s="13">
        <f t="shared" si="6"/>
        <v>0</v>
      </c>
      <c r="M44" s="13">
        <f t="shared" si="7"/>
        <v>0</v>
      </c>
    </row>
    <row r="45" spans="1:13" ht="14.25" x14ac:dyDescent="0.2">
      <c r="A45" s="59">
        <v>42</v>
      </c>
      <c r="B45" s="20" t="s">
        <v>122</v>
      </c>
      <c r="C45" s="15">
        <f>+'[1]Table 8 Membership 2.1.14'!R44</f>
        <v>0</v>
      </c>
      <c r="D45" s="54">
        <f>+'10.1.14_SIS'!CR46</f>
        <v>0</v>
      </c>
      <c r="E45" s="54">
        <f t="shared" si="1"/>
        <v>0</v>
      </c>
      <c r="F45" s="54">
        <f t="shared" si="2"/>
        <v>0</v>
      </c>
      <c r="G45" s="54">
        <f t="shared" si="3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4"/>
        <v>5647.8877751368682</v>
      </c>
      <c r="K45" s="14">
        <f t="shared" si="5"/>
        <v>0</v>
      </c>
      <c r="L45" s="13">
        <f t="shared" si="6"/>
        <v>0</v>
      </c>
      <c r="M45" s="13">
        <f t="shared" si="7"/>
        <v>0</v>
      </c>
    </row>
    <row r="46" spans="1:13" ht="14.25" x14ac:dyDescent="0.2">
      <c r="A46" s="59">
        <v>43</v>
      </c>
      <c r="B46" s="20" t="s">
        <v>121</v>
      </c>
      <c r="C46" s="15">
        <f>+'[1]Table 8 Membership 2.1.14'!R45</f>
        <v>0</v>
      </c>
      <c r="D46" s="54">
        <f>+'10.1.14_SIS'!CR47</f>
        <v>0</v>
      </c>
      <c r="E46" s="54">
        <f t="shared" si="1"/>
        <v>0</v>
      </c>
      <c r="F46" s="54">
        <f t="shared" si="2"/>
        <v>0</v>
      </c>
      <c r="G46" s="54">
        <f t="shared" si="3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4"/>
        <v>6363.3538720594697</v>
      </c>
      <c r="K46" s="14">
        <f t="shared" si="5"/>
        <v>0</v>
      </c>
      <c r="L46" s="13">
        <f t="shared" si="6"/>
        <v>0</v>
      </c>
      <c r="M46" s="13">
        <f t="shared" si="7"/>
        <v>0</v>
      </c>
    </row>
    <row r="47" spans="1:13" ht="14.25" x14ac:dyDescent="0.2">
      <c r="A47" s="59">
        <v>44</v>
      </c>
      <c r="B47" s="20" t="s">
        <v>120</v>
      </c>
      <c r="C47" s="15">
        <f>+'[1]Table 8 Membership 2.1.14'!R46</f>
        <v>0</v>
      </c>
      <c r="D47" s="54">
        <f>+'10.1.14_SIS'!CR48</f>
        <v>0</v>
      </c>
      <c r="E47" s="54">
        <f t="shared" si="1"/>
        <v>0</v>
      </c>
      <c r="F47" s="54">
        <f t="shared" si="2"/>
        <v>0</v>
      </c>
      <c r="G47" s="54">
        <f t="shared" si="3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4"/>
        <v>5560.7558151820358</v>
      </c>
      <c r="K47" s="14">
        <f t="shared" si="5"/>
        <v>0</v>
      </c>
      <c r="L47" s="13">
        <f t="shared" si="6"/>
        <v>0</v>
      </c>
      <c r="M47" s="13">
        <f t="shared" si="7"/>
        <v>0</v>
      </c>
    </row>
    <row r="48" spans="1:13" ht="14.25" x14ac:dyDescent="0.2">
      <c r="A48" s="60">
        <v>45</v>
      </c>
      <c r="B48" s="22" t="s">
        <v>119</v>
      </c>
      <c r="C48" s="12">
        <f>+'[1]Table 8 Membership 2.1.14'!R47</f>
        <v>0</v>
      </c>
      <c r="D48" s="55">
        <f>+'10.1.14_SIS'!CR49</f>
        <v>0</v>
      </c>
      <c r="E48" s="55">
        <f t="shared" si="1"/>
        <v>0</v>
      </c>
      <c r="F48" s="55">
        <f t="shared" si="2"/>
        <v>0</v>
      </c>
      <c r="G48" s="55">
        <f t="shared" si="3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4"/>
        <v>2808.0072499469102</v>
      </c>
      <c r="K48" s="10">
        <f t="shared" si="5"/>
        <v>0</v>
      </c>
      <c r="L48" s="11">
        <f t="shared" si="6"/>
        <v>0</v>
      </c>
      <c r="M48" s="11">
        <f t="shared" si="7"/>
        <v>0</v>
      </c>
    </row>
    <row r="49" spans="1:13" ht="14.25" x14ac:dyDescent="0.2">
      <c r="A49" s="59">
        <v>46</v>
      </c>
      <c r="B49" s="20" t="s">
        <v>118</v>
      </c>
      <c r="C49" s="15">
        <f>+'[1]Table 8 Membership 2.1.14'!R48</f>
        <v>0</v>
      </c>
      <c r="D49" s="54">
        <f>+'10.1.14_SIS'!CR50</f>
        <v>0</v>
      </c>
      <c r="E49" s="54">
        <f t="shared" si="1"/>
        <v>0</v>
      </c>
      <c r="F49" s="54">
        <f t="shared" si="2"/>
        <v>0</v>
      </c>
      <c r="G49" s="54">
        <f t="shared" si="3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4"/>
        <v>6779.2744468088385</v>
      </c>
      <c r="K49" s="14">
        <f t="shared" si="5"/>
        <v>0</v>
      </c>
      <c r="L49" s="13">
        <f t="shared" si="6"/>
        <v>0</v>
      </c>
      <c r="M49" s="13">
        <f t="shared" si="7"/>
        <v>0</v>
      </c>
    </row>
    <row r="50" spans="1:13" ht="14.25" x14ac:dyDescent="0.2">
      <c r="A50" s="59">
        <v>47</v>
      </c>
      <c r="B50" s="20" t="s">
        <v>117</v>
      </c>
      <c r="C50" s="15">
        <f>+'[1]Table 8 Membership 2.1.14'!R49</f>
        <v>0</v>
      </c>
      <c r="D50" s="54">
        <f>+'10.1.14_SIS'!CR51</f>
        <v>0</v>
      </c>
      <c r="E50" s="54">
        <f t="shared" si="1"/>
        <v>0</v>
      </c>
      <c r="F50" s="54">
        <f t="shared" si="2"/>
        <v>0</v>
      </c>
      <c r="G50" s="54">
        <f t="shared" si="3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4"/>
        <v>3434.9085257646739</v>
      </c>
      <c r="K50" s="14">
        <f t="shared" si="5"/>
        <v>0</v>
      </c>
      <c r="L50" s="13">
        <f t="shared" si="6"/>
        <v>0</v>
      </c>
      <c r="M50" s="13">
        <f t="shared" si="7"/>
        <v>0</v>
      </c>
    </row>
    <row r="51" spans="1:13" ht="14.25" x14ac:dyDescent="0.2">
      <c r="A51" s="59">
        <v>48</v>
      </c>
      <c r="B51" s="20" t="s">
        <v>116</v>
      </c>
      <c r="C51" s="15">
        <f>+'[1]Table 8 Membership 2.1.14'!R50</f>
        <v>0</v>
      </c>
      <c r="D51" s="54">
        <f>+'10.1.14_SIS'!CR52</f>
        <v>0</v>
      </c>
      <c r="E51" s="54">
        <f t="shared" si="1"/>
        <v>0</v>
      </c>
      <c r="F51" s="54">
        <f t="shared" si="2"/>
        <v>0</v>
      </c>
      <c r="G51" s="54">
        <f t="shared" si="3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4"/>
        <v>4854.4282529800721</v>
      </c>
      <c r="K51" s="14">
        <f t="shared" si="5"/>
        <v>0</v>
      </c>
      <c r="L51" s="13">
        <f t="shared" si="6"/>
        <v>0</v>
      </c>
      <c r="M51" s="13">
        <f t="shared" si="7"/>
        <v>0</v>
      </c>
    </row>
    <row r="52" spans="1:13" ht="14.25" x14ac:dyDescent="0.2">
      <c r="A52" s="59">
        <v>49</v>
      </c>
      <c r="B52" s="20" t="s">
        <v>115</v>
      </c>
      <c r="C52" s="15">
        <f>+'[1]Table 8 Membership 2.1.14'!R51</f>
        <v>0</v>
      </c>
      <c r="D52" s="54">
        <f>+'10.1.14_SIS'!CR53</f>
        <v>0</v>
      </c>
      <c r="E52" s="54">
        <f t="shared" si="1"/>
        <v>0</v>
      </c>
      <c r="F52" s="54">
        <f t="shared" si="2"/>
        <v>0</v>
      </c>
      <c r="G52" s="54">
        <f t="shared" si="3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4"/>
        <v>5570.3155315659187</v>
      </c>
      <c r="K52" s="14">
        <f t="shared" si="5"/>
        <v>0</v>
      </c>
      <c r="L52" s="13">
        <f t="shared" si="6"/>
        <v>0</v>
      </c>
      <c r="M52" s="13">
        <f t="shared" si="7"/>
        <v>0</v>
      </c>
    </row>
    <row r="53" spans="1:13" ht="14.25" x14ac:dyDescent="0.2">
      <c r="A53" s="60">
        <v>50</v>
      </c>
      <c r="B53" s="22" t="s">
        <v>114</v>
      </c>
      <c r="C53" s="12">
        <f>+'[1]Table 8 Membership 2.1.14'!R52</f>
        <v>0</v>
      </c>
      <c r="D53" s="55">
        <f>+'10.1.14_SIS'!CR54</f>
        <v>0</v>
      </c>
      <c r="E53" s="55">
        <f t="shared" si="1"/>
        <v>0</v>
      </c>
      <c r="F53" s="55">
        <f t="shared" si="2"/>
        <v>0</v>
      </c>
      <c r="G53" s="55">
        <f t="shared" si="3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4"/>
        <v>5812.1492722701678</v>
      </c>
      <c r="K53" s="10">
        <f t="shared" si="5"/>
        <v>0</v>
      </c>
      <c r="L53" s="11">
        <f t="shared" si="6"/>
        <v>0</v>
      </c>
      <c r="M53" s="11">
        <f t="shared" si="7"/>
        <v>0</v>
      </c>
    </row>
    <row r="54" spans="1:13" ht="14.25" x14ac:dyDescent="0.2">
      <c r="A54" s="59">
        <v>51</v>
      </c>
      <c r="B54" s="20" t="s">
        <v>113</v>
      </c>
      <c r="C54" s="15">
        <f>+'[1]Table 8 Membership 2.1.14'!R53</f>
        <v>0</v>
      </c>
      <c r="D54" s="54">
        <f>+'10.1.14_SIS'!CR55</f>
        <v>0</v>
      </c>
      <c r="E54" s="54">
        <f t="shared" si="1"/>
        <v>0</v>
      </c>
      <c r="F54" s="54">
        <f t="shared" si="2"/>
        <v>0</v>
      </c>
      <c r="G54" s="54">
        <f t="shared" si="3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4"/>
        <v>4860.8528602178994</v>
      </c>
      <c r="K54" s="14">
        <f t="shared" si="5"/>
        <v>0</v>
      </c>
      <c r="L54" s="13">
        <f t="shared" si="6"/>
        <v>0</v>
      </c>
      <c r="M54" s="13">
        <f t="shared" si="7"/>
        <v>0</v>
      </c>
    </row>
    <row r="55" spans="1:13" ht="14.25" x14ac:dyDescent="0.2">
      <c r="A55" s="59">
        <v>52</v>
      </c>
      <c r="B55" s="20" t="s">
        <v>112</v>
      </c>
      <c r="C55" s="15">
        <f>+'[1]Table 8 Membership 2.1.14'!R54</f>
        <v>0</v>
      </c>
      <c r="D55" s="54">
        <f>+'10.1.14_SIS'!CR56</f>
        <v>0</v>
      </c>
      <c r="E55" s="54">
        <f t="shared" si="1"/>
        <v>0</v>
      </c>
      <c r="F55" s="54">
        <f t="shared" si="2"/>
        <v>0</v>
      </c>
      <c r="G55" s="54">
        <f t="shared" si="3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4"/>
        <v>5720.6445845228172</v>
      </c>
      <c r="K55" s="14">
        <f t="shared" si="5"/>
        <v>0</v>
      </c>
      <c r="L55" s="13">
        <f t="shared" si="6"/>
        <v>0</v>
      </c>
      <c r="M55" s="13">
        <f t="shared" si="7"/>
        <v>0</v>
      </c>
    </row>
    <row r="56" spans="1:13" ht="14.25" x14ac:dyDescent="0.2">
      <c r="A56" s="59">
        <v>53</v>
      </c>
      <c r="B56" s="20" t="s">
        <v>111</v>
      </c>
      <c r="C56" s="15">
        <f>+'[1]Table 8 Membership 2.1.14'!R55</f>
        <v>0</v>
      </c>
      <c r="D56" s="54">
        <f>+'10.1.14_SIS'!CR57</f>
        <v>0</v>
      </c>
      <c r="E56" s="54">
        <f t="shared" si="1"/>
        <v>0</v>
      </c>
      <c r="F56" s="54">
        <f t="shared" si="2"/>
        <v>0</v>
      </c>
      <c r="G56" s="54">
        <f t="shared" si="3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4"/>
        <v>5749.890819404548</v>
      </c>
      <c r="K56" s="14">
        <f t="shared" si="5"/>
        <v>0</v>
      </c>
      <c r="L56" s="13">
        <f t="shared" si="6"/>
        <v>0</v>
      </c>
      <c r="M56" s="13">
        <f t="shared" si="7"/>
        <v>0</v>
      </c>
    </row>
    <row r="57" spans="1:13" ht="14.25" x14ac:dyDescent="0.2">
      <c r="A57" s="59">
        <v>54</v>
      </c>
      <c r="B57" s="20" t="s">
        <v>110</v>
      </c>
      <c r="C57" s="15">
        <f>+'[1]Table 8 Membership 2.1.14'!R56</f>
        <v>0</v>
      </c>
      <c r="D57" s="54">
        <f>+'10.1.14_SIS'!CR58</f>
        <v>0</v>
      </c>
      <c r="E57" s="54">
        <f t="shared" si="1"/>
        <v>0</v>
      </c>
      <c r="F57" s="54">
        <f t="shared" si="2"/>
        <v>0</v>
      </c>
      <c r="G57" s="54">
        <f t="shared" si="3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4"/>
        <v>6818.5298370516712</v>
      </c>
      <c r="K57" s="14">
        <f t="shared" si="5"/>
        <v>0</v>
      </c>
      <c r="L57" s="13">
        <f t="shared" si="6"/>
        <v>0</v>
      </c>
      <c r="M57" s="13">
        <f t="shared" si="7"/>
        <v>0</v>
      </c>
    </row>
    <row r="58" spans="1:13" ht="14.25" x14ac:dyDescent="0.2">
      <c r="A58" s="60">
        <v>55</v>
      </c>
      <c r="B58" s="22" t="s">
        <v>109</v>
      </c>
      <c r="C58" s="12">
        <f>+'[1]Table 8 Membership 2.1.14'!R57</f>
        <v>0</v>
      </c>
      <c r="D58" s="55">
        <f>+'10.1.14_SIS'!CR59</f>
        <v>0</v>
      </c>
      <c r="E58" s="55">
        <f t="shared" si="1"/>
        <v>0</v>
      </c>
      <c r="F58" s="55">
        <f t="shared" si="2"/>
        <v>0</v>
      </c>
      <c r="G58" s="55">
        <f t="shared" si="3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4"/>
        <v>5061.9625491298484</v>
      </c>
      <c r="K58" s="10">
        <f t="shared" si="5"/>
        <v>0</v>
      </c>
      <c r="L58" s="11">
        <f t="shared" si="6"/>
        <v>0</v>
      </c>
      <c r="M58" s="11">
        <f t="shared" si="7"/>
        <v>0</v>
      </c>
    </row>
    <row r="59" spans="1:13" ht="14.25" x14ac:dyDescent="0.2">
      <c r="A59" s="59">
        <v>56</v>
      </c>
      <c r="B59" s="20" t="s">
        <v>108</v>
      </c>
      <c r="C59" s="15">
        <f>+'[1]Table 8 Membership 2.1.14'!R58</f>
        <v>0</v>
      </c>
      <c r="D59" s="54">
        <f>+'10.1.14_SIS'!CR60</f>
        <v>0</v>
      </c>
      <c r="E59" s="54">
        <f t="shared" si="1"/>
        <v>0</v>
      </c>
      <c r="F59" s="54">
        <f t="shared" si="2"/>
        <v>0</v>
      </c>
      <c r="G59" s="54">
        <f t="shared" si="3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4"/>
        <v>5643.1509408288284</v>
      </c>
      <c r="K59" s="14">
        <f t="shared" si="5"/>
        <v>0</v>
      </c>
      <c r="L59" s="13">
        <f t="shared" si="6"/>
        <v>0</v>
      </c>
      <c r="M59" s="13">
        <f t="shared" si="7"/>
        <v>0</v>
      </c>
    </row>
    <row r="60" spans="1:13" ht="14.25" x14ac:dyDescent="0.2">
      <c r="A60" s="59">
        <v>57</v>
      </c>
      <c r="B60" s="20" t="s">
        <v>107</v>
      </c>
      <c r="C60" s="15">
        <f>+'[1]Table 8 Membership 2.1.14'!R59</f>
        <v>0</v>
      </c>
      <c r="D60" s="54">
        <f>+'10.1.14_SIS'!CR61</f>
        <v>0</v>
      </c>
      <c r="E60" s="54">
        <f t="shared" si="1"/>
        <v>0</v>
      </c>
      <c r="F60" s="54">
        <f t="shared" si="2"/>
        <v>0</v>
      </c>
      <c r="G60" s="54">
        <f t="shared" si="3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4"/>
        <v>5390.5022979230689</v>
      </c>
      <c r="K60" s="14">
        <f t="shared" si="5"/>
        <v>0</v>
      </c>
      <c r="L60" s="13">
        <f t="shared" si="6"/>
        <v>0</v>
      </c>
      <c r="M60" s="13">
        <f t="shared" si="7"/>
        <v>0</v>
      </c>
    </row>
    <row r="61" spans="1:13" ht="14.25" x14ac:dyDescent="0.2">
      <c r="A61" s="59">
        <v>58</v>
      </c>
      <c r="B61" s="20" t="s">
        <v>106</v>
      </c>
      <c r="C61" s="15">
        <f>+'[1]Table 8 Membership 2.1.14'!R60</f>
        <v>0</v>
      </c>
      <c r="D61" s="54">
        <f>+'10.1.14_SIS'!CR62</f>
        <v>0</v>
      </c>
      <c r="E61" s="54">
        <f t="shared" si="1"/>
        <v>0</v>
      </c>
      <c r="F61" s="54">
        <f t="shared" si="2"/>
        <v>0</v>
      </c>
      <c r="G61" s="54">
        <f t="shared" si="3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4"/>
        <v>6370.1529637882122</v>
      </c>
      <c r="K61" s="14">
        <f t="shared" si="5"/>
        <v>0</v>
      </c>
      <c r="L61" s="13">
        <f t="shared" si="6"/>
        <v>0</v>
      </c>
      <c r="M61" s="13">
        <f t="shared" si="7"/>
        <v>0</v>
      </c>
    </row>
    <row r="62" spans="1:13" ht="14.25" x14ac:dyDescent="0.2">
      <c r="A62" s="59">
        <v>59</v>
      </c>
      <c r="B62" s="20" t="s">
        <v>105</v>
      </c>
      <c r="C62" s="15">
        <f>+'[1]Table 8 Membership 2.1.14'!R61</f>
        <v>0</v>
      </c>
      <c r="D62" s="54">
        <f>+'10.1.14_SIS'!CR63</f>
        <v>0</v>
      </c>
      <c r="E62" s="54">
        <f t="shared" si="1"/>
        <v>0</v>
      </c>
      <c r="F62" s="54">
        <f t="shared" si="2"/>
        <v>0</v>
      </c>
      <c r="G62" s="54">
        <f t="shared" si="3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4"/>
        <v>7311.4662935218475</v>
      </c>
      <c r="K62" s="14">
        <f t="shared" si="5"/>
        <v>0</v>
      </c>
      <c r="L62" s="13">
        <f t="shared" si="6"/>
        <v>0</v>
      </c>
      <c r="M62" s="13">
        <f t="shared" si="7"/>
        <v>0</v>
      </c>
    </row>
    <row r="63" spans="1:13" ht="14.25" x14ac:dyDescent="0.2">
      <c r="A63" s="60">
        <v>60</v>
      </c>
      <c r="B63" s="22" t="s">
        <v>104</v>
      </c>
      <c r="C63" s="12">
        <f>+'[1]Table 8 Membership 2.1.14'!R62</f>
        <v>0</v>
      </c>
      <c r="D63" s="55">
        <f>+'10.1.14_SIS'!CR64</f>
        <v>0</v>
      </c>
      <c r="E63" s="55">
        <f t="shared" si="1"/>
        <v>0</v>
      </c>
      <c r="F63" s="55">
        <f t="shared" si="2"/>
        <v>0</v>
      </c>
      <c r="G63" s="55">
        <f t="shared" si="3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4"/>
        <v>5895.264090063828</v>
      </c>
      <c r="K63" s="10">
        <f t="shared" si="5"/>
        <v>0</v>
      </c>
      <c r="L63" s="11">
        <f t="shared" si="6"/>
        <v>0</v>
      </c>
      <c r="M63" s="11">
        <f t="shared" si="7"/>
        <v>0</v>
      </c>
    </row>
    <row r="64" spans="1:13" ht="14.25" x14ac:dyDescent="0.2">
      <c r="A64" s="59">
        <v>61</v>
      </c>
      <c r="B64" s="20" t="s">
        <v>103</v>
      </c>
      <c r="C64" s="15">
        <f>+'[1]Table 8 Membership 2.1.14'!R63</f>
        <v>0</v>
      </c>
      <c r="D64" s="54">
        <f>+'10.1.14_SIS'!CR65</f>
        <v>0</v>
      </c>
      <c r="E64" s="54">
        <f t="shared" si="1"/>
        <v>0</v>
      </c>
      <c r="F64" s="54">
        <f t="shared" si="2"/>
        <v>0</v>
      </c>
      <c r="G64" s="54">
        <f t="shared" si="3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4"/>
        <v>3687.8675356369185</v>
      </c>
      <c r="K64" s="14">
        <f t="shared" si="5"/>
        <v>0</v>
      </c>
      <c r="L64" s="13">
        <f t="shared" si="6"/>
        <v>0</v>
      </c>
      <c r="M64" s="13">
        <f t="shared" si="7"/>
        <v>0</v>
      </c>
    </row>
    <row r="65" spans="1:13" ht="14.25" x14ac:dyDescent="0.2">
      <c r="A65" s="59">
        <v>62</v>
      </c>
      <c r="B65" s="20" t="s">
        <v>102</v>
      </c>
      <c r="C65" s="15">
        <f>+'[1]Table 8 Membership 2.1.14'!R64</f>
        <v>0</v>
      </c>
      <c r="D65" s="54">
        <f>+'10.1.14_SIS'!CR66</f>
        <v>0</v>
      </c>
      <c r="E65" s="54">
        <f t="shared" si="1"/>
        <v>0</v>
      </c>
      <c r="F65" s="54">
        <f t="shared" si="2"/>
        <v>0</v>
      </c>
      <c r="G65" s="54">
        <f t="shared" si="3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4"/>
        <v>6417.154538516008</v>
      </c>
      <c r="K65" s="14">
        <f t="shared" si="5"/>
        <v>0</v>
      </c>
      <c r="L65" s="13">
        <f t="shared" si="6"/>
        <v>0</v>
      </c>
      <c r="M65" s="13">
        <f t="shared" si="7"/>
        <v>0</v>
      </c>
    </row>
    <row r="66" spans="1:13" ht="14.25" x14ac:dyDescent="0.2">
      <c r="A66" s="59">
        <v>63</v>
      </c>
      <c r="B66" s="20" t="s">
        <v>101</v>
      </c>
      <c r="C66" s="15">
        <f>+'[1]Table 8 Membership 2.1.14'!R65</f>
        <v>0</v>
      </c>
      <c r="D66" s="54">
        <f>+'10.1.14_SIS'!CR67</f>
        <v>0</v>
      </c>
      <c r="E66" s="54">
        <f t="shared" si="1"/>
        <v>0</v>
      </c>
      <c r="F66" s="54">
        <f t="shared" si="2"/>
        <v>0</v>
      </c>
      <c r="G66" s="54">
        <f t="shared" si="3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4"/>
        <v>4881.1713481848092</v>
      </c>
      <c r="K66" s="14">
        <f t="shared" si="5"/>
        <v>0</v>
      </c>
      <c r="L66" s="13">
        <f t="shared" si="6"/>
        <v>0</v>
      </c>
      <c r="M66" s="13">
        <f t="shared" si="7"/>
        <v>0</v>
      </c>
    </row>
    <row r="67" spans="1:13" ht="14.25" x14ac:dyDescent="0.2">
      <c r="A67" s="59">
        <v>64</v>
      </c>
      <c r="B67" s="20" t="s">
        <v>100</v>
      </c>
      <c r="C67" s="15">
        <f>+'[1]Table 8 Membership 2.1.14'!R66</f>
        <v>0</v>
      </c>
      <c r="D67" s="54">
        <f>+'10.1.14_SIS'!CR68</f>
        <v>0</v>
      </c>
      <c r="E67" s="54">
        <f t="shared" si="1"/>
        <v>0</v>
      </c>
      <c r="F67" s="54">
        <f t="shared" si="2"/>
        <v>0</v>
      </c>
      <c r="G67" s="54">
        <f t="shared" si="3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4"/>
        <v>6870.4907532778252</v>
      </c>
      <c r="K67" s="14">
        <f t="shared" si="5"/>
        <v>0</v>
      </c>
      <c r="L67" s="13">
        <f t="shared" si="6"/>
        <v>0</v>
      </c>
      <c r="M67" s="13">
        <f t="shared" si="7"/>
        <v>0</v>
      </c>
    </row>
    <row r="68" spans="1:13" ht="14.25" x14ac:dyDescent="0.2">
      <c r="A68" s="60">
        <v>65</v>
      </c>
      <c r="B68" s="22" t="s">
        <v>99</v>
      </c>
      <c r="C68" s="12">
        <f>+'[1]Table 8 Membership 2.1.14'!R67</f>
        <v>0</v>
      </c>
      <c r="D68" s="55">
        <f>+'10.1.14_SIS'!CR69</f>
        <v>0</v>
      </c>
      <c r="E68" s="55">
        <f t="shared" ref="E68:E72" si="8">D68-C68</f>
        <v>0</v>
      </c>
      <c r="F68" s="55">
        <f t="shared" ref="F68:F72" si="9">IF(E68&gt;0,E68,0)</f>
        <v>0</v>
      </c>
      <c r="G68" s="55">
        <f t="shared" ref="G68:G72" si="10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ref="J68:J72" si="11">I68+H68</f>
        <v>5604.2805543943641</v>
      </c>
      <c r="K68" s="10">
        <f t="shared" ref="K68:K72" si="12">E68*J68</f>
        <v>0</v>
      </c>
      <c r="L68" s="11">
        <f t="shared" ref="L68:L72" si="13">IF(K68&gt;0,K68,0)</f>
        <v>0</v>
      </c>
      <c r="M68" s="11">
        <f t="shared" ref="M68:M72" si="14">IF(K68&lt;0,K68,0)</f>
        <v>0</v>
      </c>
    </row>
    <row r="69" spans="1:13" ht="14.25" x14ac:dyDescent="0.2">
      <c r="A69" s="59">
        <v>66</v>
      </c>
      <c r="B69" s="20" t="s">
        <v>98</v>
      </c>
      <c r="C69" s="15">
        <f>+'[1]Table 8 Membership 2.1.14'!R68</f>
        <v>0</v>
      </c>
      <c r="D69" s="54">
        <f>+'10.1.14_SIS'!CR70</f>
        <v>0</v>
      </c>
      <c r="E69" s="54">
        <f t="shared" si="8"/>
        <v>0</v>
      </c>
      <c r="F69" s="54">
        <f t="shared" si="9"/>
        <v>0</v>
      </c>
      <c r="G69" s="54">
        <f t="shared" si="10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si="11"/>
        <v>7294.0685433910039</v>
      </c>
      <c r="K69" s="14">
        <f t="shared" si="12"/>
        <v>0</v>
      </c>
      <c r="L69" s="13">
        <f t="shared" si="13"/>
        <v>0</v>
      </c>
      <c r="M69" s="13">
        <f t="shared" si="14"/>
        <v>0</v>
      </c>
    </row>
    <row r="70" spans="1:13" ht="14.25" x14ac:dyDescent="0.2">
      <c r="A70" s="59">
        <v>67</v>
      </c>
      <c r="B70" s="20" t="s">
        <v>97</v>
      </c>
      <c r="C70" s="15">
        <f>+'[1]Table 8 Membership 2.1.14'!R69</f>
        <v>0</v>
      </c>
      <c r="D70" s="54">
        <f>+'10.1.14_SIS'!CR71</f>
        <v>0</v>
      </c>
      <c r="E70" s="54">
        <f t="shared" si="8"/>
        <v>0</v>
      </c>
      <c r="F70" s="54">
        <f t="shared" si="9"/>
        <v>0</v>
      </c>
      <c r="G70" s="54">
        <f t="shared" si="10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1"/>
        <v>5744.7567736134115</v>
      </c>
      <c r="K70" s="14">
        <f t="shared" si="12"/>
        <v>0</v>
      </c>
      <c r="L70" s="13">
        <f t="shared" si="13"/>
        <v>0</v>
      </c>
      <c r="M70" s="13">
        <f t="shared" si="14"/>
        <v>0</v>
      </c>
    </row>
    <row r="71" spans="1:13" ht="14.25" x14ac:dyDescent="0.2">
      <c r="A71" s="59">
        <v>68</v>
      </c>
      <c r="B71" s="20" t="s">
        <v>96</v>
      </c>
      <c r="C71" s="15">
        <f>+'[1]Table 8 Membership 2.1.14'!R70</f>
        <v>0</v>
      </c>
      <c r="D71" s="54">
        <f>+'10.1.14_SIS'!CR72</f>
        <v>0</v>
      </c>
      <c r="E71" s="54">
        <f t="shared" si="8"/>
        <v>0</v>
      </c>
      <c r="F71" s="54">
        <f t="shared" si="9"/>
        <v>0</v>
      </c>
      <c r="G71" s="54">
        <f t="shared" si="10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1"/>
        <v>7188.8644202560599</v>
      </c>
      <c r="K71" s="14">
        <f t="shared" si="12"/>
        <v>0</v>
      </c>
      <c r="L71" s="13">
        <f t="shared" si="13"/>
        <v>0</v>
      </c>
      <c r="M71" s="13">
        <f t="shared" si="14"/>
        <v>0</v>
      </c>
    </row>
    <row r="72" spans="1:13" ht="14.25" x14ac:dyDescent="0.2">
      <c r="A72" s="59">
        <v>69</v>
      </c>
      <c r="B72" s="20" t="s">
        <v>95</v>
      </c>
      <c r="C72" s="15">
        <f>+'[1]Table 8 Membership 2.1.14'!R71</f>
        <v>0</v>
      </c>
      <c r="D72" s="54">
        <f>+'10.1.14_SIS'!CR73</f>
        <v>0</v>
      </c>
      <c r="E72" s="54">
        <f t="shared" si="8"/>
        <v>0</v>
      </c>
      <c r="F72" s="54">
        <f t="shared" si="9"/>
        <v>0</v>
      </c>
      <c r="G72" s="54">
        <f t="shared" si="10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1"/>
        <v>6428.1647921281337</v>
      </c>
      <c r="K72" s="14">
        <f t="shared" si="12"/>
        <v>0</v>
      </c>
      <c r="L72" s="13">
        <f t="shared" si="13"/>
        <v>0</v>
      </c>
      <c r="M72" s="13">
        <f t="shared" si="14"/>
        <v>0</v>
      </c>
    </row>
    <row r="73" spans="1:13" ht="13.5" thickBot="1" x14ac:dyDescent="0.25">
      <c r="A73" s="35"/>
      <c r="B73" s="34" t="s">
        <v>94</v>
      </c>
      <c r="C73" s="67">
        <f>SUM(C4:C72)</f>
        <v>294</v>
      </c>
      <c r="D73" s="67">
        <f>SUM(D4:D72)</f>
        <v>333</v>
      </c>
      <c r="E73" s="67">
        <f>SUM(E4:E72)</f>
        <v>39</v>
      </c>
      <c r="F73" s="67">
        <f>SUM(F4:F72)</f>
        <v>39</v>
      </c>
      <c r="G73" s="67">
        <f>SUM(G4:G72)</f>
        <v>0</v>
      </c>
      <c r="H73" s="33"/>
      <c r="I73" s="32"/>
      <c r="J73" s="32"/>
      <c r="K73" s="32">
        <f>SUM(K4:K72)</f>
        <v>238349.88277653244</v>
      </c>
      <c r="L73" s="32">
        <f>SUM(L4:L72)</f>
        <v>238349.88277653244</v>
      </c>
      <c r="M73" s="32">
        <f>SUM(M4:M72)</f>
        <v>0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October 1 Mid-year Adjustment for Students</oddHeader>
    <oddFooter>&amp;R&amp;P</oddFooter>
  </headerFooter>
  <colBreaks count="1" manualBreakCount="1">
    <brk id="7" max="7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1" t="s">
        <v>373</v>
      </c>
      <c r="B1" s="222"/>
      <c r="C1" s="58" t="s">
        <v>510</v>
      </c>
      <c r="D1" s="47" t="s">
        <v>508</v>
      </c>
      <c r="E1" s="43" t="s">
        <v>509</v>
      </c>
      <c r="F1" s="43" t="s">
        <v>501</v>
      </c>
      <c r="G1" s="43" t="s">
        <v>502</v>
      </c>
      <c r="H1" s="44" t="s">
        <v>517</v>
      </c>
      <c r="I1" s="45" t="s">
        <v>503</v>
      </c>
      <c r="J1" s="46" t="s">
        <v>504</v>
      </c>
      <c r="K1" s="42" t="s">
        <v>505</v>
      </c>
      <c r="L1" s="42" t="s">
        <v>506</v>
      </c>
      <c r="M1" s="42" t="s">
        <v>507</v>
      </c>
    </row>
    <row r="2" spans="1:13" ht="13.9" customHeight="1" x14ac:dyDescent="0.25">
      <c r="A2" s="39"/>
      <c r="B2" s="38"/>
      <c r="C2" s="65">
        <v>1</v>
      </c>
      <c r="D2" s="29">
        <f t="shared" ref="D2:M2" si="0">C2+1</f>
        <v>2</v>
      </c>
      <c r="E2" s="29">
        <f t="shared" si="0"/>
        <v>3</v>
      </c>
      <c r="F2" s="29">
        <f t="shared" si="0"/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66" t="s">
        <v>91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15">
        <f>+'[1]Table 8 Membership 2.1.14'!U3</f>
        <v>0</v>
      </c>
      <c r="D4" s="54">
        <f>+'10.1.14_SIS'!CV5</f>
        <v>0</v>
      </c>
      <c r="E4" s="54">
        <f t="shared" ref="E4:E67" si="1">D4-C4</f>
        <v>0</v>
      </c>
      <c r="F4" s="54">
        <f t="shared" ref="F4:F67" si="2">IF(E4&gt;0,E4,0)</f>
        <v>0</v>
      </c>
      <c r="G4" s="54">
        <f t="shared" ref="G4:G67" si="3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 t="shared" ref="J4:J67" si="4">I4+H4</f>
        <v>5543.3384413349831</v>
      </c>
      <c r="K4" s="14">
        <f t="shared" ref="K4:K67" si="5">E4*J4</f>
        <v>0</v>
      </c>
      <c r="L4" s="13">
        <f t="shared" ref="L4:L67" si="6">IF(K4&gt;0,K4,0)</f>
        <v>0</v>
      </c>
      <c r="M4" s="13">
        <f t="shared" ref="M4:M67" si="7">IF(K4&lt;0,K4,0)</f>
        <v>0</v>
      </c>
    </row>
    <row r="5" spans="1:13" ht="14.25" x14ac:dyDescent="0.2">
      <c r="A5" s="59">
        <v>2</v>
      </c>
      <c r="B5" s="20" t="s">
        <v>162</v>
      </c>
      <c r="C5" s="15">
        <f>+'[1]Table 8 Membership 2.1.14'!U4</f>
        <v>0</v>
      </c>
      <c r="D5" s="54">
        <f>+'10.1.14_SIS'!CV6</f>
        <v>0</v>
      </c>
      <c r="E5" s="54">
        <f t="shared" si="1"/>
        <v>0</v>
      </c>
      <c r="F5" s="54">
        <f t="shared" si="2"/>
        <v>0</v>
      </c>
      <c r="G5" s="54">
        <f t="shared" si="3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si="4"/>
        <v>7158.9466417386639</v>
      </c>
      <c r="K5" s="14">
        <f t="shared" si="5"/>
        <v>0</v>
      </c>
      <c r="L5" s="13">
        <f t="shared" si="6"/>
        <v>0</v>
      </c>
      <c r="M5" s="13">
        <f t="shared" si="7"/>
        <v>0</v>
      </c>
    </row>
    <row r="6" spans="1:13" ht="14.25" x14ac:dyDescent="0.2">
      <c r="A6" s="59">
        <v>3</v>
      </c>
      <c r="B6" s="20" t="s">
        <v>161</v>
      </c>
      <c r="C6" s="15">
        <f>+'[1]Table 8 Membership 2.1.14'!U5</f>
        <v>0</v>
      </c>
      <c r="D6" s="54">
        <f>+'10.1.14_SIS'!CV7</f>
        <v>0</v>
      </c>
      <c r="E6" s="54">
        <f t="shared" si="1"/>
        <v>0</v>
      </c>
      <c r="F6" s="54">
        <f t="shared" si="2"/>
        <v>0</v>
      </c>
      <c r="G6" s="54">
        <f t="shared" si="3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4"/>
        <v>4752.026202739682</v>
      </c>
      <c r="K6" s="14">
        <f t="shared" si="5"/>
        <v>0</v>
      </c>
      <c r="L6" s="13">
        <f t="shared" si="6"/>
        <v>0</v>
      </c>
      <c r="M6" s="13">
        <f t="shared" si="7"/>
        <v>0</v>
      </c>
    </row>
    <row r="7" spans="1:13" ht="14.25" x14ac:dyDescent="0.2">
      <c r="A7" s="59">
        <v>4</v>
      </c>
      <c r="B7" s="20" t="s">
        <v>160</v>
      </c>
      <c r="C7" s="15">
        <f>+'[1]Table 8 Membership 2.1.14'!U6</f>
        <v>0</v>
      </c>
      <c r="D7" s="54">
        <f>+'10.1.14_SIS'!CV8</f>
        <v>0</v>
      </c>
      <c r="E7" s="54">
        <f t="shared" si="1"/>
        <v>0</v>
      </c>
      <c r="F7" s="54">
        <f t="shared" si="2"/>
        <v>0</v>
      </c>
      <c r="G7" s="54">
        <f t="shared" si="3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4"/>
        <v>6704.8181446878571</v>
      </c>
      <c r="K7" s="14">
        <f t="shared" si="5"/>
        <v>0</v>
      </c>
      <c r="L7" s="13">
        <f t="shared" si="6"/>
        <v>0</v>
      </c>
      <c r="M7" s="13">
        <f t="shared" si="7"/>
        <v>0</v>
      </c>
    </row>
    <row r="8" spans="1:13" ht="14.25" x14ac:dyDescent="0.2">
      <c r="A8" s="60">
        <v>5</v>
      </c>
      <c r="B8" s="22" t="s">
        <v>159</v>
      </c>
      <c r="C8" s="12">
        <f>+'[1]Table 8 Membership 2.1.14'!U7</f>
        <v>0</v>
      </c>
      <c r="D8" s="55">
        <f>+'10.1.14_SIS'!CV9</f>
        <v>0</v>
      </c>
      <c r="E8" s="55">
        <f t="shared" si="1"/>
        <v>0</v>
      </c>
      <c r="F8" s="55">
        <f t="shared" si="2"/>
        <v>0</v>
      </c>
      <c r="G8" s="55">
        <f t="shared" si="3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4"/>
        <v>5824.8505660099108</v>
      </c>
      <c r="K8" s="10">
        <f t="shared" si="5"/>
        <v>0</v>
      </c>
      <c r="L8" s="11">
        <f t="shared" si="6"/>
        <v>0</v>
      </c>
      <c r="M8" s="11">
        <f t="shared" si="7"/>
        <v>0</v>
      </c>
    </row>
    <row r="9" spans="1:13" ht="14.25" x14ac:dyDescent="0.2">
      <c r="A9" s="59">
        <v>6</v>
      </c>
      <c r="B9" s="20" t="s">
        <v>158</v>
      </c>
      <c r="C9" s="15">
        <f>+'[1]Table 8 Membership 2.1.14'!U8</f>
        <v>0</v>
      </c>
      <c r="D9" s="54">
        <f>+'10.1.14_SIS'!CV10</f>
        <v>0</v>
      </c>
      <c r="E9" s="54">
        <f t="shared" si="1"/>
        <v>0</v>
      </c>
      <c r="F9" s="54">
        <f t="shared" si="2"/>
        <v>0</v>
      </c>
      <c r="G9" s="54">
        <f t="shared" si="3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4"/>
        <v>5923.9886124955865</v>
      </c>
      <c r="K9" s="14">
        <f t="shared" si="5"/>
        <v>0</v>
      </c>
      <c r="L9" s="13">
        <f t="shared" si="6"/>
        <v>0</v>
      </c>
      <c r="M9" s="13">
        <f t="shared" si="7"/>
        <v>0</v>
      </c>
    </row>
    <row r="10" spans="1:13" ht="14.25" x14ac:dyDescent="0.2">
      <c r="A10" s="59">
        <v>7</v>
      </c>
      <c r="B10" s="20" t="s">
        <v>157</v>
      </c>
      <c r="C10" s="15">
        <f>+'[1]Table 8 Membership 2.1.14'!U9</f>
        <v>0</v>
      </c>
      <c r="D10" s="54">
        <f>+'10.1.14_SIS'!CV11</f>
        <v>0</v>
      </c>
      <c r="E10" s="54">
        <f t="shared" si="1"/>
        <v>0</v>
      </c>
      <c r="F10" s="54">
        <f t="shared" si="2"/>
        <v>0</v>
      </c>
      <c r="G10" s="54">
        <f t="shared" si="3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4"/>
        <v>2999.923196347032</v>
      </c>
      <c r="K10" s="14">
        <f t="shared" si="5"/>
        <v>0</v>
      </c>
      <c r="L10" s="13">
        <f t="shared" si="6"/>
        <v>0</v>
      </c>
      <c r="M10" s="13">
        <f t="shared" si="7"/>
        <v>0</v>
      </c>
    </row>
    <row r="11" spans="1:13" ht="14.25" x14ac:dyDescent="0.2">
      <c r="A11" s="59">
        <v>8</v>
      </c>
      <c r="B11" s="20" t="s">
        <v>156</v>
      </c>
      <c r="C11" s="15">
        <f>+'[1]Table 8 Membership 2.1.14'!U10</f>
        <v>0</v>
      </c>
      <c r="D11" s="54">
        <f>+'10.1.14_SIS'!CV12</f>
        <v>0</v>
      </c>
      <c r="E11" s="54">
        <f t="shared" si="1"/>
        <v>0</v>
      </c>
      <c r="F11" s="54">
        <f t="shared" si="2"/>
        <v>0</v>
      </c>
      <c r="G11" s="54">
        <f t="shared" si="3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4"/>
        <v>5395.5624595588542</v>
      </c>
      <c r="K11" s="14">
        <f t="shared" si="5"/>
        <v>0</v>
      </c>
      <c r="L11" s="13">
        <f t="shared" si="6"/>
        <v>0</v>
      </c>
      <c r="M11" s="13">
        <f t="shared" si="7"/>
        <v>0</v>
      </c>
    </row>
    <row r="12" spans="1:13" ht="14.25" x14ac:dyDescent="0.2">
      <c r="A12" s="59">
        <v>9</v>
      </c>
      <c r="B12" s="20" t="s">
        <v>155</v>
      </c>
      <c r="C12" s="15">
        <f>+'[1]Table 8 Membership 2.1.14'!U11</f>
        <v>0</v>
      </c>
      <c r="D12" s="54">
        <f>+'10.1.14_SIS'!CV13</f>
        <v>0</v>
      </c>
      <c r="E12" s="54">
        <f t="shared" si="1"/>
        <v>0</v>
      </c>
      <c r="F12" s="54">
        <f t="shared" si="2"/>
        <v>0</v>
      </c>
      <c r="G12" s="54">
        <f t="shared" si="3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4"/>
        <v>5377.221507204501</v>
      </c>
      <c r="K12" s="14">
        <f t="shared" si="5"/>
        <v>0</v>
      </c>
      <c r="L12" s="13">
        <f t="shared" si="6"/>
        <v>0</v>
      </c>
      <c r="M12" s="13">
        <f t="shared" si="7"/>
        <v>0</v>
      </c>
    </row>
    <row r="13" spans="1:13" ht="14.25" x14ac:dyDescent="0.2">
      <c r="A13" s="60">
        <v>10</v>
      </c>
      <c r="B13" s="22" t="s">
        <v>154</v>
      </c>
      <c r="C13" s="12">
        <f>+'[1]Table 8 Membership 2.1.14'!U12</f>
        <v>0</v>
      </c>
      <c r="D13" s="55">
        <f>+'10.1.14_SIS'!CV14</f>
        <v>0</v>
      </c>
      <c r="E13" s="55">
        <f t="shared" si="1"/>
        <v>0</v>
      </c>
      <c r="F13" s="55">
        <f t="shared" si="2"/>
        <v>0</v>
      </c>
      <c r="G13" s="55">
        <f t="shared" si="3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4"/>
        <v>4992.4147339184719</v>
      </c>
      <c r="K13" s="10">
        <f t="shared" si="5"/>
        <v>0</v>
      </c>
      <c r="L13" s="11">
        <f t="shared" si="6"/>
        <v>0</v>
      </c>
      <c r="M13" s="11">
        <f t="shared" si="7"/>
        <v>0</v>
      </c>
    </row>
    <row r="14" spans="1:13" ht="14.25" x14ac:dyDescent="0.2">
      <c r="A14" s="59">
        <v>11</v>
      </c>
      <c r="B14" s="20" t="s">
        <v>153</v>
      </c>
      <c r="C14" s="15">
        <f>+'[1]Table 8 Membership 2.1.14'!U13</f>
        <v>0</v>
      </c>
      <c r="D14" s="54">
        <f>+'10.1.14_SIS'!CV15</f>
        <v>0</v>
      </c>
      <c r="E14" s="54">
        <f t="shared" si="1"/>
        <v>0</v>
      </c>
      <c r="F14" s="54">
        <f t="shared" si="2"/>
        <v>0</v>
      </c>
      <c r="G14" s="54">
        <f t="shared" si="3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4"/>
        <v>7805.0872236353352</v>
      </c>
      <c r="K14" s="14">
        <f t="shared" si="5"/>
        <v>0</v>
      </c>
      <c r="L14" s="13">
        <f t="shared" si="6"/>
        <v>0</v>
      </c>
      <c r="M14" s="13">
        <f t="shared" si="7"/>
        <v>0</v>
      </c>
    </row>
    <row r="15" spans="1:13" ht="14.25" x14ac:dyDescent="0.2">
      <c r="A15" s="59">
        <v>12</v>
      </c>
      <c r="B15" s="20" t="s">
        <v>152</v>
      </c>
      <c r="C15" s="15">
        <f>+'[1]Table 8 Membership 2.1.14'!U14</f>
        <v>0</v>
      </c>
      <c r="D15" s="54">
        <f>+'10.1.14_SIS'!CV16</f>
        <v>0</v>
      </c>
      <c r="E15" s="54">
        <f t="shared" si="1"/>
        <v>0</v>
      </c>
      <c r="F15" s="54">
        <f t="shared" si="2"/>
        <v>0</v>
      </c>
      <c r="G15" s="54">
        <f t="shared" si="3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4"/>
        <v>2729.9140983606558</v>
      </c>
      <c r="K15" s="14">
        <f t="shared" si="5"/>
        <v>0</v>
      </c>
      <c r="L15" s="13">
        <f t="shared" si="6"/>
        <v>0</v>
      </c>
      <c r="M15" s="13">
        <f t="shared" si="7"/>
        <v>0</v>
      </c>
    </row>
    <row r="16" spans="1:13" ht="14.25" x14ac:dyDescent="0.2">
      <c r="A16" s="59">
        <v>13</v>
      </c>
      <c r="B16" s="20" t="s">
        <v>151</v>
      </c>
      <c r="C16" s="15">
        <f>+'[1]Table 8 Membership 2.1.14'!U15</f>
        <v>0</v>
      </c>
      <c r="D16" s="54">
        <f>+'10.1.14_SIS'!CV17</f>
        <v>0</v>
      </c>
      <c r="E16" s="54">
        <f t="shared" si="1"/>
        <v>0</v>
      </c>
      <c r="F16" s="54">
        <f t="shared" si="2"/>
        <v>0</v>
      </c>
      <c r="G16" s="54">
        <f t="shared" si="3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4"/>
        <v>7183.0597758332215</v>
      </c>
      <c r="K16" s="14">
        <f t="shared" si="5"/>
        <v>0</v>
      </c>
      <c r="L16" s="13">
        <f t="shared" si="6"/>
        <v>0</v>
      </c>
      <c r="M16" s="13">
        <f t="shared" si="7"/>
        <v>0</v>
      </c>
    </row>
    <row r="17" spans="1:13" ht="14.25" x14ac:dyDescent="0.2">
      <c r="A17" s="59">
        <v>14</v>
      </c>
      <c r="B17" s="20" t="s">
        <v>150</v>
      </c>
      <c r="C17" s="15">
        <f>+'[1]Table 8 Membership 2.1.14'!U16</f>
        <v>0</v>
      </c>
      <c r="D17" s="54">
        <f>+'10.1.14_SIS'!CV18</f>
        <v>0</v>
      </c>
      <c r="E17" s="54">
        <f t="shared" si="1"/>
        <v>0</v>
      </c>
      <c r="F17" s="54">
        <f t="shared" si="2"/>
        <v>0</v>
      </c>
      <c r="G17" s="54">
        <f t="shared" si="3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4"/>
        <v>6144.9309412499997</v>
      </c>
      <c r="K17" s="14">
        <f t="shared" si="5"/>
        <v>0</v>
      </c>
      <c r="L17" s="13">
        <f t="shared" si="6"/>
        <v>0</v>
      </c>
      <c r="M17" s="13">
        <f t="shared" si="7"/>
        <v>0</v>
      </c>
    </row>
    <row r="18" spans="1:13" ht="14.25" x14ac:dyDescent="0.2">
      <c r="A18" s="60">
        <v>15</v>
      </c>
      <c r="B18" s="22" t="s">
        <v>149</v>
      </c>
      <c r="C18" s="12">
        <f>+'[1]Table 8 Membership 2.1.14'!U17</f>
        <v>0</v>
      </c>
      <c r="D18" s="55">
        <f>+'10.1.14_SIS'!CV19</f>
        <v>0</v>
      </c>
      <c r="E18" s="55">
        <f t="shared" si="1"/>
        <v>0</v>
      </c>
      <c r="F18" s="55">
        <f t="shared" si="2"/>
        <v>0</v>
      </c>
      <c r="G18" s="55">
        <f t="shared" si="3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4"/>
        <v>6303.6285214059953</v>
      </c>
      <c r="K18" s="10">
        <f t="shared" si="5"/>
        <v>0</v>
      </c>
      <c r="L18" s="11">
        <f t="shared" si="6"/>
        <v>0</v>
      </c>
      <c r="M18" s="11">
        <f t="shared" si="7"/>
        <v>0</v>
      </c>
    </row>
    <row r="19" spans="1:13" ht="14.25" x14ac:dyDescent="0.2">
      <c r="A19" s="59">
        <v>16</v>
      </c>
      <c r="B19" s="20" t="s">
        <v>148</v>
      </c>
      <c r="C19" s="15">
        <f>+'[1]Table 8 Membership 2.1.14'!U18</f>
        <v>0</v>
      </c>
      <c r="D19" s="54">
        <f>+'10.1.14_SIS'!CV20</f>
        <v>0</v>
      </c>
      <c r="E19" s="54">
        <f t="shared" si="1"/>
        <v>0</v>
      </c>
      <c r="F19" s="54">
        <f t="shared" si="2"/>
        <v>0</v>
      </c>
      <c r="G19" s="54">
        <f t="shared" si="3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4"/>
        <v>2666.9794354342025</v>
      </c>
      <c r="K19" s="14">
        <f t="shared" si="5"/>
        <v>0</v>
      </c>
      <c r="L19" s="13">
        <f t="shared" si="6"/>
        <v>0</v>
      </c>
      <c r="M19" s="13">
        <f t="shared" si="7"/>
        <v>0</v>
      </c>
    </row>
    <row r="20" spans="1:13" ht="14.25" x14ac:dyDescent="0.2">
      <c r="A20" s="59">
        <v>17</v>
      </c>
      <c r="B20" s="20" t="s">
        <v>147</v>
      </c>
      <c r="C20" s="15">
        <f>+'[1]Table 8 Membership 2.1.14'!U19</f>
        <v>0</v>
      </c>
      <c r="D20" s="54">
        <f>+'10.1.14_SIS'!CV21</f>
        <v>0</v>
      </c>
      <c r="E20" s="54">
        <f t="shared" si="1"/>
        <v>0</v>
      </c>
      <c r="F20" s="54">
        <f t="shared" si="2"/>
        <v>0</v>
      </c>
      <c r="G20" s="54">
        <f t="shared" si="3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4"/>
        <v>4165.0756609935179</v>
      </c>
      <c r="K20" s="14">
        <f t="shared" si="5"/>
        <v>0</v>
      </c>
      <c r="L20" s="13">
        <f t="shared" si="6"/>
        <v>0</v>
      </c>
      <c r="M20" s="13">
        <f t="shared" si="7"/>
        <v>0</v>
      </c>
    </row>
    <row r="21" spans="1:13" ht="14.25" x14ac:dyDescent="0.2">
      <c r="A21" s="59">
        <v>18</v>
      </c>
      <c r="B21" s="20" t="s">
        <v>146</v>
      </c>
      <c r="C21" s="15">
        <f>+'[1]Table 8 Membership 2.1.14'!U20</f>
        <v>0</v>
      </c>
      <c r="D21" s="54">
        <f>+'10.1.14_SIS'!CV22</f>
        <v>0</v>
      </c>
      <c r="E21" s="54">
        <f t="shared" si="1"/>
        <v>0</v>
      </c>
      <c r="F21" s="54">
        <f t="shared" si="2"/>
        <v>0</v>
      </c>
      <c r="G21" s="54">
        <f t="shared" si="3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4"/>
        <v>7200.5033500475729</v>
      </c>
      <c r="K21" s="14">
        <f t="shared" si="5"/>
        <v>0</v>
      </c>
      <c r="L21" s="13">
        <f t="shared" si="6"/>
        <v>0</v>
      </c>
      <c r="M21" s="13">
        <f t="shared" si="7"/>
        <v>0</v>
      </c>
    </row>
    <row r="22" spans="1:13" ht="14.25" x14ac:dyDescent="0.2">
      <c r="A22" s="59">
        <v>19</v>
      </c>
      <c r="B22" s="20" t="s">
        <v>145</v>
      </c>
      <c r="C22" s="15">
        <f>+'[1]Table 8 Membership 2.1.14'!U21</f>
        <v>0</v>
      </c>
      <c r="D22" s="54">
        <f>+'10.1.14_SIS'!CV23</f>
        <v>0</v>
      </c>
      <c r="E22" s="54">
        <f t="shared" si="1"/>
        <v>0</v>
      </c>
      <c r="F22" s="54">
        <f t="shared" si="2"/>
        <v>0</v>
      </c>
      <c r="G22" s="54">
        <f t="shared" si="3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4"/>
        <v>6219.8221869460449</v>
      </c>
      <c r="K22" s="14">
        <f t="shared" si="5"/>
        <v>0</v>
      </c>
      <c r="L22" s="13">
        <f t="shared" si="6"/>
        <v>0</v>
      </c>
      <c r="M22" s="13">
        <f t="shared" si="7"/>
        <v>0</v>
      </c>
    </row>
    <row r="23" spans="1:13" ht="14.25" x14ac:dyDescent="0.2">
      <c r="A23" s="60">
        <v>20</v>
      </c>
      <c r="B23" s="22" t="s">
        <v>144</v>
      </c>
      <c r="C23" s="12">
        <f>+'[1]Table 8 Membership 2.1.14'!U22</f>
        <v>0</v>
      </c>
      <c r="D23" s="55">
        <f>+'10.1.14_SIS'!CV24</f>
        <v>0</v>
      </c>
      <c r="E23" s="55">
        <f t="shared" si="1"/>
        <v>0</v>
      </c>
      <c r="F23" s="55">
        <f t="shared" si="2"/>
        <v>0</v>
      </c>
      <c r="G23" s="55">
        <f t="shared" si="3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4"/>
        <v>5864.6901565562011</v>
      </c>
      <c r="K23" s="10">
        <f t="shared" si="5"/>
        <v>0</v>
      </c>
      <c r="L23" s="11">
        <f t="shared" si="6"/>
        <v>0</v>
      </c>
      <c r="M23" s="11">
        <f t="shared" si="7"/>
        <v>0</v>
      </c>
    </row>
    <row r="24" spans="1:13" ht="14.25" x14ac:dyDescent="0.2">
      <c r="A24" s="59">
        <v>21</v>
      </c>
      <c r="B24" s="20" t="s">
        <v>143</v>
      </c>
      <c r="C24" s="15">
        <f>+'[1]Table 8 Membership 2.1.14'!U23</f>
        <v>0</v>
      </c>
      <c r="D24" s="54">
        <f>+'10.1.14_SIS'!CV25</f>
        <v>0</v>
      </c>
      <c r="E24" s="54">
        <f t="shared" si="1"/>
        <v>0</v>
      </c>
      <c r="F24" s="54">
        <f t="shared" si="2"/>
        <v>0</v>
      </c>
      <c r="G24" s="54">
        <f t="shared" si="3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4"/>
        <v>6692.6542295867766</v>
      </c>
      <c r="K24" s="14">
        <f t="shared" si="5"/>
        <v>0</v>
      </c>
      <c r="L24" s="13">
        <f t="shared" si="6"/>
        <v>0</v>
      </c>
      <c r="M24" s="13">
        <f t="shared" si="7"/>
        <v>0</v>
      </c>
    </row>
    <row r="25" spans="1:13" ht="14.25" x14ac:dyDescent="0.2">
      <c r="A25" s="59">
        <v>22</v>
      </c>
      <c r="B25" s="20" t="s">
        <v>142</v>
      </c>
      <c r="C25" s="15">
        <f>+'[1]Table 8 Membership 2.1.14'!U24</f>
        <v>0</v>
      </c>
      <c r="D25" s="54">
        <f>+'10.1.14_SIS'!CV26</f>
        <v>0</v>
      </c>
      <c r="E25" s="54">
        <f t="shared" si="1"/>
        <v>0</v>
      </c>
      <c r="F25" s="54">
        <f t="shared" si="2"/>
        <v>0</v>
      </c>
      <c r="G25" s="54">
        <f t="shared" si="3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4"/>
        <v>6912.4699808195992</v>
      </c>
      <c r="K25" s="14">
        <f t="shared" si="5"/>
        <v>0</v>
      </c>
      <c r="L25" s="13">
        <f t="shared" si="6"/>
        <v>0</v>
      </c>
      <c r="M25" s="13">
        <f t="shared" si="7"/>
        <v>0</v>
      </c>
    </row>
    <row r="26" spans="1:13" ht="14.25" x14ac:dyDescent="0.2">
      <c r="A26" s="59">
        <v>23</v>
      </c>
      <c r="B26" s="20" t="s">
        <v>141</v>
      </c>
      <c r="C26" s="15">
        <f>+'[1]Table 8 Membership 2.1.14'!U25</f>
        <v>0</v>
      </c>
      <c r="D26" s="54">
        <f>+'10.1.14_SIS'!CV27</f>
        <v>0</v>
      </c>
      <c r="E26" s="54">
        <f t="shared" si="1"/>
        <v>0</v>
      </c>
      <c r="F26" s="54">
        <f t="shared" si="2"/>
        <v>0</v>
      </c>
      <c r="G26" s="54">
        <f t="shared" si="3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4"/>
        <v>5699.6015265979158</v>
      </c>
      <c r="K26" s="14">
        <f t="shared" si="5"/>
        <v>0</v>
      </c>
      <c r="L26" s="13">
        <f t="shared" si="6"/>
        <v>0</v>
      </c>
      <c r="M26" s="13">
        <f t="shared" si="7"/>
        <v>0</v>
      </c>
    </row>
    <row r="27" spans="1:13" ht="14.25" x14ac:dyDescent="0.2">
      <c r="A27" s="59">
        <v>24</v>
      </c>
      <c r="B27" s="20" t="s">
        <v>140</v>
      </c>
      <c r="C27" s="15">
        <f>+'[1]Table 8 Membership 2.1.14'!U26</f>
        <v>0</v>
      </c>
      <c r="D27" s="54">
        <f>+'10.1.14_SIS'!CV28</f>
        <v>0</v>
      </c>
      <c r="E27" s="54">
        <f t="shared" si="1"/>
        <v>0</v>
      </c>
      <c r="F27" s="54">
        <f t="shared" si="2"/>
        <v>0</v>
      </c>
      <c r="G27" s="54">
        <f t="shared" si="3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4"/>
        <v>3465.9240361576999</v>
      </c>
      <c r="K27" s="14">
        <f t="shared" si="5"/>
        <v>0</v>
      </c>
      <c r="L27" s="13">
        <f t="shared" si="6"/>
        <v>0</v>
      </c>
      <c r="M27" s="13">
        <f t="shared" si="7"/>
        <v>0</v>
      </c>
    </row>
    <row r="28" spans="1:13" ht="14.25" x14ac:dyDescent="0.2">
      <c r="A28" s="60">
        <v>25</v>
      </c>
      <c r="B28" s="22" t="s">
        <v>139</v>
      </c>
      <c r="C28" s="12">
        <f>+'[1]Table 8 Membership 2.1.14'!U27</f>
        <v>0</v>
      </c>
      <c r="D28" s="55">
        <f>+'10.1.14_SIS'!CV29</f>
        <v>0</v>
      </c>
      <c r="E28" s="55">
        <f t="shared" si="1"/>
        <v>0</v>
      </c>
      <c r="F28" s="55">
        <f t="shared" si="2"/>
        <v>0</v>
      </c>
      <c r="G28" s="55">
        <f t="shared" si="3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4"/>
        <v>4826.8020274945702</v>
      </c>
      <c r="K28" s="10">
        <f t="shared" si="5"/>
        <v>0</v>
      </c>
      <c r="L28" s="11">
        <f t="shared" si="6"/>
        <v>0</v>
      </c>
      <c r="M28" s="11">
        <f t="shared" si="7"/>
        <v>0</v>
      </c>
    </row>
    <row r="29" spans="1:13" ht="14.25" x14ac:dyDescent="0.2">
      <c r="A29" s="59">
        <v>26</v>
      </c>
      <c r="B29" s="20" t="s">
        <v>138</v>
      </c>
      <c r="C29" s="15">
        <f>+'[1]Table 8 Membership 2.1.14'!U28</f>
        <v>0</v>
      </c>
      <c r="D29" s="54">
        <f>+'10.1.14_SIS'!CV30</f>
        <v>0</v>
      </c>
      <c r="E29" s="54">
        <f t="shared" si="1"/>
        <v>0</v>
      </c>
      <c r="F29" s="54">
        <f t="shared" si="2"/>
        <v>0</v>
      </c>
      <c r="G29" s="54">
        <f t="shared" si="3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4"/>
        <v>4261.3949970570839</v>
      </c>
      <c r="K29" s="14">
        <f t="shared" si="5"/>
        <v>0</v>
      </c>
      <c r="L29" s="13">
        <f t="shared" si="6"/>
        <v>0</v>
      </c>
      <c r="M29" s="13">
        <f t="shared" si="7"/>
        <v>0</v>
      </c>
    </row>
    <row r="30" spans="1:13" ht="14.25" x14ac:dyDescent="0.2">
      <c r="A30" s="59">
        <v>27</v>
      </c>
      <c r="B30" s="20" t="s">
        <v>137</v>
      </c>
      <c r="C30" s="15">
        <f>+'[1]Table 8 Membership 2.1.14'!U29</f>
        <v>0</v>
      </c>
      <c r="D30" s="54">
        <f>+'10.1.14_SIS'!CV31</f>
        <v>0</v>
      </c>
      <c r="E30" s="54">
        <f t="shared" si="1"/>
        <v>0</v>
      </c>
      <c r="F30" s="54">
        <f t="shared" si="2"/>
        <v>0</v>
      </c>
      <c r="G30" s="54">
        <f t="shared" si="3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4"/>
        <v>6497.961383997701</v>
      </c>
      <c r="K30" s="14">
        <f t="shared" si="5"/>
        <v>0</v>
      </c>
      <c r="L30" s="13">
        <f t="shared" si="6"/>
        <v>0</v>
      </c>
      <c r="M30" s="13">
        <f t="shared" si="7"/>
        <v>0</v>
      </c>
    </row>
    <row r="31" spans="1:13" ht="14.25" x14ac:dyDescent="0.2">
      <c r="A31" s="59">
        <v>28</v>
      </c>
      <c r="B31" s="20" t="s">
        <v>136</v>
      </c>
      <c r="C31" s="15">
        <f>+'[1]Table 8 Membership 2.1.14'!U30</f>
        <v>0</v>
      </c>
      <c r="D31" s="54">
        <f>+'10.1.14_SIS'!CV32</f>
        <v>0</v>
      </c>
      <c r="E31" s="54">
        <f t="shared" si="1"/>
        <v>0</v>
      </c>
      <c r="F31" s="54">
        <f t="shared" si="2"/>
        <v>0</v>
      </c>
      <c r="G31" s="54">
        <f t="shared" si="3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4"/>
        <v>3831.8158846568822</v>
      </c>
      <c r="K31" s="14">
        <f t="shared" si="5"/>
        <v>0</v>
      </c>
      <c r="L31" s="13">
        <f t="shared" si="6"/>
        <v>0</v>
      </c>
      <c r="M31" s="13">
        <f t="shared" si="7"/>
        <v>0</v>
      </c>
    </row>
    <row r="32" spans="1:13" ht="14.25" x14ac:dyDescent="0.2">
      <c r="A32" s="59">
        <v>29</v>
      </c>
      <c r="B32" s="20" t="s">
        <v>135</v>
      </c>
      <c r="C32" s="15">
        <f>+'[1]Table 8 Membership 2.1.14'!U31</f>
        <v>0</v>
      </c>
      <c r="D32" s="54">
        <f>+'10.1.14_SIS'!CV33</f>
        <v>0</v>
      </c>
      <c r="E32" s="54">
        <f t="shared" si="1"/>
        <v>0</v>
      </c>
      <c r="F32" s="54">
        <f t="shared" si="2"/>
        <v>0</v>
      </c>
      <c r="G32" s="54">
        <f t="shared" si="3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4"/>
        <v>4593.9623210173722</v>
      </c>
      <c r="K32" s="14">
        <f t="shared" si="5"/>
        <v>0</v>
      </c>
      <c r="L32" s="13">
        <f t="shared" si="6"/>
        <v>0</v>
      </c>
      <c r="M32" s="13">
        <f t="shared" si="7"/>
        <v>0</v>
      </c>
    </row>
    <row r="33" spans="1:13" ht="14.25" x14ac:dyDescent="0.2">
      <c r="A33" s="60">
        <v>30</v>
      </c>
      <c r="B33" s="22" t="s">
        <v>134</v>
      </c>
      <c r="C33" s="12">
        <f>+'[1]Table 8 Membership 2.1.14'!U32</f>
        <v>0</v>
      </c>
      <c r="D33" s="55">
        <f>+'10.1.14_SIS'!CV34</f>
        <v>0</v>
      </c>
      <c r="E33" s="55">
        <f t="shared" si="1"/>
        <v>0</v>
      </c>
      <c r="F33" s="55">
        <f t="shared" si="2"/>
        <v>0</v>
      </c>
      <c r="G33" s="55">
        <f t="shared" si="3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4"/>
        <v>6531.7027273996764</v>
      </c>
      <c r="K33" s="10">
        <f t="shared" si="5"/>
        <v>0</v>
      </c>
      <c r="L33" s="11">
        <f t="shared" si="6"/>
        <v>0</v>
      </c>
      <c r="M33" s="11">
        <f t="shared" si="7"/>
        <v>0</v>
      </c>
    </row>
    <row r="34" spans="1:13" ht="14.25" x14ac:dyDescent="0.2">
      <c r="A34" s="59">
        <v>31</v>
      </c>
      <c r="B34" s="20" t="s">
        <v>133</v>
      </c>
      <c r="C34" s="15">
        <f>+'[1]Table 8 Membership 2.1.14'!U33</f>
        <v>0</v>
      </c>
      <c r="D34" s="54">
        <f>+'10.1.14_SIS'!CV35</f>
        <v>0</v>
      </c>
      <c r="E34" s="54">
        <f t="shared" si="1"/>
        <v>0</v>
      </c>
      <c r="F34" s="54">
        <f t="shared" si="2"/>
        <v>0</v>
      </c>
      <c r="G34" s="54">
        <f t="shared" si="3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4"/>
        <v>5141.447671686853</v>
      </c>
      <c r="K34" s="14">
        <f t="shared" si="5"/>
        <v>0</v>
      </c>
      <c r="L34" s="13">
        <f t="shared" si="6"/>
        <v>0</v>
      </c>
      <c r="M34" s="13">
        <f t="shared" si="7"/>
        <v>0</v>
      </c>
    </row>
    <row r="35" spans="1:13" ht="14.25" x14ac:dyDescent="0.2">
      <c r="A35" s="59">
        <v>32</v>
      </c>
      <c r="B35" s="20" t="s">
        <v>132</v>
      </c>
      <c r="C35" s="15">
        <f>+'[1]Table 8 Membership 2.1.14'!U34</f>
        <v>0</v>
      </c>
      <c r="D35" s="54">
        <f>+'10.1.14_SIS'!CV36</f>
        <v>0</v>
      </c>
      <c r="E35" s="54">
        <f t="shared" si="1"/>
        <v>0</v>
      </c>
      <c r="F35" s="54">
        <f t="shared" si="2"/>
        <v>0</v>
      </c>
      <c r="G35" s="54">
        <f t="shared" si="3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4"/>
        <v>6212.5891890611274</v>
      </c>
      <c r="K35" s="14">
        <f t="shared" si="5"/>
        <v>0</v>
      </c>
      <c r="L35" s="13">
        <f t="shared" si="6"/>
        <v>0</v>
      </c>
      <c r="M35" s="13">
        <f t="shared" si="7"/>
        <v>0</v>
      </c>
    </row>
    <row r="36" spans="1:13" ht="14.25" x14ac:dyDescent="0.2">
      <c r="A36" s="59">
        <v>33</v>
      </c>
      <c r="B36" s="20" t="s">
        <v>131</v>
      </c>
      <c r="C36" s="15">
        <f>+'[1]Table 8 Membership 2.1.14'!U35</f>
        <v>0</v>
      </c>
      <c r="D36" s="54">
        <f>+'10.1.14_SIS'!CV37</f>
        <v>0</v>
      </c>
      <c r="E36" s="54">
        <f t="shared" si="1"/>
        <v>0</v>
      </c>
      <c r="F36" s="54">
        <f t="shared" si="2"/>
        <v>0</v>
      </c>
      <c r="G36" s="54">
        <f t="shared" si="3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4"/>
        <v>6111.5354558085237</v>
      </c>
      <c r="K36" s="14">
        <f t="shared" si="5"/>
        <v>0</v>
      </c>
      <c r="L36" s="13">
        <f t="shared" si="6"/>
        <v>0</v>
      </c>
      <c r="M36" s="13">
        <f t="shared" si="7"/>
        <v>0</v>
      </c>
    </row>
    <row r="37" spans="1:13" ht="14.25" x14ac:dyDescent="0.2">
      <c r="A37" s="59">
        <v>34</v>
      </c>
      <c r="B37" s="20" t="s">
        <v>130</v>
      </c>
      <c r="C37" s="15">
        <f>+'[1]Table 8 Membership 2.1.14'!U36</f>
        <v>0</v>
      </c>
      <c r="D37" s="54">
        <f>+'10.1.14_SIS'!CV38</f>
        <v>0</v>
      </c>
      <c r="E37" s="54">
        <f t="shared" si="1"/>
        <v>0</v>
      </c>
      <c r="F37" s="54">
        <f t="shared" si="2"/>
        <v>0</v>
      </c>
      <c r="G37" s="54">
        <f t="shared" si="3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4"/>
        <v>6936.2076842789011</v>
      </c>
      <c r="K37" s="14">
        <f t="shared" si="5"/>
        <v>0</v>
      </c>
      <c r="L37" s="13">
        <f t="shared" si="6"/>
        <v>0</v>
      </c>
      <c r="M37" s="13">
        <f t="shared" si="7"/>
        <v>0</v>
      </c>
    </row>
    <row r="38" spans="1:13" ht="14.25" x14ac:dyDescent="0.2">
      <c r="A38" s="60">
        <v>35</v>
      </c>
      <c r="B38" s="22" t="s">
        <v>129</v>
      </c>
      <c r="C38" s="12">
        <f>+'[1]Table 8 Membership 2.1.14'!U37</f>
        <v>0</v>
      </c>
      <c r="D38" s="55">
        <f>+'10.1.14_SIS'!CV39</f>
        <v>0</v>
      </c>
      <c r="E38" s="55">
        <f t="shared" si="1"/>
        <v>0</v>
      </c>
      <c r="F38" s="55">
        <f t="shared" si="2"/>
        <v>0</v>
      </c>
      <c r="G38" s="55">
        <f t="shared" si="3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4"/>
        <v>5704.2082060477605</v>
      </c>
      <c r="K38" s="10">
        <f t="shared" si="5"/>
        <v>0</v>
      </c>
      <c r="L38" s="11">
        <f t="shared" si="6"/>
        <v>0</v>
      </c>
      <c r="M38" s="11">
        <f t="shared" si="7"/>
        <v>0</v>
      </c>
    </row>
    <row r="39" spans="1:13" ht="14.25" x14ac:dyDescent="0.2">
      <c r="A39" s="59">
        <v>36</v>
      </c>
      <c r="B39" s="20" t="s">
        <v>128</v>
      </c>
      <c r="C39" s="15">
        <f>+'[1]Table 8 Membership 2.1.14'!U38</f>
        <v>0</v>
      </c>
      <c r="D39" s="54">
        <f>+'10.1.14_SIS'!CV40</f>
        <v>0</v>
      </c>
      <c r="E39" s="54">
        <f t="shared" si="1"/>
        <v>0</v>
      </c>
      <c r="F39" s="54">
        <f t="shared" si="2"/>
        <v>0</v>
      </c>
      <c r="G39" s="54">
        <f t="shared" si="3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4"/>
        <v>4348.7345590766217</v>
      </c>
      <c r="K39" s="14">
        <f t="shared" si="5"/>
        <v>0</v>
      </c>
      <c r="L39" s="13">
        <f t="shared" si="6"/>
        <v>0</v>
      </c>
      <c r="M39" s="13">
        <f t="shared" si="7"/>
        <v>0</v>
      </c>
    </row>
    <row r="40" spans="1:13" ht="14.25" x14ac:dyDescent="0.2">
      <c r="A40" s="59">
        <v>37</v>
      </c>
      <c r="B40" s="20" t="s">
        <v>127</v>
      </c>
      <c r="C40" s="15">
        <f>+'[1]Table 8 Membership 2.1.14'!U39</f>
        <v>0</v>
      </c>
      <c r="D40" s="54">
        <f>+'10.1.14_SIS'!CV41</f>
        <v>0</v>
      </c>
      <c r="E40" s="54">
        <f t="shared" si="1"/>
        <v>0</v>
      </c>
      <c r="F40" s="54">
        <f t="shared" si="2"/>
        <v>0</v>
      </c>
      <c r="G40" s="54">
        <f t="shared" si="3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4"/>
        <v>6318.9939260317688</v>
      </c>
      <c r="K40" s="14">
        <f t="shared" si="5"/>
        <v>0</v>
      </c>
      <c r="L40" s="13">
        <f t="shared" si="6"/>
        <v>0</v>
      </c>
      <c r="M40" s="13">
        <f t="shared" si="7"/>
        <v>0</v>
      </c>
    </row>
    <row r="41" spans="1:13" ht="14.25" x14ac:dyDescent="0.2">
      <c r="A41" s="59">
        <v>38</v>
      </c>
      <c r="B41" s="20" t="s">
        <v>126</v>
      </c>
      <c r="C41" s="15">
        <f>+'[1]Table 8 Membership 2.1.14'!U40</f>
        <v>0</v>
      </c>
      <c r="D41" s="54">
        <f>+'10.1.14_SIS'!CV42</f>
        <v>0</v>
      </c>
      <c r="E41" s="54">
        <f t="shared" si="1"/>
        <v>0</v>
      </c>
      <c r="F41" s="54">
        <f t="shared" si="2"/>
        <v>0</v>
      </c>
      <c r="G41" s="54">
        <f t="shared" si="3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4"/>
        <v>2918.7217552916882</v>
      </c>
      <c r="K41" s="14">
        <f t="shared" si="5"/>
        <v>0</v>
      </c>
      <c r="L41" s="13">
        <f t="shared" si="6"/>
        <v>0</v>
      </c>
      <c r="M41" s="13">
        <f t="shared" si="7"/>
        <v>0</v>
      </c>
    </row>
    <row r="42" spans="1:13" ht="14.25" x14ac:dyDescent="0.2">
      <c r="A42" s="59">
        <v>39</v>
      </c>
      <c r="B42" s="20" t="s">
        <v>125</v>
      </c>
      <c r="C42" s="15">
        <f>+'[1]Table 8 Membership 2.1.14'!U41</f>
        <v>0</v>
      </c>
      <c r="D42" s="54">
        <f>+'10.1.14_SIS'!CV43</f>
        <v>0</v>
      </c>
      <c r="E42" s="54">
        <f t="shared" si="1"/>
        <v>0</v>
      </c>
      <c r="F42" s="54">
        <f t="shared" si="2"/>
        <v>0</v>
      </c>
      <c r="G42" s="54">
        <f t="shared" si="3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4"/>
        <v>4436.561411357332</v>
      </c>
      <c r="K42" s="14">
        <f t="shared" si="5"/>
        <v>0</v>
      </c>
      <c r="L42" s="13">
        <f t="shared" si="6"/>
        <v>0</v>
      </c>
      <c r="M42" s="13">
        <f t="shared" si="7"/>
        <v>0</v>
      </c>
    </row>
    <row r="43" spans="1:13" ht="14.25" x14ac:dyDescent="0.2">
      <c r="A43" s="60">
        <v>40</v>
      </c>
      <c r="B43" s="22" t="s">
        <v>124</v>
      </c>
      <c r="C43" s="12">
        <f>+'[1]Table 8 Membership 2.1.14'!U42</f>
        <v>0</v>
      </c>
      <c r="D43" s="55">
        <f>+'10.1.14_SIS'!CV44</f>
        <v>0</v>
      </c>
      <c r="E43" s="55">
        <f t="shared" si="1"/>
        <v>0</v>
      </c>
      <c r="F43" s="55">
        <f t="shared" si="2"/>
        <v>0</v>
      </c>
      <c r="G43" s="55">
        <f t="shared" si="3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4"/>
        <v>5822.0810285698408</v>
      </c>
      <c r="K43" s="10">
        <f t="shared" si="5"/>
        <v>0</v>
      </c>
      <c r="L43" s="11">
        <f t="shared" si="6"/>
        <v>0</v>
      </c>
      <c r="M43" s="11">
        <f t="shared" si="7"/>
        <v>0</v>
      </c>
    </row>
    <row r="44" spans="1:13" ht="14.25" x14ac:dyDescent="0.2">
      <c r="A44" s="59">
        <v>41</v>
      </c>
      <c r="B44" s="20" t="s">
        <v>123</v>
      </c>
      <c r="C44" s="15">
        <f>+'[1]Table 8 Membership 2.1.14'!U43</f>
        <v>0</v>
      </c>
      <c r="D44" s="54">
        <f>+'10.1.14_SIS'!CV45</f>
        <v>0</v>
      </c>
      <c r="E44" s="54">
        <f t="shared" si="1"/>
        <v>0</v>
      </c>
      <c r="F44" s="54">
        <f t="shared" si="2"/>
        <v>0</v>
      </c>
      <c r="G44" s="54">
        <f t="shared" si="3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4"/>
        <v>4177.4148574716473</v>
      </c>
      <c r="K44" s="14">
        <f t="shared" si="5"/>
        <v>0</v>
      </c>
      <c r="L44" s="13">
        <f t="shared" si="6"/>
        <v>0</v>
      </c>
      <c r="M44" s="13">
        <f t="shared" si="7"/>
        <v>0</v>
      </c>
    </row>
    <row r="45" spans="1:13" ht="14.25" x14ac:dyDescent="0.2">
      <c r="A45" s="59">
        <v>42</v>
      </c>
      <c r="B45" s="20" t="s">
        <v>122</v>
      </c>
      <c r="C45" s="15">
        <f>+'[1]Table 8 Membership 2.1.14'!U44</f>
        <v>0</v>
      </c>
      <c r="D45" s="54">
        <f>+'10.1.14_SIS'!CV46</f>
        <v>0</v>
      </c>
      <c r="E45" s="54">
        <f t="shared" si="1"/>
        <v>0</v>
      </c>
      <c r="F45" s="54">
        <f t="shared" si="2"/>
        <v>0</v>
      </c>
      <c r="G45" s="54">
        <f t="shared" si="3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4"/>
        <v>5647.8877751368682</v>
      </c>
      <c r="K45" s="14">
        <f t="shared" si="5"/>
        <v>0</v>
      </c>
      <c r="L45" s="13">
        <f t="shared" si="6"/>
        <v>0</v>
      </c>
      <c r="M45" s="13">
        <f t="shared" si="7"/>
        <v>0</v>
      </c>
    </row>
    <row r="46" spans="1:13" ht="14.25" x14ac:dyDescent="0.2">
      <c r="A46" s="59">
        <v>43</v>
      </c>
      <c r="B46" s="20" t="s">
        <v>121</v>
      </c>
      <c r="C46" s="15">
        <f>+'[1]Table 8 Membership 2.1.14'!U45</f>
        <v>0</v>
      </c>
      <c r="D46" s="54">
        <f>+'10.1.14_SIS'!CV47</f>
        <v>0</v>
      </c>
      <c r="E46" s="54">
        <f t="shared" si="1"/>
        <v>0</v>
      </c>
      <c r="F46" s="54">
        <f t="shared" si="2"/>
        <v>0</v>
      </c>
      <c r="G46" s="54">
        <f t="shared" si="3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4"/>
        <v>6363.3538720594697</v>
      </c>
      <c r="K46" s="14">
        <f t="shared" si="5"/>
        <v>0</v>
      </c>
      <c r="L46" s="13">
        <f t="shared" si="6"/>
        <v>0</v>
      </c>
      <c r="M46" s="13">
        <f t="shared" si="7"/>
        <v>0</v>
      </c>
    </row>
    <row r="47" spans="1:13" ht="14.25" x14ac:dyDescent="0.2">
      <c r="A47" s="59">
        <v>44</v>
      </c>
      <c r="B47" s="20" t="s">
        <v>120</v>
      </c>
      <c r="C47" s="15">
        <f>+'[1]Table 8 Membership 2.1.14'!U46</f>
        <v>0</v>
      </c>
      <c r="D47" s="54">
        <f>+'10.1.14_SIS'!CV48</f>
        <v>0</v>
      </c>
      <c r="E47" s="54">
        <f t="shared" si="1"/>
        <v>0</v>
      </c>
      <c r="F47" s="54">
        <f t="shared" si="2"/>
        <v>0</v>
      </c>
      <c r="G47" s="54">
        <f t="shared" si="3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4"/>
        <v>5560.7558151820358</v>
      </c>
      <c r="K47" s="14">
        <f t="shared" si="5"/>
        <v>0</v>
      </c>
      <c r="L47" s="13">
        <f t="shared" si="6"/>
        <v>0</v>
      </c>
      <c r="M47" s="13">
        <f t="shared" si="7"/>
        <v>0</v>
      </c>
    </row>
    <row r="48" spans="1:13" ht="14.25" x14ac:dyDescent="0.2">
      <c r="A48" s="60">
        <v>45</v>
      </c>
      <c r="B48" s="22" t="s">
        <v>119</v>
      </c>
      <c r="C48" s="12">
        <f>+'[1]Table 8 Membership 2.1.14'!U47</f>
        <v>0</v>
      </c>
      <c r="D48" s="55">
        <f>+'10.1.14_SIS'!CV49</f>
        <v>0</v>
      </c>
      <c r="E48" s="55">
        <f t="shared" si="1"/>
        <v>0</v>
      </c>
      <c r="F48" s="55">
        <f t="shared" si="2"/>
        <v>0</v>
      </c>
      <c r="G48" s="55">
        <f t="shared" si="3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4"/>
        <v>2808.0072499469102</v>
      </c>
      <c r="K48" s="10">
        <f t="shared" si="5"/>
        <v>0</v>
      </c>
      <c r="L48" s="11">
        <f t="shared" si="6"/>
        <v>0</v>
      </c>
      <c r="M48" s="11">
        <f t="shared" si="7"/>
        <v>0</v>
      </c>
    </row>
    <row r="49" spans="1:13" ht="14.25" x14ac:dyDescent="0.2">
      <c r="A49" s="59">
        <v>46</v>
      </c>
      <c r="B49" s="20" t="s">
        <v>118</v>
      </c>
      <c r="C49" s="15">
        <f>+'[1]Table 8 Membership 2.1.14'!U48</f>
        <v>0</v>
      </c>
      <c r="D49" s="54">
        <f>+'10.1.14_SIS'!CV50</f>
        <v>0</v>
      </c>
      <c r="E49" s="54">
        <f t="shared" si="1"/>
        <v>0</v>
      </c>
      <c r="F49" s="54">
        <f t="shared" si="2"/>
        <v>0</v>
      </c>
      <c r="G49" s="54">
        <f t="shared" si="3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4"/>
        <v>6779.2744468088385</v>
      </c>
      <c r="K49" s="14">
        <f t="shared" si="5"/>
        <v>0</v>
      </c>
      <c r="L49" s="13">
        <f t="shared" si="6"/>
        <v>0</v>
      </c>
      <c r="M49" s="13">
        <f t="shared" si="7"/>
        <v>0</v>
      </c>
    </row>
    <row r="50" spans="1:13" ht="14.25" x14ac:dyDescent="0.2">
      <c r="A50" s="59">
        <v>47</v>
      </c>
      <c r="B50" s="20" t="s">
        <v>117</v>
      </c>
      <c r="C50" s="15">
        <f>+'[1]Table 8 Membership 2.1.14'!U49</f>
        <v>0</v>
      </c>
      <c r="D50" s="54">
        <f>+'10.1.14_SIS'!CV51</f>
        <v>0</v>
      </c>
      <c r="E50" s="54">
        <f t="shared" si="1"/>
        <v>0</v>
      </c>
      <c r="F50" s="54">
        <f t="shared" si="2"/>
        <v>0</v>
      </c>
      <c r="G50" s="54">
        <f t="shared" si="3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4"/>
        <v>3434.9085257646739</v>
      </c>
      <c r="K50" s="14">
        <f t="shared" si="5"/>
        <v>0</v>
      </c>
      <c r="L50" s="13">
        <f t="shared" si="6"/>
        <v>0</v>
      </c>
      <c r="M50" s="13">
        <f t="shared" si="7"/>
        <v>0</v>
      </c>
    </row>
    <row r="51" spans="1:13" ht="14.25" x14ac:dyDescent="0.2">
      <c r="A51" s="59">
        <v>48</v>
      </c>
      <c r="B51" s="20" t="s">
        <v>116</v>
      </c>
      <c r="C51" s="15">
        <f>+'[1]Table 8 Membership 2.1.14'!U50</f>
        <v>0</v>
      </c>
      <c r="D51" s="54">
        <f>+'10.1.14_SIS'!CV52</f>
        <v>0</v>
      </c>
      <c r="E51" s="54">
        <f t="shared" si="1"/>
        <v>0</v>
      </c>
      <c r="F51" s="54">
        <f t="shared" si="2"/>
        <v>0</v>
      </c>
      <c r="G51" s="54">
        <f t="shared" si="3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4"/>
        <v>4854.4282529800721</v>
      </c>
      <c r="K51" s="14">
        <f t="shared" si="5"/>
        <v>0</v>
      </c>
      <c r="L51" s="13">
        <f t="shared" si="6"/>
        <v>0</v>
      </c>
      <c r="M51" s="13">
        <f t="shared" si="7"/>
        <v>0</v>
      </c>
    </row>
    <row r="52" spans="1:13" ht="14.25" x14ac:dyDescent="0.2">
      <c r="A52" s="59">
        <v>49</v>
      </c>
      <c r="B52" s="20" t="s">
        <v>115</v>
      </c>
      <c r="C52" s="15">
        <f>+'[1]Table 8 Membership 2.1.14'!U51</f>
        <v>0</v>
      </c>
      <c r="D52" s="54">
        <f>+'10.1.14_SIS'!CV53</f>
        <v>0</v>
      </c>
      <c r="E52" s="54">
        <f t="shared" si="1"/>
        <v>0</v>
      </c>
      <c r="F52" s="54">
        <f t="shared" si="2"/>
        <v>0</v>
      </c>
      <c r="G52" s="54">
        <f t="shared" si="3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4"/>
        <v>5570.3155315659187</v>
      </c>
      <c r="K52" s="14">
        <f t="shared" si="5"/>
        <v>0</v>
      </c>
      <c r="L52" s="13">
        <f t="shared" si="6"/>
        <v>0</v>
      </c>
      <c r="M52" s="13">
        <f t="shared" si="7"/>
        <v>0</v>
      </c>
    </row>
    <row r="53" spans="1:13" ht="14.25" x14ac:dyDescent="0.2">
      <c r="A53" s="60">
        <v>50</v>
      </c>
      <c r="B53" s="22" t="s">
        <v>114</v>
      </c>
      <c r="C53" s="12">
        <f>+'[1]Table 8 Membership 2.1.14'!U52</f>
        <v>0</v>
      </c>
      <c r="D53" s="55">
        <f>+'10.1.14_SIS'!CV54</f>
        <v>0</v>
      </c>
      <c r="E53" s="55">
        <f t="shared" si="1"/>
        <v>0</v>
      </c>
      <c r="F53" s="55">
        <f t="shared" si="2"/>
        <v>0</v>
      </c>
      <c r="G53" s="55">
        <f t="shared" si="3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4"/>
        <v>5812.1492722701678</v>
      </c>
      <c r="K53" s="10">
        <f t="shared" si="5"/>
        <v>0</v>
      </c>
      <c r="L53" s="11">
        <f t="shared" si="6"/>
        <v>0</v>
      </c>
      <c r="M53" s="11">
        <f t="shared" si="7"/>
        <v>0</v>
      </c>
    </row>
    <row r="54" spans="1:13" ht="14.25" x14ac:dyDescent="0.2">
      <c r="A54" s="59">
        <v>51</v>
      </c>
      <c r="B54" s="20" t="s">
        <v>113</v>
      </c>
      <c r="C54" s="15">
        <f>+'[1]Table 8 Membership 2.1.14'!U53</f>
        <v>0</v>
      </c>
      <c r="D54" s="54">
        <f>+'10.1.14_SIS'!CV55</f>
        <v>0</v>
      </c>
      <c r="E54" s="54">
        <f t="shared" si="1"/>
        <v>0</v>
      </c>
      <c r="F54" s="54">
        <f t="shared" si="2"/>
        <v>0</v>
      </c>
      <c r="G54" s="54">
        <f t="shared" si="3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4"/>
        <v>4860.8528602178994</v>
      </c>
      <c r="K54" s="14">
        <f t="shared" si="5"/>
        <v>0</v>
      </c>
      <c r="L54" s="13">
        <f t="shared" si="6"/>
        <v>0</v>
      </c>
      <c r="M54" s="13">
        <f t="shared" si="7"/>
        <v>0</v>
      </c>
    </row>
    <row r="55" spans="1:13" ht="14.25" x14ac:dyDescent="0.2">
      <c r="A55" s="59">
        <v>52</v>
      </c>
      <c r="B55" s="20" t="s">
        <v>112</v>
      </c>
      <c r="C55" s="15">
        <f>+'[1]Table 8 Membership 2.1.14'!U54</f>
        <v>0</v>
      </c>
      <c r="D55" s="54">
        <f>+'10.1.14_SIS'!CV56</f>
        <v>1</v>
      </c>
      <c r="E55" s="54">
        <f t="shared" si="1"/>
        <v>1</v>
      </c>
      <c r="F55" s="54">
        <f t="shared" si="2"/>
        <v>1</v>
      </c>
      <c r="G55" s="54">
        <f t="shared" si="3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4"/>
        <v>5720.6445845228172</v>
      </c>
      <c r="K55" s="14">
        <f t="shared" si="5"/>
        <v>5720.6445845228172</v>
      </c>
      <c r="L55" s="13">
        <f t="shared" si="6"/>
        <v>5720.6445845228172</v>
      </c>
      <c r="M55" s="13">
        <f t="shared" si="7"/>
        <v>0</v>
      </c>
    </row>
    <row r="56" spans="1:13" ht="14.25" x14ac:dyDescent="0.2">
      <c r="A56" s="59">
        <v>53</v>
      </c>
      <c r="B56" s="20" t="s">
        <v>111</v>
      </c>
      <c r="C56" s="15">
        <f>+'[1]Table 8 Membership 2.1.14'!U55</f>
        <v>0</v>
      </c>
      <c r="D56" s="54">
        <f>+'10.1.14_SIS'!CV57</f>
        <v>0</v>
      </c>
      <c r="E56" s="54">
        <f t="shared" si="1"/>
        <v>0</v>
      </c>
      <c r="F56" s="54">
        <f t="shared" si="2"/>
        <v>0</v>
      </c>
      <c r="G56" s="54">
        <f t="shared" si="3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4"/>
        <v>5749.890819404548</v>
      </c>
      <c r="K56" s="14">
        <f t="shared" si="5"/>
        <v>0</v>
      </c>
      <c r="L56" s="13">
        <f t="shared" si="6"/>
        <v>0</v>
      </c>
      <c r="M56" s="13">
        <f t="shared" si="7"/>
        <v>0</v>
      </c>
    </row>
    <row r="57" spans="1:13" ht="14.25" x14ac:dyDescent="0.2">
      <c r="A57" s="59">
        <v>54</v>
      </c>
      <c r="B57" s="20" t="s">
        <v>110</v>
      </c>
      <c r="C57" s="15">
        <f>+'[1]Table 8 Membership 2.1.14'!U56</f>
        <v>0</v>
      </c>
      <c r="D57" s="54">
        <f>+'10.1.14_SIS'!CV58</f>
        <v>0</v>
      </c>
      <c r="E57" s="54">
        <f t="shared" si="1"/>
        <v>0</v>
      </c>
      <c r="F57" s="54">
        <f t="shared" si="2"/>
        <v>0</v>
      </c>
      <c r="G57" s="54">
        <f t="shared" si="3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4"/>
        <v>6818.5298370516712</v>
      </c>
      <c r="K57" s="14">
        <f t="shared" si="5"/>
        <v>0</v>
      </c>
      <c r="L57" s="13">
        <f t="shared" si="6"/>
        <v>0</v>
      </c>
      <c r="M57" s="13">
        <f t="shared" si="7"/>
        <v>0</v>
      </c>
    </row>
    <row r="58" spans="1:13" ht="14.25" x14ac:dyDescent="0.2">
      <c r="A58" s="60">
        <v>55</v>
      </c>
      <c r="B58" s="22" t="s">
        <v>109</v>
      </c>
      <c r="C58" s="12">
        <f>+'[1]Table 8 Membership 2.1.14'!U57</f>
        <v>0</v>
      </c>
      <c r="D58" s="55">
        <f>+'10.1.14_SIS'!CV59</f>
        <v>0</v>
      </c>
      <c r="E58" s="55">
        <f t="shared" si="1"/>
        <v>0</v>
      </c>
      <c r="F58" s="55">
        <f t="shared" si="2"/>
        <v>0</v>
      </c>
      <c r="G58" s="55">
        <f t="shared" si="3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4"/>
        <v>5061.9625491298484</v>
      </c>
      <c r="K58" s="10">
        <f t="shared" si="5"/>
        <v>0</v>
      </c>
      <c r="L58" s="11">
        <f t="shared" si="6"/>
        <v>0</v>
      </c>
      <c r="M58" s="11">
        <f t="shared" si="7"/>
        <v>0</v>
      </c>
    </row>
    <row r="59" spans="1:13" ht="14.25" x14ac:dyDescent="0.2">
      <c r="A59" s="59">
        <v>56</v>
      </c>
      <c r="B59" s="20" t="s">
        <v>108</v>
      </c>
      <c r="C59" s="15">
        <f>+'[1]Table 8 Membership 2.1.14'!U58</f>
        <v>0</v>
      </c>
      <c r="D59" s="54">
        <f>+'10.1.14_SIS'!CV60</f>
        <v>0</v>
      </c>
      <c r="E59" s="54">
        <f t="shared" si="1"/>
        <v>0</v>
      </c>
      <c r="F59" s="54">
        <f t="shared" si="2"/>
        <v>0</v>
      </c>
      <c r="G59" s="54">
        <f t="shared" si="3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4"/>
        <v>5643.1509408288284</v>
      </c>
      <c r="K59" s="14">
        <f t="shared" si="5"/>
        <v>0</v>
      </c>
      <c r="L59" s="13">
        <f t="shared" si="6"/>
        <v>0</v>
      </c>
      <c r="M59" s="13">
        <f t="shared" si="7"/>
        <v>0</v>
      </c>
    </row>
    <row r="60" spans="1:13" ht="14.25" x14ac:dyDescent="0.2">
      <c r="A60" s="59">
        <v>57</v>
      </c>
      <c r="B60" s="20" t="s">
        <v>107</v>
      </c>
      <c r="C60" s="15">
        <f>+'[1]Table 8 Membership 2.1.14'!U59</f>
        <v>0</v>
      </c>
      <c r="D60" s="54">
        <f>+'10.1.14_SIS'!CV61</f>
        <v>0</v>
      </c>
      <c r="E60" s="54">
        <f t="shared" si="1"/>
        <v>0</v>
      </c>
      <c r="F60" s="54">
        <f t="shared" si="2"/>
        <v>0</v>
      </c>
      <c r="G60" s="54">
        <f t="shared" si="3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4"/>
        <v>5390.5022979230689</v>
      </c>
      <c r="K60" s="14">
        <f t="shared" si="5"/>
        <v>0</v>
      </c>
      <c r="L60" s="13">
        <f t="shared" si="6"/>
        <v>0</v>
      </c>
      <c r="M60" s="13">
        <f t="shared" si="7"/>
        <v>0</v>
      </c>
    </row>
    <row r="61" spans="1:13" ht="14.25" x14ac:dyDescent="0.2">
      <c r="A61" s="59">
        <v>58</v>
      </c>
      <c r="B61" s="20" t="s">
        <v>106</v>
      </c>
      <c r="C61" s="15">
        <f>+'[1]Table 8 Membership 2.1.14'!U60</f>
        <v>0</v>
      </c>
      <c r="D61" s="54">
        <f>+'10.1.14_SIS'!CV62</f>
        <v>0</v>
      </c>
      <c r="E61" s="54">
        <f t="shared" si="1"/>
        <v>0</v>
      </c>
      <c r="F61" s="54">
        <f t="shared" si="2"/>
        <v>0</v>
      </c>
      <c r="G61" s="54">
        <f t="shared" si="3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4"/>
        <v>6370.1529637882122</v>
      </c>
      <c r="K61" s="14">
        <f t="shared" si="5"/>
        <v>0</v>
      </c>
      <c r="L61" s="13">
        <f t="shared" si="6"/>
        <v>0</v>
      </c>
      <c r="M61" s="13">
        <f t="shared" si="7"/>
        <v>0</v>
      </c>
    </row>
    <row r="62" spans="1:13" ht="14.25" x14ac:dyDescent="0.2">
      <c r="A62" s="59">
        <v>59</v>
      </c>
      <c r="B62" s="20" t="s">
        <v>105</v>
      </c>
      <c r="C62" s="15">
        <f>+'[1]Table 8 Membership 2.1.14'!U61</f>
        <v>12</v>
      </c>
      <c r="D62" s="54">
        <f>+'10.1.14_SIS'!CV63</f>
        <v>16</v>
      </c>
      <c r="E62" s="54">
        <f t="shared" si="1"/>
        <v>4</v>
      </c>
      <c r="F62" s="54">
        <f t="shared" si="2"/>
        <v>4</v>
      </c>
      <c r="G62" s="54">
        <f t="shared" si="3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4"/>
        <v>7311.4662935218475</v>
      </c>
      <c r="K62" s="14">
        <f t="shared" si="5"/>
        <v>29245.86517408739</v>
      </c>
      <c r="L62" s="13">
        <f t="shared" si="6"/>
        <v>29245.86517408739</v>
      </c>
      <c r="M62" s="13">
        <f t="shared" si="7"/>
        <v>0</v>
      </c>
    </row>
    <row r="63" spans="1:13" ht="14.25" x14ac:dyDescent="0.2">
      <c r="A63" s="60">
        <v>60</v>
      </c>
      <c r="B63" s="22" t="s">
        <v>104</v>
      </c>
      <c r="C63" s="12">
        <f>+'[1]Table 8 Membership 2.1.14'!U62</f>
        <v>0</v>
      </c>
      <c r="D63" s="55">
        <f>+'10.1.14_SIS'!CV64</f>
        <v>0</v>
      </c>
      <c r="E63" s="55">
        <f t="shared" si="1"/>
        <v>0</v>
      </c>
      <c r="F63" s="55">
        <f t="shared" si="2"/>
        <v>0</v>
      </c>
      <c r="G63" s="55">
        <f t="shared" si="3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4"/>
        <v>5895.264090063828</v>
      </c>
      <c r="K63" s="10">
        <f t="shared" si="5"/>
        <v>0</v>
      </c>
      <c r="L63" s="11">
        <f t="shared" si="6"/>
        <v>0</v>
      </c>
      <c r="M63" s="11">
        <f t="shared" si="7"/>
        <v>0</v>
      </c>
    </row>
    <row r="64" spans="1:13" ht="14.25" x14ac:dyDescent="0.2">
      <c r="A64" s="59">
        <v>61</v>
      </c>
      <c r="B64" s="20" t="s">
        <v>103</v>
      </c>
      <c r="C64" s="15">
        <f>+'[1]Table 8 Membership 2.1.14'!U63</f>
        <v>0</v>
      </c>
      <c r="D64" s="54">
        <f>+'10.1.14_SIS'!CV65</f>
        <v>0</v>
      </c>
      <c r="E64" s="54">
        <f t="shared" si="1"/>
        <v>0</v>
      </c>
      <c r="F64" s="54">
        <f t="shared" si="2"/>
        <v>0</v>
      </c>
      <c r="G64" s="54">
        <f t="shared" si="3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4"/>
        <v>3687.8675356369185</v>
      </c>
      <c r="K64" s="14">
        <f t="shared" si="5"/>
        <v>0</v>
      </c>
      <c r="L64" s="13">
        <f t="shared" si="6"/>
        <v>0</v>
      </c>
      <c r="M64" s="13">
        <f t="shared" si="7"/>
        <v>0</v>
      </c>
    </row>
    <row r="65" spans="1:13" ht="14.25" x14ac:dyDescent="0.2">
      <c r="A65" s="59">
        <v>62</v>
      </c>
      <c r="B65" s="20" t="s">
        <v>102</v>
      </c>
      <c r="C65" s="15">
        <f>+'[1]Table 8 Membership 2.1.14'!U64</f>
        <v>0</v>
      </c>
      <c r="D65" s="54">
        <f>+'10.1.14_SIS'!CV66</f>
        <v>0</v>
      </c>
      <c r="E65" s="54">
        <f t="shared" si="1"/>
        <v>0</v>
      </c>
      <c r="F65" s="54">
        <f t="shared" si="2"/>
        <v>0</v>
      </c>
      <c r="G65" s="54">
        <f t="shared" si="3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4"/>
        <v>6417.154538516008</v>
      </c>
      <c r="K65" s="14">
        <f t="shared" si="5"/>
        <v>0</v>
      </c>
      <c r="L65" s="13">
        <f t="shared" si="6"/>
        <v>0</v>
      </c>
      <c r="M65" s="13">
        <f t="shared" si="7"/>
        <v>0</v>
      </c>
    </row>
    <row r="66" spans="1:13" ht="14.25" x14ac:dyDescent="0.2">
      <c r="A66" s="59">
        <v>63</v>
      </c>
      <c r="B66" s="20" t="s">
        <v>101</v>
      </c>
      <c r="C66" s="15">
        <f>+'[1]Table 8 Membership 2.1.14'!U65</f>
        <v>0</v>
      </c>
      <c r="D66" s="54">
        <f>+'10.1.14_SIS'!CV67</f>
        <v>0</v>
      </c>
      <c r="E66" s="54">
        <f t="shared" si="1"/>
        <v>0</v>
      </c>
      <c r="F66" s="54">
        <f t="shared" si="2"/>
        <v>0</v>
      </c>
      <c r="G66" s="54">
        <f t="shared" si="3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4"/>
        <v>4881.1713481848092</v>
      </c>
      <c r="K66" s="14">
        <f t="shared" si="5"/>
        <v>0</v>
      </c>
      <c r="L66" s="13">
        <f t="shared" si="6"/>
        <v>0</v>
      </c>
      <c r="M66" s="13">
        <f t="shared" si="7"/>
        <v>0</v>
      </c>
    </row>
    <row r="67" spans="1:13" ht="14.25" x14ac:dyDescent="0.2">
      <c r="A67" s="59">
        <v>64</v>
      </c>
      <c r="B67" s="20" t="s">
        <v>100</v>
      </c>
      <c r="C67" s="15">
        <f>+'[1]Table 8 Membership 2.1.14'!U66</f>
        <v>0</v>
      </c>
      <c r="D67" s="54">
        <f>+'10.1.14_SIS'!CV68</f>
        <v>0</v>
      </c>
      <c r="E67" s="54">
        <f t="shared" si="1"/>
        <v>0</v>
      </c>
      <c r="F67" s="54">
        <f t="shared" si="2"/>
        <v>0</v>
      </c>
      <c r="G67" s="54">
        <f t="shared" si="3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4"/>
        <v>6870.4907532778252</v>
      </c>
      <c r="K67" s="14">
        <f t="shared" si="5"/>
        <v>0</v>
      </c>
      <c r="L67" s="13">
        <f t="shared" si="6"/>
        <v>0</v>
      </c>
      <c r="M67" s="13">
        <f t="shared" si="7"/>
        <v>0</v>
      </c>
    </row>
    <row r="68" spans="1:13" ht="14.25" x14ac:dyDescent="0.2">
      <c r="A68" s="60">
        <v>65</v>
      </c>
      <c r="B68" s="22" t="s">
        <v>99</v>
      </c>
      <c r="C68" s="12">
        <f>+'[1]Table 8 Membership 2.1.14'!U67</f>
        <v>0</v>
      </c>
      <c r="D68" s="55">
        <f>+'10.1.14_SIS'!CV69</f>
        <v>0</v>
      </c>
      <c r="E68" s="55">
        <f t="shared" ref="E68:E72" si="8">D68-C68</f>
        <v>0</v>
      </c>
      <c r="F68" s="55">
        <f t="shared" ref="F68:F72" si="9">IF(E68&gt;0,E68,0)</f>
        <v>0</v>
      </c>
      <c r="G68" s="55">
        <f t="shared" ref="G68:G72" si="10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ref="J68:J72" si="11">I68+H68</f>
        <v>5604.2805543943641</v>
      </c>
      <c r="K68" s="10">
        <f t="shared" ref="K68:K72" si="12">E68*J68</f>
        <v>0</v>
      </c>
      <c r="L68" s="11">
        <f t="shared" ref="L68:L72" si="13">IF(K68&gt;0,K68,0)</f>
        <v>0</v>
      </c>
      <c r="M68" s="11">
        <f t="shared" ref="M68:M72" si="14">IF(K68&lt;0,K68,0)</f>
        <v>0</v>
      </c>
    </row>
    <row r="69" spans="1:13" ht="14.25" x14ac:dyDescent="0.2">
      <c r="A69" s="59">
        <v>66</v>
      </c>
      <c r="B69" s="20" t="s">
        <v>98</v>
      </c>
      <c r="C69" s="15">
        <f>+'[1]Table 8 Membership 2.1.14'!U68</f>
        <v>158</v>
      </c>
      <c r="D69" s="54">
        <f>+'10.1.14_SIS'!CV70</f>
        <v>390</v>
      </c>
      <c r="E69" s="54">
        <f t="shared" si="8"/>
        <v>232</v>
      </c>
      <c r="F69" s="54">
        <f t="shared" si="9"/>
        <v>232</v>
      </c>
      <c r="G69" s="54">
        <f t="shared" si="10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si="11"/>
        <v>7294.0685433910039</v>
      </c>
      <c r="K69" s="14">
        <f t="shared" si="12"/>
        <v>1692223.902066713</v>
      </c>
      <c r="L69" s="13">
        <f t="shared" si="13"/>
        <v>1692223.902066713</v>
      </c>
      <c r="M69" s="13">
        <f t="shared" si="14"/>
        <v>0</v>
      </c>
    </row>
    <row r="70" spans="1:13" ht="14.25" x14ac:dyDescent="0.2">
      <c r="A70" s="59">
        <v>67</v>
      </c>
      <c r="B70" s="20" t="s">
        <v>97</v>
      </c>
      <c r="C70" s="15">
        <f>+'[1]Table 8 Membership 2.1.14'!U69</f>
        <v>0</v>
      </c>
      <c r="D70" s="54">
        <f>+'10.1.14_SIS'!CV71</f>
        <v>0</v>
      </c>
      <c r="E70" s="54">
        <f t="shared" si="8"/>
        <v>0</v>
      </c>
      <c r="F70" s="54">
        <f t="shared" si="9"/>
        <v>0</v>
      </c>
      <c r="G70" s="54">
        <f t="shared" si="10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1"/>
        <v>5744.7567736134115</v>
      </c>
      <c r="K70" s="14">
        <f t="shared" si="12"/>
        <v>0</v>
      </c>
      <c r="L70" s="13">
        <f t="shared" si="13"/>
        <v>0</v>
      </c>
      <c r="M70" s="13">
        <f t="shared" si="14"/>
        <v>0</v>
      </c>
    </row>
    <row r="71" spans="1:13" ht="14.25" x14ac:dyDescent="0.2">
      <c r="A71" s="59">
        <v>68</v>
      </c>
      <c r="B71" s="20" t="s">
        <v>96</v>
      </c>
      <c r="C71" s="15">
        <f>+'[1]Table 8 Membership 2.1.14'!U70</f>
        <v>0</v>
      </c>
      <c r="D71" s="54">
        <f>+'10.1.14_SIS'!CV72</f>
        <v>0</v>
      </c>
      <c r="E71" s="54">
        <f t="shared" si="8"/>
        <v>0</v>
      </c>
      <c r="F71" s="54">
        <f t="shared" si="9"/>
        <v>0</v>
      </c>
      <c r="G71" s="54">
        <f t="shared" si="10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1"/>
        <v>7188.8644202560599</v>
      </c>
      <c r="K71" s="14">
        <f t="shared" si="12"/>
        <v>0</v>
      </c>
      <c r="L71" s="13">
        <f t="shared" si="13"/>
        <v>0</v>
      </c>
      <c r="M71" s="13">
        <f t="shared" si="14"/>
        <v>0</v>
      </c>
    </row>
    <row r="72" spans="1:13" ht="14.25" x14ac:dyDescent="0.2">
      <c r="A72" s="59">
        <v>69</v>
      </c>
      <c r="B72" s="20" t="s">
        <v>95</v>
      </c>
      <c r="C72" s="15">
        <f>+'[1]Table 8 Membership 2.1.14'!U71</f>
        <v>0</v>
      </c>
      <c r="D72" s="54">
        <f>+'10.1.14_SIS'!CV73</f>
        <v>0</v>
      </c>
      <c r="E72" s="54">
        <f t="shared" si="8"/>
        <v>0</v>
      </c>
      <c r="F72" s="54">
        <f t="shared" si="9"/>
        <v>0</v>
      </c>
      <c r="G72" s="54">
        <f t="shared" si="10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1"/>
        <v>6428.1647921281337</v>
      </c>
      <c r="K72" s="14">
        <f t="shared" si="12"/>
        <v>0</v>
      </c>
      <c r="L72" s="13">
        <f t="shared" si="13"/>
        <v>0</v>
      </c>
      <c r="M72" s="13">
        <f t="shared" si="14"/>
        <v>0</v>
      </c>
    </row>
    <row r="73" spans="1:13" ht="13.5" thickBot="1" x14ac:dyDescent="0.25">
      <c r="A73" s="35"/>
      <c r="B73" s="34" t="s">
        <v>94</v>
      </c>
      <c r="C73" s="67">
        <f>SUM(C4:C72)</f>
        <v>170</v>
      </c>
      <c r="D73" s="67">
        <f>SUM(D4:D72)</f>
        <v>407</v>
      </c>
      <c r="E73" s="67">
        <f>SUM(E4:E72)</f>
        <v>237</v>
      </c>
      <c r="F73" s="67">
        <f>SUM(F4:F72)</f>
        <v>237</v>
      </c>
      <c r="G73" s="67">
        <f>SUM(G4:G72)</f>
        <v>0</v>
      </c>
      <c r="H73" s="33"/>
      <c r="I73" s="32"/>
      <c r="J73" s="32"/>
      <c r="K73" s="32">
        <f>SUM(K4:K72)</f>
        <v>1727190.4118253232</v>
      </c>
      <c r="L73" s="32">
        <f>SUM(L4:L72)</f>
        <v>1727190.4118253232</v>
      </c>
      <c r="M73" s="32">
        <f>SUM(M4:M72)</f>
        <v>0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October 1 Mid-year Adjustment for Students</oddHeader>
    <oddFooter>&amp;R&amp;P</oddFooter>
  </headerFooter>
  <colBreaks count="1" manualBreakCount="1">
    <brk id="7" max="7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61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1" t="s">
        <v>372</v>
      </c>
      <c r="B1" s="222"/>
      <c r="C1" s="58" t="s">
        <v>510</v>
      </c>
      <c r="D1" s="47" t="s">
        <v>508</v>
      </c>
      <c r="E1" s="43" t="s">
        <v>509</v>
      </c>
      <c r="F1" s="43" t="s">
        <v>501</v>
      </c>
      <c r="G1" s="43" t="s">
        <v>502</v>
      </c>
      <c r="H1" s="44" t="s">
        <v>517</v>
      </c>
      <c r="I1" s="45" t="s">
        <v>503</v>
      </c>
      <c r="J1" s="46" t="s">
        <v>504</v>
      </c>
      <c r="K1" s="42" t="s">
        <v>505</v>
      </c>
      <c r="L1" s="42" t="s">
        <v>506</v>
      </c>
      <c r="M1" s="42" t="s">
        <v>507</v>
      </c>
    </row>
    <row r="2" spans="1:13" ht="13.9" customHeight="1" x14ac:dyDescent="0.25">
      <c r="A2" s="39"/>
      <c r="B2" s="38"/>
      <c r="C2" s="65">
        <v>1</v>
      </c>
      <c r="D2" s="29">
        <f t="shared" ref="D2:M2" si="0">C2+1</f>
        <v>2</v>
      </c>
      <c r="E2" s="29">
        <f t="shared" si="0"/>
        <v>3</v>
      </c>
      <c r="F2" s="29">
        <f t="shared" si="0"/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66" t="s">
        <v>91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15">
        <f>+'[1]Table 8 Membership 2.1.14'!S3</f>
        <v>0</v>
      </c>
      <c r="D4" s="54">
        <f>+'10.1.14_SIS'!CS5</f>
        <v>0</v>
      </c>
      <c r="E4" s="54">
        <f t="shared" ref="E4:E67" si="1">D4-C4</f>
        <v>0</v>
      </c>
      <c r="F4" s="54">
        <f t="shared" ref="F4:F67" si="2">IF(E4&gt;0,E4,0)</f>
        <v>0</v>
      </c>
      <c r="G4" s="54">
        <f t="shared" ref="G4:G67" si="3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 t="shared" ref="J4:J67" si="4">I4+H4</f>
        <v>5543.3384413349831</v>
      </c>
      <c r="K4" s="14">
        <f t="shared" ref="K4:K67" si="5">E4*J4</f>
        <v>0</v>
      </c>
      <c r="L4" s="13">
        <f t="shared" ref="L4:L67" si="6">IF(K4&gt;0,K4,0)</f>
        <v>0</v>
      </c>
      <c r="M4" s="13">
        <f t="shared" ref="M4:M67" si="7">IF(K4&lt;0,K4,0)</f>
        <v>0</v>
      </c>
    </row>
    <row r="5" spans="1:13" ht="14.25" x14ac:dyDescent="0.2">
      <c r="A5" s="59">
        <v>2</v>
      </c>
      <c r="B5" s="20" t="s">
        <v>162</v>
      </c>
      <c r="C5" s="15">
        <f>+'[1]Table 8 Membership 2.1.14'!S4</f>
        <v>0</v>
      </c>
      <c r="D5" s="54">
        <f>+'10.1.14_SIS'!CS6</f>
        <v>0</v>
      </c>
      <c r="E5" s="54">
        <f t="shared" si="1"/>
        <v>0</v>
      </c>
      <c r="F5" s="54">
        <f t="shared" si="2"/>
        <v>0</v>
      </c>
      <c r="G5" s="54">
        <f t="shared" si="3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si="4"/>
        <v>7158.9466417386639</v>
      </c>
      <c r="K5" s="14">
        <f t="shared" si="5"/>
        <v>0</v>
      </c>
      <c r="L5" s="13">
        <f t="shared" si="6"/>
        <v>0</v>
      </c>
      <c r="M5" s="13">
        <f t="shared" si="7"/>
        <v>0</v>
      </c>
    </row>
    <row r="6" spans="1:13" ht="14.25" x14ac:dyDescent="0.2">
      <c r="A6" s="59">
        <v>3</v>
      </c>
      <c r="B6" s="20" t="s">
        <v>161</v>
      </c>
      <c r="C6" s="15">
        <f>+'[1]Table 8 Membership 2.1.14'!S5</f>
        <v>1</v>
      </c>
      <c r="D6" s="54">
        <f>+'10.1.14_SIS'!CS7</f>
        <v>1</v>
      </c>
      <c r="E6" s="54">
        <f t="shared" si="1"/>
        <v>0</v>
      </c>
      <c r="F6" s="54">
        <f t="shared" si="2"/>
        <v>0</v>
      </c>
      <c r="G6" s="54">
        <f t="shared" si="3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4"/>
        <v>4752.026202739682</v>
      </c>
      <c r="K6" s="14">
        <f t="shared" si="5"/>
        <v>0</v>
      </c>
      <c r="L6" s="13">
        <f t="shared" si="6"/>
        <v>0</v>
      </c>
      <c r="M6" s="13">
        <f t="shared" si="7"/>
        <v>0</v>
      </c>
    </row>
    <row r="7" spans="1:13" ht="14.25" x14ac:dyDescent="0.2">
      <c r="A7" s="59">
        <v>4</v>
      </c>
      <c r="B7" s="20" t="s">
        <v>160</v>
      </c>
      <c r="C7" s="15">
        <f>+'[1]Table 8 Membership 2.1.14'!S6</f>
        <v>0</v>
      </c>
      <c r="D7" s="54">
        <f>+'10.1.14_SIS'!CS8</f>
        <v>0</v>
      </c>
      <c r="E7" s="54">
        <f t="shared" si="1"/>
        <v>0</v>
      </c>
      <c r="F7" s="54">
        <f t="shared" si="2"/>
        <v>0</v>
      </c>
      <c r="G7" s="54">
        <f t="shared" si="3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4"/>
        <v>6704.8181446878571</v>
      </c>
      <c r="K7" s="14">
        <f t="shared" si="5"/>
        <v>0</v>
      </c>
      <c r="L7" s="13">
        <f t="shared" si="6"/>
        <v>0</v>
      </c>
      <c r="M7" s="13">
        <f t="shared" si="7"/>
        <v>0</v>
      </c>
    </row>
    <row r="8" spans="1:13" ht="14.25" x14ac:dyDescent="0.2">
      <c r="A8" s="60">
        <v>5</v>
      </c>
      <c r="B8" s="22" t="s">
        <v>159</v>
      </c>
      <c r="C8" s="12">
        <f>+'[1]Table 8 Membership 2.1.14'!S7</f>
        <v>0</v>
      </c>
      <c r="D8" s="55">
        <f>+'10.1.14_SIS'!CS9</f>
        <v>0</v>
      </c>
      <c r="E8" s="55">
        <f t="shared" si="1"/>
        <v>0</v>
      </c>
      <c r="F8" s="55">
        <f t="shared" si="2"/>
        <v>0</v>
      </c>
      <c r="G8" s="55">
        <f t="shared" si="3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4"/>
        <v>5824.8505660099108</v>
      </c>
      <c r="K8" s="10">
        <f t="shared" si="5"/>
        <v>0</v>
      </c>
      <c r="L8" s="11">
        <f t="shared" si="6"/>
        <v>0</v>
      </c>
      <c r="M8" s="11">
        <f t="shared" si="7"/>
        <v>0</v>
      </c>
    </row>
    <row r="9" spans="1:13" ht="14.25" x14ac:dyDescent="0.2">
      <c r="A9" s="59">
        <v>6</v>
      </c>
      <c r="B9" s="20" t="s">
        <v>158</v>
      </c>
      <c r="C9" s="15">
        <f>+'[1]Table 8 Membership 2.1.14'!S8</f>
        <v>0</v>
      </c>
      <c r="D9" s="54">
        <f>+'10.1.14_SIS'!CS10</f>
        <v>0</v>
      </c>
      <c r="E9" s="54">
        <f t="shared" si="1"/>
        <v>0</v>
      </c>
      <c r="F9" s="54">
        <f t="shared" si="2"/>
        <v>0</v>
      </c>
      <c r="G9" s="54">
        <f t="shared" si="3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4"/>
        <v>5923.9886124955865</v>
      </c>
      <c r="K9" s="14">
        <f t="shared" si="5"/>
        <v>0</v>
      </c>
      <c r="L9" s="13">
        <f t="shared" si="6"/>
        <v>0</v>
      </c>
      <c r="M9" s="13">
        <f t="shared" si="7"/>
        <v>0</v>
      </c>
    </row>
    <row r="10" spans="1:13" ht="14.25" x14ac:dyDescent="0.2">
      <c r="A10" s="59">
        <v>7</v>
      </c>
      <c r="B10" s="20" t="s">
        <v>157</v>
      </c>
      <c r="C10" s="15">
        <f>+'[1]Table 8 Membership 2.1.14'!S9</f>
        <v>0</v>
      </c>
      <c r="D10" s="54">
        <f>+'10.1.14_SIS'!CS11</f>
        <v>0</v>
      </c>
      <c r="E10" s="54">
        <f t="shared" si="1"/>
        <v>0</v>
      </c>
      <c r="F10" s="54">
        <f t="shared" si="2"/>
        <v>0</v>
      </c>
      <c r="G10" s="54">
        <f t="shared" si="3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4"/>
        <v>2999.923196347032</v>
      </c>
      <c r="K10" s="14">
        <f t="shared" si="5"/>
        <v>0</v>
      </c>
      <c r="L10" s="13">
        <f t="shared" si="6"/>
        <v>0</v>
      </c>
      <c r="M10" s="13">
        <f t="shared" si="7"/>
        <v>0</v>
      </c>
    </row>
    <row r="11" spans="1:13" ht="14.25" x14ac:dyDescent="0.2">
      <c r="A11" s="59">
        <v>8</v>
      </c>
      <c r="B11" s="20" t="s">
        <v>156</v>
      </c>
      <c r="C11" s="15">
        <f>+'[1]Table 8 Membership 2.1.14'!S10</f>
        <v>0</v>
      </c>
      <c r="D11" s="54">
        <f>+'10.1.14_SIS'!CS12</f>
        <v>0</v>
      </c>
      <c r="E11" s="54">
        <f t="shared" si="1"/>
        <v>0</v>
      </c>
      <c r="F11" s="54">
        <f t="shared" si="2"/>
        <v>0</v>
      </c>
      <c r="G11" s="54">
        <f t="shared" si="3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4"/>
        <v>5395.5624595588542</v>
      </c>
      <c r="K11" s="14">
        <f t="shared" si="5"/>
        <v>0</v>
      </c>
      <c r="L11" s="13">
        <f t="shared" si="6"/>
        <v>0</v>
      </c>
      <c r="M11" s="13">
        <f t="shared" si="7"/>
        <v>0</v>
      </c>
    </row>
    <row r="12" spans="1:13" ht="14.25" x14ac:dyDescent="0.2">
      <c r="A12" s="59">
        <v>9</v>
      </c>
      <c r="B12" s="20" t="s">
        <v>155</v>
      </c>
      <c r="C12" s="15">
        <f>+'[1]Table 8 Membership 2.1.14'!S11</f>
        <v>0</v>
      </c>
      <c r="D12" s="54">
        <f>+'10.1.14_SIS'!CS13</f>
        <v>0</v>
      </c>
      <c r="E12" s="54">
        <f t="shared" si="1"/>
        <v>0</v>
      </c>
      <c r="F12" s="54">
        <f t="shared" si="2"/>
        <v>0</v>
      </c>
      <c r="G12" s="54">
        <f t="shared" si="3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4"/>
        <v>5377.221507204501</v>
      </c>
      <c r="K12" s="14">
        <f t="shared" si="5"/>
        <v>0</v>
      </c>
      <c r="L12" s="13">
        <f t="shared" si="6"/>
        <v>0</v>
      </c>
      <c r="M12" s="13">
        <f t="shared" si="7"/>
        <v>0</v>
      </c>
    </row>
    <row r="13" spans="1:13" ht="14.25" x14ac:dyDescent="0.2">
      <c r="A13" s="60">
        <v>10</v>
      </c>
      <c r="B13" s="22" t="s">
        <v>154</v>
      </c>
      <c r="C13" s="12">
        <f>+'[1]Table 8 Membership 2.1.14'!S12</f>
        <v>0</v>
      </c>
      <c r="D13" s="55">
        <f>+'10.1.14_SIS'!CS14</f>
        <v>0</v>
      </c>
      <c r="E13" s="55">
        <f t="shared" si="1"/>
        <v>0</v>
      </c>
      <c r="F13" s="55">
        <f t="shared" si="2"/>
        <v>0</v>
      </c>
      <c r="G13" s="55">
        <f t="shared" si="3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4"/>
        <v>4992.4147339184719</v>
      </c>
      <c r="K13" s="10">
        <f t="shared" si="5"/>
        <v>0</v>
      </c>
      <c r="L13" s="11">
        <f t="shared" si="6"/>
        <v>0</v>
      </c>
      <c r="M13" s="11">
        <f t="shared" si="7"/>
        <v>0</v>
      </c>
    </row>
    <row r="14" spans="1:13" ht="14.25" x14ac:dyDescent="0.2">
      <c r="A14" s="59">
        <v>11</v>
      </c>
      <c r="B14" s="20" t="s">
        <v>153</v>
      </c>
      <c r="C14" s="15">
        <f>+'[1]Table 8 Membership 2.1.14'!S13</f>
        <v>0</v>
      </c>
      <c r="D14" s="54">
        <f>+'10.1.14_SIS'!CS15</f>
        <v>0</v>
      </c>
      <c r="E14" s="54">
        <f t="shared" si="1"/>
        <v>0</v>
      </c>
      <c r="F14" s="54">
        <f t="shared" si="2"/>
        <v>0</v>
      </c>
      <c r="G14" s="54">
        <f t="shared" si="3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4"/>
        <v>7805.0872236353352</v>
      </c>
      <c r="K14" s="14">
        <f t="shared" si="5"/>
        <v>0</v>
      </c>
      <c r="L14" s="13">
        <f t="shared" si="6"/>
        <v>0</v>
      </c>
      <c r="M14" s="13">
        <f t="shared" si="7"/>
        <v>0</v>
      </c>
    </row>
    <row r="15" spans="1:13" ht="14.25" x14ac:dyDescent="0.2">
      <c r="A15" s="59">
        <v>12</v>
      </c>
      <c r="B15" s="20" t="s">
        <v>152</v>
      </c>
      <c r="C15" s="15">
        <f>+'[1]Table 8 Membership 2.1.14'!S14</f>
        <v>0</v>
      </c>
      <c r="D15" s="54">
        <f>+'10.1.14_SIS'!CS16</f>
        <v>0</v>
      </c>
      <c r="E15" s="54">
        <f t="shared" si="1"/>
        <v>0</v>
      </c>
      <c r="F15" s="54">
        <f t="shared" si="2"/>
        <v>0</v>
      </c>
      <c r="G15" s="54">
        <f t="shared" si="3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4"/>
        <v>2729.9140983606558</v>
      </c>
      <c r="K15" s="14">
        <f t="shared" si="5"/>
        <v>0</v>
      </c>
      <c r="L15" s="13">
        <f t="shared" si="6"/>
        <v>0</v>
      </c>
      <c r="M15" s="13">
        <f t="shared" si="7"/>
        <v>0</v>
      </c>
    </row>
    <row r="16" spans="1:13" ht="14.25" x14ac:dyDescent="0.2">
      <c r="A16" s="59">
        <v>13</v>
      </c>
      <c r="B16" s="20" t="s">
        <v>151</v>
      </c>
      <c r="C16" s="15">
        <f>+'[1]Table 8 Membership 2.1.14'!S15</f>
        <v>0</v>
      </c>
      <c r="D16" s="54">
        <f>+'10.1.14_SIS'!CS17</f>
        <v>0</v>
      </c>
      <c r="E16" s="54">
        <f t="shared" si="1"/>
        <v>0</v>
      </c>
      <c r="F16" s="54">
        <f t="shared" si="2"/>
        <v>0</v>
      </c>
      <c r="G16" s="54">
        <f t="shared" si="3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4"/>
        <v>7183.0597758332215</v>
      </c>
      <c r="K16" s="14">
        <f t="shared" si="5"/>
        <v>0</v>
      </c>
      <c r="L16" s="13">
        <f t="shared" si="6"/>
        <v>0</v>
      </c>
      <c r="M16" s="13">
        <f t="shared" si="7"/>
        <v>0</v>
      </c>
    </row>
    <row r="17" spans="1:13" ht="14.25" x14ac:dyDescent="0.2">
      <c r="A17" s="59">
        <v>14</v>
      </c>
      <c r="B17" s="20" t="s">
        <v>150</v>
      </c>
      <c r="C17" s="15">
        <f>+'[1]Table 8 Membership 2.1.14'!S16</f>
        <v>0</v>
      </c>
      <c r="D17" s="54">
        <f>+'10.1.14_SIS'!CS18</f>
        <v>0</v>
      </c>
      <c r="E17" s="54">
        <f t="shared" si="1"/>
        <v>0</v>
      </c>
      <c r="F17" s="54">
        <f t="shared" si="2"/>
        <v>0</v>
      </c>
      <c r="G17" s="54">
        <f t="shared" si="3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4"/>
        <v>6144.9309412499997</v>
      </c>
      <c r="K17" s="14">
        <f t="shared" si="5"/>
        <v>0</v>
      </c>
      <c r="L17" s="13">
        <f t="shared" si="6"/>
        <v>0</v>
      </c>
      <c r="M17" s="13">
        <f t="shared" si="7"/>
        <v>0</v>
      </c>
    </row>
    <row r="18" spans="1:13" ht="14.25" x14ac:dyDescent="0.2">
      <c r="A18" s="60">
        <v>15</v>
      </c>
      <c r="B18" s="22" t="s">
        <v>149</v>
      </c>
      <c r="C18" s="12">
        <f>+'[1]Table 8 Membership 2.1.14'!S17</f>
        <v>0</v>
      </c>
      <c r="D18" s="55">
        <f>+'10.1.14_SIS'!CS19</f>
        <v>0</v>
      </c>
      <c r="E18" s="55">
        <f t="shared" si="1"/>
        <v>0</v>
      </c>
      <c r="F18" s="55">
        <f t="shared" si="2"/>
        <v>0</v>
      </c>
      <c r="G18" s="55">
        <f t="shared" si="3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4"/>
        <v>6303.6285214059953</v>
      </c>
      <c r="K18" s="10">
        <f t="shared" si="5"/>
        <v>0</v>
      </c>
      <c r="L18" s="11">
        <f t="shared" si="6"/>
        <v>0</v>
      </c>
      <c r="M18" s="11">
        <f t="shared" si="7"/>
        <v>0</v>
      </c>
    </row>
    <row r="19" spans="1:13" ht="14.25" x14ac:dyDescent="0.2">
      <c r="A19" s="59">
        <v>16</v>
      </c>
      <c r="B19" s="20" t="s">
        <v>148</v>
      </c>
      <c r="C19" s="15">
        <f>+'[1]Table 8 Membership 2.1.14'!S18</f>
        <v>0</v>
      </c>
      <c r="D19" s="54">
        <f>+'10.1.14_SIS'!CS20</f>
        <v>0</v>
      </c>
      <c r="E19" s="54">
        <f t="shared" si="1"/>
        <v>0</v>
      </c>
      <c r="F19" s="54">
        <f t="shared" si="2"/>
        <v>0</v>
      </c>
      <c r="G19" s="54">
        <f t="shared" si="3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4"/>
        <v>2666.9794354342025</v>
      </c>
      <c r="K19" s="14">
        <f t="shared" si="5"/>
        <v>0</v>
      </c>
      <c r="L19" s="13">
        <f t="shared" si="6"/>
        <v>0</v>
      </c>
      <c r="M19" s="13">
        <f t="shared" si="7"/>
        <v>0</v>
      </c>
    </row>
    <row r="20" spans="1:13" ht="14.25" x14ac:dyDescent="0.2">
      <c r="A20" s="59">
        <v>17</v>
      </c>
      <c r="B20" s="20" t="s">
        <v>147</v>
      </c>
      <c r="C20" s="15">
        <f>+'[1]Table 8 Membership 2.1.14'!S19</f>
        <v>432</v>
      </c>
      <c r="D20" s="54">
        <f>+'10.1.14_SIS'!CS21</f>
        <v>613</v>
      </c>
      <c r="E20" s="54">
        <f t="shared" si="1"/>
        <v>181</v>
      </c>
      <c r="F20" s="54">
        <f t="shared" si="2"/>
        <v>181</v>
      </c>
      <c r="G20" s="54">
        <f t="shared" si="3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4"/>
        <v>4165.0756609935179</v>
      </c>
      <c r="K20" s="14">
        <f t="shared" si="5"/>
        <v>753878.69463982678</v>
      </c>
      <c r="L20" s="13">
        <f t="shared" si="6"/>
        <v>753878.69463982678</v>
      </c>
      <c r="M20" s="13">
        <f t="shared" si="7"/>
        <v>0</v>
      </c>
    </row>
    <row r="21" spans="1:13" ht="14.25" x14ac:dyDescent="0.2">
      <c r="A21" s="59">
        <v>18</v>
      </c>
      <c r="B21" s="20" t="s">
        <v>146</v>
      </c>
      <c r="C21" s="15">
        <f>+'[1]Table 8 Membership 2.1.14'!S20</f>
        <v>0</v>
      </c>
      <c r="D21" s="54">
        <f>+'10.1.14_SIS'!CS22</f>
        <v>0</v>
      </c>
      <c r="E21" s="54">
        <f t="shared" si="1"/>
        <v>0</v>
      </c>
      <c r="F21" s="54">
        <f t="shared" si="2"/>
        <v>0</v>
      </c>
      <c r="G21" s="54">
        <f t="shared" si="3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4"/>
        <v>7200.5033500475729</v>
      </c>
      <c r="K21" s="14">
        <f t="shared" si="5"/>
        <v>0</v>
      </c>
      <c r="L21" s="13">
        <f t="shared" si="6"/>
        <v>0</v>
      </c>
      <c r="M21" s="13">
        <f t="shared" si="7"/>
        <v>0</v>
      </c>
    </row>
    <row r="22" spans="1:13" ht="14.25" x14ac:dyDescent="0.2">
      <c r="A22" s="59">
        <v>19</v>
      </c>
      <c r="B22" s="20" t="s">
        <v>145</v>
      </c>
      <c r="C22" s="15">
        <f>+'[1]Table 8 Membership 2.1.14'!S21</f>
        <v>3</v>
      </c>
      <c r="D22" s="54">
        <f>+'10.1.14_SIS'!CS23</f>
        <v>3</v>
      </c>
      <c r="E22" s="54">
        <f t="shared" si="1"/>
        <v>0</v>
      </c>
      <c r="F22" s="54">
        <f t="shared" si="2"/>
        <v>0</v>
      </c>
      <c r="G22" s="54">
        <f t="shared" si="3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4"/>
        <v>6219.8221869460449</v>
      </c>
      <c r="K22" s="14">
        <f t="shared" si="5"/>
        <v>0</v>
      </c>
      <c r="L22" s="13">
        <f t="shared" si="6"/>
        <v>0</v>
      </c>
      <c r="M22" s="13">
        <f t="shared" si="7"/>
        <v>0</v>
      </c>
    </row>
    <row r="23" spans="1:13" ht="14.25" x14ac:dyDescent="0.2">
      <c r="A23" s="60">
        <v>20</v>
      </c>
      <c r="B23" s="22" t="s">
        <v>144</v>
      </c>
      <c r="C23" s="12">
        <f>+'[1]Table 8 Membership 2.1.14'!S22</f>
        <v>0</v>
      </c>
      <c r="D23" s="55">
        <f>+'10.1.14_SIS'!CS24</f>
        <v>0</v>
      </c>
      <c r="E23" s="55">
        <f t="shared" si="1"/>
        <v>0</v>
      </c>
      <c r="F23" s="55">
        <f t="shared" si="2"/>
        <v>0</v>
      </c>
      <c r="G23" s="55">
        <f t="shared" si="3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4"/>
        <v>5864.6901565562011</v>
      </c>
      <c r="K23" s="10">
        <f t="shared" si="5"/>
        <v>0</v>
      </c>
      <c r="L23" s="11">
        <f t="shared" si="6"/>
        <v>0</v>
      </c>
      <c r="M23" s="11">
        <f t="shared" si="7"/>
        <v>0</v>
      </c>
    </row>
    <row r="24" spans="1:13" ht="14.25" x14ac:dyDescent="0.2">
      <c r="A24" s="59">
        <v>21</v>
      </c>
      <c r="B24" s="20" t="s">
        <v>143</v>
      </c>
      <c r="C24" s="15">
        <f>+'[1]Table 8 Membership 2.1.14'!S23</f>
        <v>0</v>
      </c>
      <c r="D24" s="54">
        <f>+'10.1.14_SIS'!CS25</f>
        <v>0</v>
      </c>
      <c r="E24" s="54">
        <f t="shared" si="1"/>
        <v>0</v>
      </c>
      <c r="F24" s="54">
        <f t="shared" si="2"/>
        <v>0</v>
      </c>
      <c r="G24" s="54">
        <f t="shared" si="3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4"/>
        <v>6692.6542295867766</v>
      </c>
      <c r="K24" s="14">
        <f t="shared" si="5"/>
        <v>0</v>
      </c>
      <c r="L24" s="13">
        <f t="shared" si="6"/>
        <v>0</v>
      </c>
      <c r="M24" s="13">
        <f t="shared" si="7"/>
        <v>0</v>
      </c>
    </row>
    <row r="25" spans="1:13" ht="14.25" x14ac:dyDescent="0.2">
      <c r="A25" s="59">
        <v>22</v>
      </c>
      <c r="B25" s="20" t="s">
        <v>142</v>
      </c>
      <c r="C25" s="15">
        <f>+'[1]Table 8 Membership 2.1.14'!S24</f>
        <v>0</v>
      </c>
      <c r="D25" s="54">
        <f>+'10.1.14_SIS'!CS26</f>
        <v>0</v>
      </c>
      <c r="E25" s="54">
        <f t="shared" si="1"/>
        <v>0</v>
      </c>
      <c r="F25" s="54">
        <f t="shared" si="2"/>
        <v>0</v>
      </c>
      <c r="G25" s="54">
        <f t="shared" si="3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4"/>
        <v>6912.4699808195992</v>
      </c>
      <c r="K25" s="14">
        <f t="shared" si="5"/>
        <v>0</v>
      </c>
      <c r="L25" s="13">
        <f t="shared" si="6"/>
        <v>0</v>
      </c>
      <c r="M25" s="13">
        <f t="shared" si="7"/>
        <v>0</v>
      </c>
    </row>
    <row r="26" spans="1:13" ht="14.25" x14ac:dyDescent="0.2">
      <c r="A26" s="59">
        <v>23</v>
      </c>
      <c r="B26" s="20" t="s">
        <v>141</v>
      </c>
      <c r="C26" s="15">
        <f>+'[1]Table 8 Membership 2.1.14'!S25</f>
        <v>0</v>
      </c>
      <c r="D26" s="54">
        <f>+'10.1.14_SIS'!CS27</f>
        <v>0</v>
      </c>
      <c r="E26" s="54">
        <f t="shared" si="1"/>
        <v>0</v>
      </c>
      <c r="F26" s="54">
        <f t="shared" si="2"/>
        <v>0</v>
      </c>
      <c r="G26" s="54">
        <f t="shared" si="3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4"/>
        <v>5699.6015265979158</v>
      </c>
      <c r="K26" s="14">
        <f t="shared" si="5"/>
        <v>0</v>
      </c>
      <c r="L26" s="13">
        <f t="shared" si="6"/>
        <v>0</v>
      </c>
      <c r="M26" s="13">
        <f t="shared" si="7"/>
        <v>0</v>
      </c>
    </row>
    <row r="27" spans="1:13" ht="14.25" x14ac:dyDescent="0.2">
      <c r="A27" s="59">
        <v>24</v>
      </c>
      <c r="B27" s="20" t="s">
        <v>140</v>
      </c>
      <c r="C27" s="15">
        <f>+'[1]Table 8 Membership 2.1.14'!S26</f>
        <v>4</v>
      </c>
      <c r="D27" s="54">
        <f>+'10.1.14_SIS'!CS28</f>
        <v>3</v>
      </c>
      <c r="E27" s="54">
        <f t="shared" si="1"/>
        <v>-1</v>
      </c>
      <c r="F27" s="54">
        <f t="shared" si="2"/>
        <v>0</v>
      </c>
      <c r="G27" s="54">
        <f t="shared" si="3"/>
        <v>-1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4"/>
        <v>3465.9240361576999</v>
      </c>
      <c r="K27" s="14">
        <f t="shared" si="5"/>
        <v>-3465.9240361576999</v>
      </c>
      <c r="L27" s="13">
        <f t="shared" si="6"/>
        <v>0</v>
      </c>
      <c r="M27" s="13">
        <f t="shared" si="7"/>
        <v>-3465.9240361576999</v>
      </c>
    </row>
    <row r="28" spans="1:13" ht="14.25" x14ac:dyDescent="0.2">
      <c r="A28" s="60">
        <v>25</v>
      </c>
      <c r="B28" s="22" t="s">
        <v>139</v>
      </c>
      <c r="C28" s="12">
        <f>+'[1]Table 8 Membership 2.1.14'!S27</f>
        <v>0</v>
      </c>
      <c r="D28" s="55">
        <f>+'10.1.14_SIS'!CS29</f>
        <v>0</v>
      </c>
      <c r="E28" s="55">
        <f t="shared" si="1"/>
        <v>0</v>
      </c>
      <c r="F28" s="55">
        <f t="shared" si="2"/>
        <v>0</v>
      </c>
      <c r="G28" s="55">
        <f t="shared" si="3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4"/>
        <v>4826.8020274945702</v>
      </c>
      <c r="K28" s="10">
        <f t="shared" si="5"/>
        <v>0</v>
      </c>
      <c r="L28" s="11">
        <f t="shared" si="6"/>
        <v>0</v>
      </c>
      <c r="M28" s="11">
        <f t="shared" si="7"/>
        <v>0</v>
      </c>
    </row>
    <row r="29" spans="1:13" ht="14.25" x14ac:dyDescent="0.2">
      <c r="A29" s="59">
        <v>26</v>
      </c>
      <c r="B29" s="20" t="s">
        <v>138</v>
      </c>
      <c r="C29" s="15">
        <f>+'[1]Table 8 Membership 2.1.14'!S28</f>
        <v>0</v>
      </c>
      <c r="D29" s="54">
        <f>+'10.1.14_SIS'!CS30</f>
        <v>0</v>
      </c>
      <c r="E29" s="54">
        <f t="shared" si="1"/>
        <v>0</v>
      </c>
      <c r="F29" s="54">
        <f t="shared" si="2"/>
        <v>0</v>
      </c>
      <c r="G29" s="54">
        <f t="shared" si="3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4"/>
        <v>4261.3949970570839</v>
      </c>
      <c r="K29" s="14">
        <f t="shared" si="5"/>
        <v>0</v>
      </c>
      <c r="L29" s="13">
        <f t="shared" si="6"/>
        <v>0</v>
      </c>
      <c r="M29" s="13">
        <f t="shared" si="7"/>
        <v>0</v>
      </c>
    </row>
    <row r="30" spans="1:13" ht="14.25" x14ac:dyDescent="0.2">
      <c r="A30" s="59">
        <v>27</v>
      </c>
      <c r="B30" s="20" t="s">
        <v>137</v>
      </c>
      <c r="C30" s="15">
        <f>+'[1]Table 8 Membership 2.1.14'!S29</f>
        <v>0</v>
      </c>
      <c r="D30" s="54">
        <f>+'10.1.14_SIS'!CS31</f>
        <v>0</v>
      </c>
      <c r="E30" s="54">
        <f t="shared" si="1"/>
        <v>0</v>
      </c>
      <c r="F30" s="54">
        <f t="shared" si="2"/>
        <v>0</v>
      </c>
      <c r="G30" s="54">
        <f t="shared" si="3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4"/>
        <v>6497.961383997701</v>
      </c>
      <c r="K30" s="14">
        <f t="shared" si="5"/>
        <v>0</v>
      </c>
      <c r="L30" s="13">
        <f t="shared" si="6"/>
        <v>0</v>
      </c>
      <c r="M30" s="13">
        <f t="shared" si="7"/>
        <v>0</v>
      </c>
    </row>
    <row r="31" spans="1:13" ht="14.25" x14ac:dyDescent="0.2">
      <c r="A31" s="59">
        <v>28</v>
      </c>
      <c r="B31" s="20" t="s">
        <v>136</v>
      </c>
      <c r="C31" s="15">
        <f>+'[1]Table 8 Membership 2.1.14'!S30</f>
        <v>0</v>
      </c>
      <c r="D31" s="54">
        <f>+'10.1.14_SIS'!CS32</f>
        <v>1</v>
      </c>
      <c r="E31" s="54">
        <f t="shared" si="1"/>
        <v>1</v>
      </c>
      <c r="F31" s="54">
        <f t="shared" si="2"/>
        <v>1</v>
      </c>
      <c r="G31" s="54">
        <f t="shared" si="3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4"/>
        <v>3831.8158846568822</v>
      </c>
      <c r="K31" s="14">
        <f t="shared" si="5"/>
        <v>3831.8158846568822</v>
      </c>
      <c r="L31" s="13">
        <f t="shared" si="6"/>
        <v>3831.8158846568822</v>
      </c>
      <c r="M31" s="13">
        <f t="shared" si="7"/>
        <v>0</v>
      </c>
    </row>
    <row r="32" spans="1:13" ht="14.25" x14ac:dyDescent="0.2">
      <c r="A32" s="59">
        <v>29</v>
      </c>
      <c r="B32" s="20" t="s">
        <v>135</v>
      </c>
      <c r="C32" s="15">
        <f>+'[1]Table 8 Membership 2.1.14'!S31</f>
        <v>0</v>
      </c>
      <c r="D32" s="54">
        <f>+'10.1.14_SIS'!CS33</f>
        <v>0</v>
      </c>
      <c r="E32" s="54">
        <f t="shared" si="1"/>
        <v>0</v>
      </c>
      <c r="F32" s="54">
        <f t="shared" si="2"/>
        <v>0</v>
      </c>
      <c r="G32" s="54">
        <f t="shared" si="3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4"/>
        <v>4593.9623210173722</v>
      </c>
      <c r="K32" s="14">
        <f t="shared" si="5"/>
        <v>0</v>
      </c>
      <c r="L32" s="13">
        <f t="shared" si="6"/>
        <v>0</v>
      </c>
      <c r="M32" s="13">
        <f t="shared" si="7"/>
        <v>0</v>
      </c>
    </row>
    <row r="33" spans="1:13" ht="14.25" x14ac:dyDescent="0.2">
      <c r="A33" s="60">
        <v>30</v>
      </c>
      <c r="B33" s="22" t="s">
        <v>134</v>
      </c>
      <c r="C33" s="12">
        <f>+'[1]Table 8 Membership 2.1.14'!S32</f>
        <v>0</v>
      </c>
      <c r="D33" s="55">
        <f>+'10.1.14_SIS'!CS34</f>
        <v>0</v>
      </c>
      <c r="E33" s="55">
        <f t="shared" si="1"/>
        <v>0</v>
      </c>
      <c r="F33" s="55">
        <f t="shared" si="2"/>
        <v>0</v>
      </c>
      <c r="G33" s="55">
        <f t="shared" si="3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4"/>
        <v>6531.7027273996764</v>
      </c>
      <c r="K33" s="10">
        <f t="shared" si="5"/>
        <v>0</v>
      </c>
      <c r="L33" s="11">
        <f t="shared" si="6"/>
        <v>0</v>
      </c>
      <c r="M33" s="11">
        <f t="shared" si="7"/>
        <v>0</v>
      </c>
    </row>
    <row r="34" spans="1:13" ht="14.25" x14ac:dyDescent="0.2">
      <c r="A34" s="59">
        <v>31</v>
      </c>
      <c r="B34" s="20" t="s">
        <v>133</v>
      </c>
      <c r="C34" s="15">
        <f>+'[1]Table 8 Membership 2.1.14'!S33</f>
        <v>0</v>
      </c>
      <c r="D34" s="54">
        <f>+'10.1.14_SIS'!CS35</f>
        <v>0</v>
      </c>
      <c r="E34" s="54">
        <f t="shared" si="1"/>
        <v>0</v>
      </c>
      <c r="F34" s="54">
        <f t="shared" si="2"/>
        <v>0</v>
      </c>
      <c r="G34" s="54">
        <f t="shared" si="3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4"/>
        <v>5141.447671686853</v>
      </c>
      <c r="K34" s="14">
        <f t="shared" si="5"/>
        <v>0</v>
      </c>
      <c r="L34" s="13">
        <f t="shared" si="6"/>
        <v>0</v>
      </c>
      <c r="M34" s="13">
        <f t="shared" si="7"/>
        <v>0</v>
      </c>
    </row>
    <row r="35" spans="1:13" ht="14.25" x14ac:dyDescent="0.2">
      <c r="A35" s="59">
        <v>32</v>
      </c>
      <c r="B35" s="20" t="s">
        <v>132</v>
      </c>
      <c r="C35" s="15">
        <f>+'[1]Table 8 Membership 2.1.14'!S34</f>
        <v>1</v>
      </c>
      <c r="D35" s="54">
        <f>+'10.1.14_SIS'!CS36</f>
        <v>0</v>
      </c>
      <c r="E35" s="54">
        <f t="shared" si="1"/>
        <v>-1</v>
      </c>
      <c r="F35" s="54">
        <f t="shared" si="2"/>
        <v>0</v>
      </c>
      <c r="G35" s="54">
        <f t="shared" si="3"/>
        <v>-1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4"/>
        <v>6212.5891890611274</v>
      </c>
      <c r="K35" s="14">
        <f t="shared" si="5"/>
        <v>-6212.5891890611274</v>
      </c>
      <c r="L35" s="13">
        <f t="shared" si="6"/>
        <v>0</v>
      </c>
      <c r="M35" s="13">
        <f t="shared" si="7"/>
        <v>-6212.5891890611274</v>
      </c>
    </row>
    <row r="36" spans="1:13" ht="14.25" x14ac:dyDescent="0.2">
      <c r="A36" s="59">
        <v>33</v>
      </c>
      <c r="B36" s="20" t="s">
        <v>131</v>
      </c>
      <c r="C36" s="15">
        <f>+'[1]Table 8 Membership 2.1.14'!S35</f>
        <v>0</v>
      </c>
      <c r="D36" s="54">
        <f>+'10.1.14_SIS'!CS37</f>
        <v>0</v>
      </c>
      <c r="E36" s="54">
        <f t="shared" si="1"/>
        <v>0</v>
      </c>
      <c r="F36" s="54">
        <f t="shared" si="2"/>
        <v>0</v>
      </c>
      <c r="G36" s="54">
        <f t="shared" si="3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4"/>
        <v>6111.5354558085237</v>
      </c>
      <c r="K36" s="14">
        <f t="shared" si="5"/>
        <v>0</v>
      </c>
      <c r="L36" s="13">
        <f t="shared" si="6"/>
        <v>0</v>
      </c>
      <c r="M36" s="13">
        <f t="shared" si="7"/>
        <v>0</v>
      </c>
    </row>
    <row r="37" spans="1:13" ht="14.25" x14ac:dyDescent="0.2">
      <c r="A37" s="59">
        <v>34</v>
      </c>
      <c r="B37" s="20" t="s">
        <v>130</v>
      </c>
      <c r="C37" s="15">
        <f>+'[1]Table 8 Membership 2.1.14'!S36</f>
        <v>0</v>
      </c>
      <c r="D37" s="54">
        <f>+'10.1.14_SIS'!CS38</f>
        <v>0</v>
      </c>
      <c r="E37" s="54">
        <f t="shared" si="1"/>
        <v>0</v>
      </c>
      <c r="F37" s="54">
        <f t="shared" si="2"/>
        <v>0</v>
      </c>
      <c r="G37" s="54">
        <f t="shared" si="3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4"/>
        <v>6936.2076842789011</v>
      </c>
      <c r="K37" s="14">
        <f t="shared" si="5"/>
        <v>0</v>
      </c>
      <c r="L37" s="13">
        <f t="shared" si="6"/>
        <v>0</v>
      </c>
      <c r="M37" s="13">
        <f t="shared" si="7"/>
        <v>0</v>
      </c>
    </row>
    <row r="38" spans="1:13" ht="14.25" x14ac:dyDescent="0.2">
      <c r="A38" s="60">
        <v>35</v>
      </c>
      <c r="B38" s="22" t="s">
        <v>129</v>
      </c>
      <c r="C38" s="12">
        <f>+'[1]Table 8 Membership 2.1.14'!S37</f>
        <v>0</v>
      </c>
      <c r="D38" s="55">
        <f>+'10.1.14_SIS'!CS39</f>
        <v>0</v>
      </c>
      <c r="E38" s="55">
        <f t="shared" si="1"/>
        <v>0</v>
      </c>
      <c r="F38" s="55">
        <f t="shared" si="2"/>
        <v>0</v>
      </c>
      <c r="G38" s="55">
        <f t="shared" si="3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4"/>
        <v>5704.2082060477605</v>
      </c>
      <c r="K38" s="10">
        <f t="shared" si="5"/>
        <v>0</v>
      </c>
      <c r="L38" s="11">
        <f t="shared" si="6"/>
        <v>0</v>
      </c>
      <c r="M38" s="11">
        <f t="shared" si="7"/>
        <v>0</v>
      </c>
    </row>
    <row r="39" spans="1:13" ht="14.25" x14ac:dyDescent="0.2">
      <c r="A39" s="59">
        <v>36</v>
      </c>
      <c r="B39" s="20" t="s">
        <v>128</v>
      </c>
      <c r="C39" s="15">
        <f>+'[1]Table 8 Membership 2.1.14'!S38</f>
        <v>0</v>
      </c>
      <c r="D39" s="54">
        <f>+'10.1.14_SIS'!CS40</f>
        <v>0</v>
      </c>
      <c r="E39" s="54">
        <f t="shared" si="1"/>
        <v>0</v>
      </c>
      <c r="F39" s="54">
        <f t="shared" si="2"/>
        <v>0</v>
      </c>
      <c r="G39" s="54">
        <f t="shared" si="3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4"/>
        <v>4348.7345590766217</v>
      </c>
      <c r="K39" s="14">
        <f t="shared" si="5"/>
        <v>0</v>
      </c>
      <c r="L39" s="13">
        <f t="shared" si="6"/>
        <v>0</v>
      </c>
      <c r="M39" s="13">
        <f t="shared" si="7"/>
        <v>0</v>
      </c>
    </row>
    <row r="40" spans="1:13" ht="14.25" x14ac:dyDescent="0.2">
      <c r="A40" s="59">
        <v>37</v>
      </c>
      <c r="B40" s="20" t="s">
        <v>127</v>
      </c>
      <c r="C40" s="15">
        <f>+'[1]Table 8 Membership 2.1.14'!S39</f>
        <v>0</v>
      </c>
      <c r="D40" s="54">
        <f>+'10.1.14_SIS'!CS41</f>
        <v>0</v>
      </c>
      <c r="E40" s="54">
        <f t="shared" si="1"/>
        <v>0</v>
      </c>
      <c r="F40" s="54">
        <f t="shared" si="2"/>
        <v>0</v>
      </c>
      <c r="G40" s="54">
        <f t="shared" si="3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4"/>
        <v>6318.9939260317688</v>
      </c>
      <c r="K40" s="14">
        <f t="shared" si="5"/>
        <v>0</v>
      </c>
      <c r="L40" s="13">
        <f t="shared" si="6"/>
        <v>0</v>
      </c>
      <c r="M40" s="13">
        <f t="shared" si="7"/>
        <v>0</v>
      </c>
    </row>
    <row r="41" spans="1:13" ht="14.25" x14ac:dyDescent="0.2">
      <c r="A41" s="59">
        <v>38</v>
      </c>
      <c r="B41" s="20" t="s">
        <v>126</v>
      </c>
      <c r="C41" s="15">
        <f>+'[1]Table 8 Membership 2.1.14'!S40</f>
        <v>0</v>
      </c>
      <c r="D41" s="54">
        <f>+'10.1.14_SIS'!CS42</f>
        <v>0</v>
      </c>
      <c r="E41" s="54">
        <f t="shared" si="1"/>
        <v>0</v>
      </c>
      <c r="F41" s="54">
        <f t="shared" si="2"/>
        <v>0</v>
      </c>
      <c r="G41" s="54">
        <f t="shared" si="3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4"/>
        <v>2918.7217552916882</v>
      </c>
      <c r="K41" s="14">
        <f t="shared" si="5"/>
        <v>0</v>
      </c>
      <c r="L41" s="13">
        <f t="shared" si="6"/>
        <v>0</v>
      </c>
      <c r="M41" s="13">
        <f t="shared" si="7"/>
        <v>0</v>
      </c>
    </row>
    <row r="42" spans="1:13" ht="14.25" x14ac:dyDescent="0.2">
      <c r="A42" s="59">
        <v>39</v>
      </c>
      <c r="B42" s="20" t="s">
        <v>125</v>
      </c>
      <c r="C42" s="15">
        <f>+'[1]Table 8 Membership 2.1.14'!S41</f>
        <v>0</v>
      </c>
      <c r="D42" s="54">
        <f>+'10.1.14_SIS'!CS43</f>
        <v>0</v>
      </c>
      <c r="E42" s="54">
        <f t="shared" si="1"/>
        <v>0</v>
      </c>
      <c r="F42" s="54">
        <f t="shared" si="2"/>
        <v>0</v>
      </c>
      <c r="G42" s="54">
        <f t="shared" si="3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4"/>
        <v>4436.561411357332</v>
      </c>
      <c r="K42" s="14">
        <f t="shared" si="5"/>
        <v>0</v>
      </c>
      <c r="L42" s="13">
        <f t="shared" si="6"/>
        <v>0</v>
      </c>
      <c r="M42" s="13">
        <f t="shared" si="7"/>
        <v>0</v>
      </c>
    </row>
    <row r="43" spans="1:13" ht="14.25" x14ac:dyDescent="0.2">
      <c r="A43" s="60">
        <v>40</v>
      </c>
      <c r="B43" s="22" t="s">
        <v>124</v>
      </c>
      <c r="C43" s="12">
        <f>+'[1]Table 8 Membership 2.1.14'!S42</f>
        <v>0</v>
      </c>
      <c r="D43" s="55">
        <f>+'10.1.14_SIS'!CS44</f>
        <v>0</v>
      </c>
      <c r="E43" s="55">
        <f t="shared" si="1"/>
        <v>0</v>
      </c>
      <c r="F43" s="55">
        <f t="shared" si="2"/>
        <v>0</v>
      </c>
      <c r="G43" s="55">
        <f t="shared" si="3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4"/>
        <v>5822.0810285698408</v>
      </c>
      <c r="K43" s="10">
        <f t="shared" si="5"/>
        <v>0</v>
      </c>
      <c r="L43" s="11">
        <f t="shared" si="6"/>
        <v>0</v>
      </c>
      <c r="M43" s="11">
        <f t="shared" si="7"/>
        <v>0</v>
      </c>
    </row>
    <row r="44" spans="1:13" ht="14.25" x14ac:dyDescent="0.2">
      <c r="A44" s="59">
        <v>41</v>
      </c>
      <c r="B44" s="20" t="s">
        <v>123</v>
      </c>
      <c r="C44" s="15">
        <f>+'[1]Table 8 Membership 2.1.14'!S43</f>
        <v>0</v>
      </c>
      <c r="D44" s="54">
        <f>+'10.1.14_SIS'!CS45</f>
        <v>0</v>
      </c>
      <c r="E44" s="54">
        <f t="shared" si="1"/>
        <v>0</v>
      </c>
      <c r="F44" s="54">
        <f t="shared" si="2"/>
        <v>0</v>
      </c>
      <c r="G44" s="54">
        <f t="shared" si="3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4"/>
        <v>4177.4148574716473</v>
      </c>
      <c r="K44" s="14">
        <f t="shared" si="5"/>
        <v>0</v>
      </c>
      <c r="L44" s="13">
        <f t="shared" si="6"/>
        <v>0</v>
      </c>
      <c r="M44" s="13">
        <f t="shared" si="7"/>
        <v>0</v>
      </c>
    </row>
    <row r="45" spans="1:13" ht="14.25" x14ac:dyDescent="0.2">
      <c r="A45" s="59">
        <v>42</v>
      </c>
      <c r="B45" s="20" t="s">
        <v>122</v>
      </c>
      <c r="C45" s="15">
        <f>+'[1]Table 8 Membership 2.1.14'!S44</f>
        <v>0</v>
      </c>
      <c r="D45" s="54">
        <f>+'10.1.14_SIS'!CS46</f>
        <v>0</v>
      </c>
      <c r="E45" s="54">
        <f t="shared" si="1"/>
        <v>0</v>
      </c>
      <c r="F45" s="54">
        <f t="shared" si="2"/>
        <v>0</v>
      </c>
      <c r="G45" s="54">
        <f t="shared" si="3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4"/>
        <v>5647.8877751368682</v>
      </c>
      <c r="K45" s="14">
        <f t="shared" si="5"/>
        <v>0</v>
      </c>
      <c r="L45" s="13">
        <f t="shared" si="6"/>
        <v>0</v>
      </c>
      <c r="M45" s="13">
        <f t="shared" si="7"/>
        <v>0</v>
      </c>
    </row>
    <row r="46" spans="1:13" ht="14.25" x14ac:dyDescent="0.2">
      <c r="A46" s="59">
        <v>43</v>
      </c>
      <c r="B46" s="20" t="s">
        <v>121</v>
      </c>
      <c r="C46" s="15">
        <f>+'[1]Table 8 Membership 2.1.14'!S45</f>
        <v>0</v>
      </c>
      <c r="D46" s="54">
        <f>+'10.1.14_SIS'!CS47</f>
        <v>0</v>
      </c>
      <c r="E46" s="54">
        <f t="shared" si="1"/>
        <v>0</v>
      </c>
      <c r="F46" s="54">
        <f t="shared" si="2"/>
        <v>0</v>
      </c>
      <c r="G46" s="54">
        <f t="shared" si="3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4"/>
        <v>6363.3538720594697</v>
      </c>
      <c r="K46" s="14">
        <f t="shared" si="5"/>
        <v>0</v>
      </c>
      <c r="L46" s="13">
        <f t="shared" si="6"/>
        <v>0</v>
      </c>
      <c r="M46" s="13">
        <f t="shared" si="7"/>
        <v>0</v>
      </c>
    </row>
    <row r="47" spans="1:13" ht="14.25" x14ac:dyDescent="0.2">
      <c r="A47" s="59">
        <v>44</v>
      </c>
      <c r="B47" s="20" t="s">
        <v>120</v>
      </c>
      <c r="C47" s="15">
        <f>+'[1]Table 8 Membership 2.1.14'!S46</f>
        <v>0</v>
      </c>
      <c r="D47" s="54">
        <f>+'10.1.14_SIS'!CS48</f>
        <v>0</v>
      </c>
      <c r="E47" s="54">
        <f t="shared" si="1"/>
        <v>0</v>
      </c>
      <c r="F47" s="54">
        <f t="shared" si="2"/>
        <v>0</v>
      </c>
      <c r="G47" s="54">
        <f t="shared" si="3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4"/>
        <v>5560.7558151820358</v>
      </c>
      <c r="K47" s="14">
        <f t="shared" si="5"/>
        <v>0</v>
      </c>
      <c r="L47" s="13">
        <f t="shared" si="6"/>
        <v>0</v>
      </c>
      <c r="M47" s="13">
        <f t="shared" si="7"/>
        <v>0</v>
      </c>
    </row>
    <row r="48" spans="1:13" ht="14.25" x14ac:dyDescent="0.2">
      <c r="A48" s="60">
        <v>45</v>
      </c>
      <c r="B48" s="22" t="s">
        <v>119</v>
      </c>
      <c r="C48" s="12">
        <f>+'[1]Table 8 Membership 2.1.14'!S47</f>
        <v>0</v>
      </c>
      <c r="D48" s="55">
        <f>+'10.1.14_SIS'!CS49</f>
        <v>0</v>
      </c>
      <c r="E48" s="55">
        <f t="shared" si="1"/>
        <v>0</v>
      </c>
      <c r="F48" s="55">
        <f t="shared" si="2"/>
        <v>0</v>
      </c>
      <c r="G48" s="55">
        <f t="shared" si="3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4"/>
        <v>2808.0072499469102</v>
      </c>
      <c r="K48" s="10">
        <f t="shared" si="5"/>
        <v>0</v>
      </c>
      <c r="L48" s="11">
        <f t="shared" si="6"/>
        <v>0</v>
      </c>
      <c r="M48" s="11">
        <f t="shared" si="7"/>
        <v>0</v>
      </c>
    </row>
    <row r="49" spans="1:13" ht="14.25" x14ac:dyDescent="0.2">
      <c r="A49" s="59">
        <v>46</v>
      </c>
      <c r="B49" s="20" t="s">
        <v>118</v>
      </c>
      <c r="C49" s="15">
        <f>+'[1]Table 8 Membership 2.1.14'!S48</f>
        <v>0</v>
      </c>
      <c r="D49" s="54">
        <f>+'10.1.14_SIS'!CS50</f>
        <v>0</v>
      </c>
      <c r="E49" s="54">
        <f t="shared" si="1"/>
        <v>0</v>
      </c>
      <c r="F49" s="54">
        <f t="shared" si="2"/>
        <v>0</v>
      </c>
      <c r="G49" s="54">
        <f t="shared" si="3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4"/>
        <v>6779.2744468088385</v>
      </c>
      <c r="K49" s="14">
        <f t="shared" si="5"/>
        <v>0</v>
      </c>
      <c r="L49" s="13">
        <f t="shared" si="6"/>
        <v>0</v>
      </c>
      <c r="M49" s="13">
        <f t="shared" si="7"/>
        <v>0</v>
      </c>
    </row>
    <row r="50" spans="1:13" ht="14.25" x14ac:dyDescent="0.2">
      <c r="A50" s="59">
        <v>47</v>
      </c>
      <c r="B50" s="20" t="s">
        <v>117</v>
      </c>
      <c r="C50" s="15">
        <f>+'[1]Table 8 Membership 2.1.14'!S49</f>
        <v>0</v>
      </c>
      <c r="D50" s="54">
        <f>+'10.1.14_SIS'!CS51</f>
        <v>0</v>
      </c>
      <c r="E50" s="54">
        <f t="shared" si="1"/>
        <v>0</v>
      </c>
      <c r="F50" s="54">
        <f t="shared" si="2"/>
        <v>0</v>
      </c>
      <c r="G50" s="54">
        <f t="shared" si="3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4"/>
        <v>3434.9085257646739</v>
      </c>
      <c r="K50" s="14">
        <f t="shared" si="5"/>
        <v>0</v>
      </c>
      <c r="L50" s="13">
        <f t="shared" si="6"/>
        <v>0</v>
      </c>
      <c r="M50" s="13">
        <f t="shared" si="7"/>
        <v>0</v>
      </c>
    </row>
    <row r="51" spans="1:13" ht="14.25" x14ac:dyDescent="0.2">
      <c r="A51" s="59">
        <v>48</v>
      </c>
      <c r="B51" s="20" t="s">
        <v>116</v>
      </c>
      <c r="C51" s="15">
        <f>+'[1]Table 8 Membership 2.1.14'!S50</f>
        <v>0</v>
      </c>
      <c r="D51" s="54">
        <f>+'10.1.14_SIS'!CS52</f>
        <v>0</v>
      </c>
      <c r="E51" s="54">
        <f t="shared" si="1"/>
        <v>0</v>
      </c>
      <c r="F51" s="54">
        <f t="shared" si="2"/>
        <v>0</v>
      </c>
      <c r="G51" s="54">
        <f t="shared" si="3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4"/>
        <v>4854.4282529800721</v>
      </c>
      <c r="K51" s="14">
        <f t="shared" si="5"/>
        <v>0</v>
      </c>
      <c r="L51" s="13">
        <f t="shared" si="6"/>
        <v>0</v>
      </c>
      <c r="M51" s="13">
        <f t="shared" si="7"/>
        <v>0</v>
      </c>
    </row>
    <row r="52" spans="1:13" ht="14.25" x14ac:dyDescent="0.2">
      <c r="A52" s="59">
        <v>49</v>
      </c>
      <c r="B52" s="20" t="s">
        <v>115</v>
      </c>
      <c r="C52" s="15">
        <f>+'[1]Table 8 Membership 2.1.14'!S51</f>
        <v>0</v>
      </c>
      <c r="D52" s="54">
        <f>+'10.1.14_SIS'!CS53</f>
        <v>0</v>
      </c>
      <c r="E52" s="54">
        <f t="shared" si="1"/>
        <v>0</v>
      </c>
      <c r="F52" s="54">
        <f t="shared" si="2"/>
        <v>0</v>
      </c>
      <c r="G52" s="54">
        <f t="shared" si="3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4"/>
        <v>5570.3155315659187</v>
      </c>
      <c r="K52" s="14">
        <f t="shared" si="5"/>
        <v>0</v>
      </c>
      <c r="L52" s="13">
        <f t="shared" si="6"/>
        <v>0</v>
      </c>
      <c r="M52" s="13">
        <f t="shared" si="7"/>
        <v>0</v>
      </c>
    </row>
    <row r="53" spans="1:13" ht="14.25" x14ac:dyDescent="0.2">
      <c r="A53" s="60">
        <v>50</v>
      </c>
      <c r="B53" s="22" t="s">
        <v>114</v>
      </c>
      <c r="C53" s="12">
        <f>+'[1]Table 8 Membership 2.1.14'!S52</f>
        <v>0</v>
      </c>
      <c r="D53" s="55">
        <f>+'10.1.14_SIS'!CS54</f>
        <v>0</v>
      </c>
      <c r="E53" s="55">
        <f t="shared" si="1"/>
        <v>0</v>
      </c>
      <c r="F53" s="55">
        <f t="shared" si="2"/>
        <v>0</v>
      </c>
      <c r="G53" s="55">
        <f t="shared" si="3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4"/>
        <v>5812.1492722701678</v>
      </c>
      <c r="K53" s="10">
        <f t="shared" si="5"/>
        <v>0</v>
      </c>
      <c r="L53" s="11">
        <f t="shared" si="6"/>
        <v>0</v>
      </c>
      <c r="M53" s="11">
        <f t="shared" si="7"/>
        <v>0</v>
      </c>
    </row>
    <row r="54" spans="1:13" ht="14.25" x14ac:dyDescent="0.2">
      <c r="A54" s="59">
        <v>51</v>
      </c>
      <c r="B54" s="20" t="s">
        <v>113</v>
      </c>
      <c r="C54" s="15">
        <f>+'[1]Table 8 Membership 2.1.14'!S53</f>
        <v>0</v>
      </c>
      <c r="D54" s="54">
        <f>+'10.1.14_SIS'!CS55</f>
        <v>0</v>
      </c>
      <c r="E54" s="54">
        <f t="shared" si="1"/>
        <v>0</v>
      </c>
      <c r="F54" s="54">
        <f t="shared" si="2"/>
        <v>0</v>
      </c>
      <c r="G54" s="54">
        <f t="shared" si="3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4"/>
        <v>4860.8528602178994</v>
      </c>
      <c r="K54" s="14">
        <f t="shared" si="5"/>
        <v>0</v>
      </c>
      <c r="L54" s="13">
        <f t="shared" si="6"/>
        <v>0</v>
      </c>
      <c r="M54" s="13">
        <f t="shared" si="7"/>
        <v>0</v>
      </c>
    </row>
    <row r="55" spans="1:13" ht="14.25" x14ac:dyDescent="0.2">
      <c r="A55" s="59">
        <v>52</v>
      </c>
      <c r="B55" s="20" t="s">
        <v>112</v>
      </c>
      <c r="C55" s="15">
        <f>+'[1]Table 8 Membership 2.1.14'!S54</f>
        <v>0</v>
      </c>
      <c r="D55" s="54">
        <f>+'10.1.14_SIS'!CS56</f>
        <v>0</v>
      </c>
      <c r="E55" s="54">
        <f t="shared" si="1"/>
        <v>0</v>
      </c>
      <c r="F55" s="54">
        <f t="shared" si="2"/>
        <v>0</v>
      </c>
      <c r="G55" s="54">
        <f t="shared" si="3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4"/>
        <v>5720.6445845228172</v>
      </c>
      <c r="K55" s="14">
        <f t="shared" si="5"/>
        <v>0</v>
      </c>
      <c r="L55" s="13">
        <f t="shared" si="6"/>
        <v>0</v>
      </c>
      <c r="M55" s="13">
        <f t="shared" si="7"/>
        <v>0</v>
      </c>
    </row>
    <row r="56" spans="1:13" ht="14.25" x14ac:dyDescent="0.2">
      <c r="A56" s="59">
        <v>53</v>
      </c>
      <c r="B56" s="20" t="s">
        <v>111</v>
      </c>
      <c r="C56" s="15">
        <f>+'[1]Table 8 Membership 2.1.14'!S55</f>
        <v>0</v>
      </c>
      <c r="D56" s="54">
        <f>+'10.1.14_SIS'!CS57</f>
        <v>0</v>
      </c>
      <c r="E56" s="54">
        <f t="shared" si="1"/>
        <v>0</v>
      </c>
      <c r="F56" s="54">
        <f t="shared" si="2"/>
        <v>0</v>
      </c>
      <c r="G56" s="54">
        <f t="shared" si="3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4"/>
        <v>5749.890819404548</v>
      </c>
      <c r="K56" s="14">
        <f t="shared" si="5"/>
        <v>0</v>
      </c>
      <c r="L56" s="13">
        <f t="shared" si="6"/>
        <v>0</v>
      </c>
      <c r="M56" s="13">
        <f t="shared" si="7"/>
        <v>0</v>
      </c>
    </row>
    <row r="57" spans="1:13" ht="14.25" x14ac:dyDescent="0.2">
      <c r="A57" s="59">
        <v>54</v>
      </c>
      <c r="B57" s="20" t="s">
        <v>110</v>
      </c>
      <c r="C57" s="15">
        <f>+'[1]Table 8 Membership 2.1.14'!S56</f>
        <v>0</v>
      </c>
      <c r="D57" s="54">
        <f>+'10.1.14_SIS'!CS58</f>
        <v>0</v>
      </c>
      <c r="E57" s="54">
        <f t="shared" si="1"/>
        <v>0</v>
      </c>
      <c r="F57" s="54">
        <f t="shared" si="2"/>
        <v>0</v>
      </c>
      <c r="G57" s="54">
        <f t="shared" si="3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4"/>
        <v>6818.5298370516712</v>
      </c>
      <c r="K57" s="14">
        <f t="shared" si="5"/>
        <v>0</v>
      </c>
      <c r="L57" s="13">
        <f t="shared" si="6"/>
        <v>0</v>
      </c>
      <c r="M57" s="13">
        <f t="shared" si="7"/>
        <v>0</v>
      </c>
    </row>
    <row r="58" spans="1:13" ht="14.25" x14ac:dyDescent="0.2">
      <c r="A58" s="60">
        <v>55</v>
      </c>
      <c r="B58" s="22" t="s">
        <v>109</v>
      </c>
      <c r="C58" s="12">
        <f>+'[1]Table 8 Membership 2.1.14'!S57</f>
        <v>0</v>
      </c>
      <c r="D58" s="55">
        <f>+'10.1.14_SIS'!CS59</f>
        <v>0</v>
      </c>
      <c r="E58" s="55">
        <f t="shared" si="1"/>
        <v>0</v>
      </c>
      <c r="F58" s="55">
        <f t="shared" si="2"/>
        <v>0</v>
      </c>
      <c r="G58" s="55">
        <f t="shared" si="3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4"/>
        <v>5061.9625491298484</v>
      </c>
      <c r="K58" s="10">
        <f t="shared" si="5"/>
        <v>0</v>
      </c>
      <c r="L58" s="11">
        <f t="shared" si="6"/>
        <v>0</v>
      </c>
      <c r="M58" s="11">
        <f t="shared" si="7"/>
        <v>0</v>
      </c>
    </row>
    <row r="59" spans="1:13" ht="14.25" x14ac:dyDescent="0.2">
      <c r="A59" s="59">
        <v>56</v>
      </c>
      <c r="B59" s="20" t="s">
        <v>108</v>
      </c>
      <c r="C59" s="15">
        <f>+'[1]Table 8 Membership 2.1.14'!S58</f>
        <v>0</v>
      </c>
      <c r="D59" s="54">
        <f>+'10.1.14_SIS'!CS60</f>
        <v>0</v>
      </c>
      <c r="E59" s="54">
        <f t="shared" si="1"/>
        <v>0</v>
      </c>
      <c r="F59" s="54">
        <f t="shared" si="2"/>
        <v>0</v>
      </c>
      <c r="G59" s="54">
        <f t="shared" si="3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4"/>
        <v>5643.1509408288284</v>
      </c>
      <c r="K59" s="14">
        <f t="shared" si="5"/>
        <v>0</v>
      </c>
      <c r="L59" s="13">
        <f t="shared" si="6"/>
        <v>0</v>
      </c>
      <c r="M59" s="13">
        <f t="shared" si="7"/>
        <v>0</v>
      </c>
    </row>
    <row r="60" spans="1:13" ht="14.25" x14ac:dyDescent="0.2">
      <c r="A60" s="59">
        <v>57</v>
      </c>
      <c r="B60" s="20" t="s">
        <v>107</v>
      </c>
      <c r="C60" s="15">
        <f>+'[1]Table 8 Membership 2.1.14'!S59</f>
        <v>0</v>
      </c>
      <c r="D60" s="54">
        <f>+'10.1.14_SIS'!CS61</f>
        <v>0</v>
      </c>
      <c r="E60" s="54">
        <f t="shared" si="1"/>
        <v>0</v>
      </c>
      <c r="F60" s="54">
        <f t="shared" si="2"/>
        <v>0</v>
      </c>
      <c r="G60" s="54">
        <f t="shared" si="3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4"/>
        <v>5390.5022979230689</v>
      </c>
      <c r="K60" s="14">
        <f t="shared" si="5"/>
        <v>0</v>
      </c>
      <c r="L60" s="13">
        <f t="shared" si="6"/>
        <v>0</v>
      </c>
      <c r="M60" s="13">
        <f t="shared" si="7"/>
        <v>0</v>
      </c>
    </row>
    <row r="61" spans="1:13" ht="14.25" x14ac:dyDescent="0.2">
      <c r="A61" s="59">
        <v>58</v>
      </c>
      <c r="B61" s="20" t="s">
        <v>106</v>
      </c>
      <c r="C61" s="15">
        <f>+'[1]Table 8 Membership 2.1.14'!S60</f>
        <v>0</v>
      </c>
      <c r="D61" s="54">
        <f>+'10.1.14_SIS'!CS62</f>
        <v>0</v>
      </c>
      <c r="E61" s="54">
        <f t="shared" si="1"/>
        <v>0</v>
      </c>
      <c r="F61" s="54">
        <f t="shared" si="2"/>
        <v>0</v>
      </c>
      <c r="G61" s="54">
        <f t="shared" si="3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4"/>
        <v>6370.1529637882122</v>
      </c>
      <c r="K61" s="14">
        <f t="shared" si="5"/>
        <v>0</v>
      </c>
      <c r="L61" s="13">
        <f t="shared" si="6"/>
        <v>0</v>
      </c>
      <c r="M61" s="13">
        <f t="shared" si="7"/>
        <v>0</v>
      </c>
    </row>
    <row r="62" spans="1:13" ht="14.25" x14ac:dyDescent="0.2">
      <c r="A62" s="59">
        <v>59</v>
      </c>
      <c r="B62" s="20" t="s">
        <v>105</v>
      </c>
      <c r="C62" s="15">
        <f>+'[1]Table 8 Membership 2.1.14'!S61</f>
        <v>0</v>
      </c>
      <c r="D62" s="54">
        <f>+'10.1.14_SIS'!CS63</f>
        <v>0</v>
      </c>
      <c r="E62" s="54">
        <f t="shared" si="1"/>
        <v>0</v>
      </c>
      <c r="F62" s="54">
        <f t="shared" si="2"/>
        <v>0</v>
      </c>
      <c r="G62" s="54">
        <f t="shared" si="3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4"/>
        <v>7311.4662935218475</v>
      </c>
      <c r="K62" s="14">
        <f t="shared" si="5"/>
        <v>0</v>
      </c>
      <c r="L62" s="13">
        <f t="shared" si="6"/>
        <v>0</v>
      </c>
      <c r="M62" s="13">
        <f t="shared" si="7"/>
        <v>0</v>
      </c>
    </row>
    <row r="63" spans="1:13" ht="14.25" x14ac:dyDescent="0.2">
      <c r="A63" s="60">
        <v>60</v>
      </c>
      <c r="B63" s="22" t="s">
        <v>104</v>
      </c>
      <c r="C63" s="12">
        <f>+'[1]Table 8 Membership 2.1.14'!S62</f>
        <v>0</v>
      </c>
      <c r="D63" s="55">
        <f>+'10.1.14_SIS'!CS64</f>
        <v>0</v>
      </c>
      <c r="E63" s="55">
        <f t="shared" si="1"/>
        <v>0</v>
      </c>
      <c r="F63" s="55">
        <f t="shared" si="2"/>
        <v>0</v>
      </c>
      <c r="G63" s="55">
        <f t="shared" si="3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4"/>
        <v>5895.264090063828</v>
      </c>
      <c r="K63" s="10">
        <f t="shared" si="5"/>
        <v>0</v>
      </c>
      <c r="L63" s="11">
        <f t="shared" si="6"/>
        <v>0</v>
      </c>
      <c r="M63" s="11">
        <f t="shared" si="7"/>
        <v>0</v>
      </c>
    </row>
    <row r="64" spans="1:13" ht="14.25" x14ac:dyDescent="0.2">
      <c r="A64" s="59">
        <v>61</v>
      </c>
      <c r="B64" s="20" t="s">
        <v>103</v>
      </c>
      <c r="C64" s="15">
        <f>+'[1]Table 8 Membership 2.1.14'!S63</f>
        <v>0</v>
      </c>
      <c r="D64" s="54">
        <f>+'10.1.14_SIS'!CS65</f>
        <v>0</v>
      </c>
      <c r="E64" s="54">
        <f t="shared" si="1"/>
        <v>0</v>
      </c>
      <c r="F64" s="54">
        <f t="shared" si="2"/>
        <v>0</v>
      </c>
      <c r="G64" s="54">
        <f t="shared" si="3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4"/>
        <v>3687.8675356369185</v>
      </c>
      <c r="K64" s="14">
        <f t="shared" si="5"/>
        <v>0</v>
      </c>
      <c r="L64" s="13">
        <f t="shared" si="6"/>
        <v>0</v>
      </c>
      <c r="M64" s="13">
        <f t="shared" si="7"/>
        <v>0</v>
      </c>
    </row>
    <row r="65" spans="1:13" ht="14.25" x14ac:dyDescent="0.2">
      <c r="A65" s="59">
        <v>62</v>
      </c>
      <c r="B65" s="20" t="s">
        <v>102</v>
      </c>
      <c r="C65" s="15">
        <f>+'[1]Table 8 Membership 2.1.14'!S64</f>
        <v>0</v>
      </c>
      <c r="D65" s="54">
        <f>+'10.1.14_SIS'!CS66</f>
        <v>0</v>
      </c>
      <c r="E65" s="54">
        <f t="shared" si="1"/>
        <v>0</v>
      </c>
      <c r="F65" s="54">
        <f t="shared" si="2"/>
        <v>0</v>
      </c>
      <c r="G65" s="54">
        <f t="shared" si="3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4"/>
        <v>6417.154538516008</v>
      </c>
      <c r="K65" s="14">
        <f t="shared" si="5"/>
        <v>0</v>
      </c>
      <c r="L65" s="13">
        <f t="shared" si="6"/>
        <v>0</v>
      </c>
      <c r="M65" s="13">
        <f t="shared" si="7"/>
        <v>0</v>
      </c>
    </row>
    <row r="66" spans="1:13" ht="14.25" x14ac:dyDescent="0.2">
      <c r="A66" s="59">
        <v>63</v>
      </c>
      <c r="B66" s="20" t="s">
        <v>101</v>
      </c>
      <c r="C66" s="15">
        <f>+'[1]Table 8 Membership 2.1.14'!S65</f>
        <v>0</v>
      </c>
      <c r="D66" s="54">
        <f>+'10.1.14_SIS'!CS67</f>
        <v>0</v>
      </c>
      <c r="E66" s="54">
        <f t="shared" si="1"/>
        <v>0</v>
      </c>
      <c r="F66" s="54">
        <f t="shared" si="2"/>
        <v>0</v>
      </c>
      <c r="G66" s="54">
        <f t="shared" si="3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4"/>
        <v>4881.1713481848092</v>
      </c>
      <c r="K66" s="14">
        <f t="shared" si="5"/>
        <v>0</v>
      </c>
      <c r="L66" s="13">
        <f t="shared" si="6"/>
        <v>0</v>
      </c>
      <c r="M66" s="13">
        <f t="shared" si="7"/>
        <v>0</v>
      </c>
    </row>
    <row r="67" spans="1:13" ht="14.25" x14ac:dyDescent="0.2">
      <c r="A67" s="59">
        <v>64</v>
      </c>
      <c r="B67" s="20" t="s">
        <v>100</v>
      </c>
      <c r="C67" s="15">
        <f>+'[1]Table 8 Membership 2.1.14'!S66</f>
        <v>0</v>
      </c>
      <c r="D67" s="54">
        <f>+'10.1.14_SIS'!CS68</f>
        <v>0</v>
      </c>
      <c r="E67" s="54">
        <f t="shared" si="1"/>
        <v>0</v>
      </c>
      <c r="F67" s="54">
        <f t="shared" si="2"/>
        <v>0</v>
      </c>
      <c r="G67" s="54">
        <f t="shared" si="3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4"/>
        <v>6870.4907532778252</v>
      </c>
      <c r="K67" s="14">
        <f t="shared" si="5"/>
        <v>0</v>
      </c>
      <c r="L67" s="13">
        <f t="shared" si="6"/>
        <v>0</v>
      </c>
      <c r="M67" s="13">
        <f t="shared" si="7"/>
        <v>0</v>
      </c>
    </row>
    <row r="68" spans="1:13" ht="14.25" x14ac:dyDescent="0.2">
      <c r="A68" s="60">
        <v>65</v>
      </c>
      <c r="B68" s="22" t="s">
        <v>99</v>
      </c>
      <c r="C68" s="12">
        <f>+'[1]Table 8 Membership 2.1.14'!S67</f>
        <v>0</v>
      </c>
      <c r="D68" s="55">
        <f>+'10.1.14_SIS'!CS69</f>
        <v>0</v>
      </c>
      <c r="E68" s="55">
        <f t="shared" ref="E68:E72" si="8">D68-C68</f>
        <v>0</v>
      </c>
      <c r="F68" s="55">
        <f t="shared" ref="F68:F72" si="9">IF(E68&gt;0,E68,0)</f>
        <v>0</v>
      </c>
      <c r="G68" s="55">
        <f t="shared" ref="G68:G72" si="10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ref="J68:J72" si="11">I68+H68</f>
        <v>5604.2805543943641</v>
      </c>
      <c r="K68" s="10">
        <f t="shared" ref="K68:K72" si="12">E68*J68</f>
        <v>0</v>
      </c>
      <c r="L68" s="11">
        <f t="shared" ref="L68:L72" si="13">IF(K68&gt;0,K68,0)</f>
        <v>0</v>
      </c>
      <c r="M68" s="11">
        <f t="shared" ref="M68:M72" si="14">IF(K68&lt;0,K68,0)</f>
        <v>0</v>
      </c>
    </row>
    <row r="69" spans="1:13" ht="14.25" x14ac:dyDescent="0.2">
      <c r="A69" s="59">
        <v>66</v>
      </c>
      <c r="B69" s="20" t="s">
        <v>98</v>
      </c>
      <c r="C69" s="15">
        <f>+'[1]Table 8 Membership 2.1.14'!S68</f>
        <v>0</v>
      </c>
      <c r="D69" s="54">
        <f>+'10.1.14_SIS'!CS70</f>
        <v>0</v>
      </c>
      <c r="E69" s="54">
        <f t="shared" si="8"/>
        <v>0</v>
      </c>
      <c r="F69" s="54">
        <f t="shared" si="9"/>
        <v>0</v>
      </c>
      <c r="G69" s="54">
        <f t="shared" si="10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si="11"/>
        <v>7294.0685433910039</v>
      </c>
      <c r="K69" s="14">
        <f t="shared" si="12"/>
        <v>0</v>
      </c>
      <c r="L69" s="13">
        <f t="shared" si="13"/>
        <v>0</v>
      </c>
      <c r="M69" s="13">
        <f t="shared" si="14"/>
        <v>0</v>
      </c>
    </row>
    <row r="70" spans="1:13" ht="14.25" x14ac:dyDescent="0.2">
      <c r="A70" s="59">
        <v>67</v>
      </c>
      <c r="B70" s="20" t="s">
        <v>97</v>
      </c>
      <c r="C70" s="15">
        <f>+'[1]Table 8 Membership 2.1.14'!S69</f>
        <v>0</v>
      </c>
      <c r="D70" s="54">
        <f>+'10.1.14_SIS'!CS71</f>
        <v>0</v>
      </c>
      <c r="E70" s="54">
        <f t="shared" si="8"/>
        <v>0</v>
      </c>
      <c r="F70" s="54">
        <f t="shared" si="9"/>
        <v>0</v>
      </c>
      <c r="G70" s="54">
        <f t="shared" si="10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1"/>
        <v>5744.7567736134115</v>
      </c>
      <c r="K70" s="14">
        <f t="shared" si="12"/>
        <v>0</v>
      </c>
      <c r="L70" s="13">
        <f t="shared" si="13"/>
        <v>0</v>
      </c>
      <c r="M70" s="13">
        <f t="shared" si="14"/>
        <v>0</v>
      </c>
    </row>
    <row r="71" spans="1:13" ht="14.25" x14ac:dyDescent="0.2">
      <c r="A71" s="59">
        <v>68</v>
      </c>
      <c r="B71" s="20" t="s">
        <v>96</v>
      </c>
      <c r="C71" s="15">
        <f>+'[1]Table 8 Membership 2.1.14'!S70</f>
        <v>0</v>
      </c>
      <c r="D71" s="54">
        <f>+'10.1.14_SIS'!CS72</f>
        <v>0</v>
      </c>
      <c r="E71" s="54">
        <f t="shared" si="8"/>
        <v>0</v>
      </c>
      <c r="F71" s="54">
        <f t="shared" si="9"/>
        <v>0</v>
      </c>
      <c r="G71" s="54">
        <f t="shared" si="10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1"/>
        <v>7188.8644202560599</v>
      </c>
      <c r="K71" s="14">
        <f t="shared" si="12"/>
        <v>0</v>
      </c>
      <c r="L71" s="13">
        <f t="shared" si="13"/>
        <v>0</v>
      </c>
      <c r="M71" s="13">
        <f t="shared" si="14"/>
        <v>0</v>
      </c>
    </row>
    <row r="72" spans="1:13" ht="14.25" x14ac:dyDescent="0.2">
      <c r="A72" s="59">
        <v>69</v>
      </c>
      <c r="B72" s="20" t="s">
        <v>95</v>
      </c>
      <c r="C72" s="15">
        <f>+'[1]Table 8 Membership 2.1.14'!S71</f>
        <v>0</v>
      </c>
      <c r="D72" s="54">
        <f>+'10.1.14_SIS'!CS73</f>
        <v>0</v>
      </c>
      <c r="E72" s="54">
        <f t="shared" si="8"/>
        <v>0</v>
      </c>
      <c r="F72" s="54">
        <f t="shared" si="9"/>
        <v>0</v>
      </c>
      <c r="G72" s="54">
        <f t="shared" si="10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1"/>
        <v>6428.1647921281337</v>
      </c>
      <c r="K72" s="14">
        <f t="shared" si="12"/>
        <v>0</v>
      </c>
      <c r="L72" s="13">
        <f t="shared" si="13"/>
        <v>0</v>
      </c>
      <c r="M72" s="13">
        <f t="shared" si="14"/>
        <v>0</v>
      </c>
    </row>
    <row r="73" spans="1:13" ht="13.5" thickBot="1" x14ac:dyDescent="0.25">
      <c r="A73" s="35"/>
      <c r="B73" s="34" t="s">
        <v>94</v>
      </c>
      <c r="C73" s="67">
        <f>SUM(C4:C72)</f>
        <v>441</v>
      </c>
      <c r="D73" s="67">
        <f>SUM(D4:D72)</f>
        <v>621</v>
      </c>
      <c r="E73" s="67">
        <f>SUM(E4:E72)</f>
        <v>180</v>
      </c>
      <c r="F73" s="67">
        <f>SUM(F4:F72)</f>
        <v>182</v>
      </c>
      <c r="G73" s="67">
        <f>SUM(G4:G72)</f>
        <v>-2</v>
      </c>
      <c r="H73" s="33"/>
      <c r="I73" s="32"/>
      <c r="J73" s="32"/>
      <c r="K73" s="32">
        <f>SUM(K4:K72)</f>
        <v>748031.99729926488</v>
      </c>
      <c r="L73" s="32">
        <f>SUM(L4:L72)</f>
        <v>757710.51052448363</v>
      </c>
      <c r="M73" s="32">
        <f>SUM(M4:M72)</f>
        <v>-9678.5132252188268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October 1 Mid-year Adjustment for Students</oddHeader>
    <oddFooter>&amp;R&amp;P</oddFooter>
  </headerFooter>
  <colBreaks count="1" manualBreakCount="1">
    <brk id="7" max="7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view="pageBreakPreview" zoomScale="70" zoomScaleNormal="100" zoomScaleSheetLayoutView="70" workbookViewId="0">
      <pane xSplit="2" ySplit="3" topLeftCell="D4" activePane="bottomRight" state="frozen"/>
      <selection activeCell="C4" sqref="C4"/>
      <selection pane="topRight" activeCell="C4" sqref="C4"/>
      <selection pane="bottomLeft" activeCell="C4" sqref="C4"/>
      <selection pane="bottomRight" activeCell="C75" sqref="C75:E79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1" t="s">
        <v>371</v>
      </c>
      <c r="B1" s="222"/>
      <c r="C1" s="58" t="s">
        <v>510</v>
      </c>
      <c r="D1" s="47" t="s">
        <v>508</v>
      </c>
      <c r="E1" s="43" t="s">
        <v>509</v>
      </c>
      <c r="F1" s="43" t="s">
        <v>501</v>
      </c>
      <c r="G1" s="43" t="s">
        <v>502</v>
      </c>
      <c r="H1" s="44" t="s">
        <v>517</v>
      </c>
      <c r="I1" s="45" t="s">
        <v>503</v>
      </c>
      <c r="J1" s="46" t="s">
        <v>504</v>
      </c>
      <c r="K1" s="42" t="s">
        <v>505</v>
      </c>
      <c r="L1" s="42" t="s">
        <v>506</v>
      </c>
      <c r="M1" s="42" t="s">
        <v>507</v>
      </c>
    </row>
    <row r="2" spans="1:13" ht="13.9" customHeight="1" x14ac:dyDescent="0.25">
      <c r="A2" s="39"/>
      <c r="B2" s="38"/>
      <c r="C2" s="65">
        <v>1</v>
      </c>
      <c r="D2" s="29">
        <f t="shared" ref="D2:M2" si="0">C2+1</f>
        <v>2</v>
      </c>
      <c r="E2" s="29">
        <f t="shared" si="0"/>
        <v>3</v>
      </c>
      <c r="F2" s="29">
        <f t="shared" si="0"/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66" t="s">
        <v>91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15">
        <f>+'[1]Table 8 Membership 2.1.14'!T3</f>
        <v>0</v>
      </c>
      <c r="D4" s="54">
        <f>+'10.1.14_SIS'!CU5</f>
        <v>0</v>
      </c>
      <c r="E4" s="54">
        <f t="shared" ref="E4:E67" si="1">D4-C4</f>
        <v>0</v>
      </c>
      <c r="F4" s="54">
        <f t="shared" ref="F4:F67" si="2">IF(E4&gt;0,E4,0)</f>
        <v>0</v>
      </c>
      <c r="G4" s="54">
        <f t="shared" ref="G4:G67" si="3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 t="shared" ref="J4:J67" si="4">I4+H4</f>
        <v>5543.3384413349831</v>
      </c>
      <c r="K4" s="14">
        <f t="shared" ref="K4:K67" si="5">E4*J4</f>
        <v>0</v>
      </c>
      <c r="L4" s="13">
        <f t="shared" ref="L4:L67" si="6">IF(K4&gt;0,K4,0)</f>
        <v>0</v>
      </c>
      <c r="M4" s="13">
        <f t="shared" ref="M4:M67" si="7">IF(K4&lt;0,K4,0)</f>
        <v>0</v>
      </c>
    </row>
    <row r="5" spans="1:13" ht="14.25" x14ac:dyDescent="0.2">
      <c r="A5" s="59">
        <v>2</v>
      </c>
      <c r="B5" s="20" t="s">
        <v>162</v>
      </c>
      <c r="C5" s="15">
        <f>+'[1]Table 8 Membership 2.1.14'!T4</f>
        <v>0</v>
      </c>
      <c r="D5" s="54">
        <f>+'10.1.14_SIS'!CU6</f>
        <v>0</v>
      </c>
      <c r="E5" s="54">
        <f t="shared" si="1"/>
        <v>0</v>
      </c>
      <c r="F5" s="54">
        <f t="shared" si="2"/>
        <v>0</v>
      </c>
      <c r="G5" s="54">
        <f t="shared" si="3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si="4"/>
        <v>7158.9466417386639</v>
      </c>
      <c r="K5" s="14">
        <f t="shared" si="5"/>
        <v>0</v>
      </c>
      <c r="L5" s="13">
        <f t="shared" si="6"/>
        <v>0</v>
      </c>
      <c r="M5" s="13">
        <f t="shared" si="7"/>
        <v>0</v>
      </c>
    </row>
    <row r="6" spans="1:13" ht="14.25" x14ac:dyDescent="0.2">
      <c r="A6" s="59">
        <v>3</v>
      </c>
      <c r="B6" s="20" t="s">
        <v>161</v>
      </c>
      <c r="C6" s="15">
        <f>+'[1]Table 8 Membership 2.1.14'!T5</f>
        <v>0</v>
      </c>
      <c r="D6" s="54">
        <f>+'10.1.14_SIS'!CU7</f>
        <v>0</v>
      </c>
      <c r="E6" s="54">
        <f t="shared" si="1"/>
        <v>0</v>
      </c>
      <c r="F6" s="54">
        <f t="shared" si="2"/>
        <v>0</v>
      </c>
      <c r="G6" s="54">
        <f t="shared" si="3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4"/>
        <v>4752.026202739682</v>
      </c>
      <c r="K6" s="14">
        <f t="shared" si="5"/>
        <v>0</v>
      </c>
      <c r="L6" s="13">
        <f t="shared" si="6"/>
        <v>0</v>
      </c>
      <c r="M6" s="13">
        <f t="shared" si="7"/>
        <v>0</v>
      </c>
    </row>
    <row r="7" spans="1:13" ht="14.25" x14ac:dyDescent="0.2">
      <c r="A7" s="59">
        <v>4</v>
      </c>
      <c r="B7" s="20" t="s">
        <v>160</v>
      </c>
      <c r="C7" s="15">
        <f>+'[1]Table 8 Membership 2.1.14'!T6</f>
        <v>0</v>
      </c>
      <c r="D7" s="54">
        <f>+'10.1.14_SIS'!CU8</f>
        <v>0</v>
      </c>
      <c r="E7" s="54">
        <f t="shared" si="1"/>
        <v>0</v>
      </c>
      <c r="F7" s="54">
        <f t="shared" si="2"/>
        <v>0</v>
      </c>
      <c r="G7" s="54">
        <f t="shared" si="3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4"/>
        <v>6704.8181446878571</v>
      </c>
      <c r="K7" s="14">
        <f t="shared" si="5"/>
        <v>0</v>
      </c>
      <c r="L7" s="13">
        <f t="shared" si="6"/>
        <v>0</v>
      </c>
      <c r="M7" s="13">
        <f t="shared" si="7"/>
        <v>0</v>
      </c>
    </row>
    <row r="8" spans="1:13" ht="14.25" x14ac:dyDescent="0.2">
      <c r="A8" s="60">
        <v>5</v>
      </c>
      <c r="B8" s="22" t="s">
        <v>159</v>
      </c>
      <c r="C8" s="12">
        <f>+'[1]Table 8 Membership 2.1.14'!T7</f>
        <v>0</v>
      </c>
      <c r="D8" s="55">
        <f>+'10.1.14_SIS'!CU9</f>
        <v>0</v>
      </c>
      <c r="E8" s="55">
        <f t="shared" si="1"/>
        <v>0</v>
      </c>
      <c r="F8" s="55">
        <f t="shared" si="2"/>
        <v>0</v>
      </c>
      <c r="G8" s="55">
        <f t="shared" si="3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4"/>
        <v>5824.8505660099108</v>
      </c>
      <c r="K8" s="10">
        <f t="shared" si="5"/>
        <v>0</v>
      </c>
      <c r="L8" s="11">
        <f t="shared" si="6"/>
        <v>0</v>
      </c>
      <c r="M8" s="11">
        <f t="shared" si="7"/>
        <v>0</v>
      </c>
    </row>
    <row r="9" spans="1:13" ht="14.25" x14ac:dyDescent="0.2">
      <c r="A9" s="59">
        <v>6</v>
      </c>
      <c r="B9" s="20" t="s">
        <v>158</v>
      </c>
      <c r="C9" s="15">
        <f>+'[1]Table 8 Membership 2.1.14'!T8</f>
        <v>0</v>
      </c>
      <c r="D9" s="54">
        <f>+'10.1.14_SIS'!CU10</f>
        <v>0</v>
      </c>
      <c r="E9" s="54">
        <f t="shared" si="1"/>
        <v>0</v>
      </c>
      <c r="F9" s="54">
        <f t="shared" si="2"/>
        <v>0</v>
      </c>
      <c r="G9" s="54">
        <f t="shared" si="3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4"/>
        <v>5923.9886124955865</v>
      </c>
      <c r="K9" s="14">
        <f t="shared" si="5"/>
        <v>0</v>
      </c>
      <c r="L9" s="13">
        <f t="shared" si="6"/>
        <v>0</v>
      </c>
      <c r="M9" s="13">
        <f t="shared" si="7"/>
        <v>0</v>
      </c>
    </row>
    <row r="10" spans="1:13" ht="14.25" x14ac:dyDescent="0.2">
      <c r="A10" s="59">
        <v>7</v>
      </c>
      <c r="B10" s="20" t="s">
        <v>157</v>
      </c>
      <c r="C10" s="15">
        <f>+'[1]Table 8 Membership 2.1.14'!T9</f>
        <v>0</v>
      </c>
      <c r="D10" s="54">
        <f>+'10.1.14_SIS'!CU11</f>
        <v>0</v>
      </c>
      <c r="E10" s="54">
        <f t="shared" si="1"/>
        <v>0</v>
      </c>
      <c r="F10" s="54">
        <f t="shared" si="2"/>
        <v>0</v>
      </c>
      <c r="G10" s="54">
        <f t="shared" si="3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4"/>
        <v>2999.923196347032</v>
      </c>
      <c r="K10" s="14">
        <f t="shared" si="5"/>
        <v>0</v>
      </c>
      <c r="L10" s="13">
        <f t="shared" si="6"/>
        <v>0</v>
      </c>
      <c r="M10" s="13">
        <f t="shared" si="7"/>
        <v>0</v>
      </c>
    </row>
    <row r="11" spans="1:13" ht="14.25" x14ac:dyDescent="0.2">
      <c r="A11" s="59">
        <v>8</v>
      </c>
      <c r="B11" s="20" t="s">
        <v>156</v>
      </c>
      <c r="C11" s="15">
        <f>+'[1]Table 8 Membership 2.1.14'!T10</f>
        <v>0</v>
      </c>
      <c r="D11" s="54">
        <f>+'10.1.14_SIS'!CU12</f>
        <v>0</v>
      </c>
      <c r="E11" s="54">
        <f t="shared" si="1"/>
        <v>0</v>
      </c>
      <c r="F11" s="54">
        <f t="shared" si="2"/>
        <v>0</v>
      </c>
      <c r="G11" s="54">
        <f t="shared" si="3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4"/>
        <v>5395.5624595588542</v>
      </c>
      <c r="K11" s="14">
        <f t="shared" si="5"/>
        <v>0</v>
      </c>
      <c r="L11" s="13">
        <f t="shared" si="6"/>
        <v>0</v>
      </c>
      <c r="M11" s="13">
        <f t="shared" si="7"/>
        <v>0</v>
      </c>
    </row>
    <row r="12" spans="1:13" ht="14.25" x14ac:dyDescent="0.2">
      <c r="A12" s="59">
        <v>9</v>
      </c>
      <c r="B12" s="20" t="s">
        <v>155</v>
      </c>
      <c r="C12" s="15">
        <f>+'[1]Table 8 Membership 2.1.14'!T11</f>
        <v>0</v>
      </c>
      <c r="D12" s="54">
        <f>+'10.1.14_SIS'!CU13</f>
        <v>0</v>
      </c>
      <c r="E12" s="54">
        <f t="shared" si="1"/>
        <v>0</v>
      </c>
      <c r="F12" s="54">
        <f t="shared" si="2"/>
        <v>0</v>
      </c>
      <c r="G12" s="54">
        <f t="shared" si="3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4"/>
        <v>5377.221507204501</v>
      </c>
      <c r="K12" s="14">
        <f t="shared" si="5"/>
        <v>0</v>
      </c>
      <c r="L12" s="13">
        <f t="shared" si="6"/>
        <v>0</v>
      </c>
      <c r="M12" s="13">
        <f t="shared" si="7"/>
        <v>0</v>
      </c>
    </row>
    <row r="13" spans="1:13" ht="14.25" x14ac:dyDescent="0.2">
      <c r="A13" s="60">
        <v>10</v>
      </c>
      <c r="B13" s="22" t="s">
        <v>154</v>
      </c>
      <c r="C13" s="12">
        <f>+'[1]Table 8 Membership 2.1.14'!T12</f>
        <v>0</v>
      </c>
      <c r="D13" s="55">
        <f>+'10.1.14_SIS'!CU14</f>
        <v>0</v>
      </c>
      <c r="E13" s="55">
        <f t="shared" si="1"/>
        <v>0</v>
      </c>
      <c r="F13" s="55">
        <f t="shared" si="2"/>
        <v>0</v>
      </c>
      <c r="G13" s="55">
        <f t="shared" si="3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4"/>
        <v>4992.4147339184719</v>
      </c>
      <c r="K13" s="10">
        <f t="shared" si="5"/>
        <v>0</v>
      </c>
      <c r="L13" s="11">
        <f t="shared" si="6"/>
        <v>0</v>
      </c>
      <c r="M13" s="11">
        <f t="shared" si="7"/>
        <v>0</v>
      </c>
    </row>
    <row r="14" spans="1:13" ht="14.25" x14ac:dyDescent="0.2">
      <c r="A14" s="59">
        <v>11</v>
      </c>
      <c r="B14" s="20" t="s">
        <v>153</v>
      </c>
      <c r="C14" s="15">
        <f>+'[1]Table 8 Membership 2.1.14'!T13</f>
        <v>0</v>
      </c>
      <c r="D14" s="54">
        <f>+'10.1.14_SIS'!CU15</f>
        <v>0</v>
      </c>
      <c r="E14" s="54">
        <f t="shared" si="1"/>
        <v>0</v>
      </c>
      <c r="F14" s="54">
        <f t="shared" si="2"/>
        <v>0</v>
      </c>
      <c r="G14" s="54">
        <f t="shared" si="3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4"/>
        <v>7805.0872236353352</v>
      </c>
      <c r="K14" s="14">
        <f t="shared" si="5"/>
        <v>0</v>
      </c>
      <c r="L14" s="13">
        <f t="shared" si="6"/>
        <v>0</v>
      </c>
      <c r="M14" s="13">
        <f t="shared" si="7"/>
        <v>0</v>
      </c>
    </row>
    <row r="15" spans="1:13" ht="14.25" x14ac:dyDescent="0.2">
      <c r="A15" s="59">
        <v>12</v>
      </c>
      <c r="B15" s="20" t="s">
        <v>152</v>
      </c>
      <c r="C15" s="15">
        <f>+'[1]Table 8 Membership 2.1.14'!T14</f>
        <v>0</v>
      </c>
      <c r="D15" s="54">
        <f>+'10.1.14_SIS'!CU16</f>
        <v>0</v>
      </c>
      <c r="E15" s="54">
        <f t="shared" si="1"/>
        <v>0</v>
      </c>
      <c r="F15" s="54">
        <f t="shared" si="2"/>
        <v>0</v>
      </c>
      <c r="G15" s="54">
        <f t="shared" si="3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4"/>
        <v>2729.9140983606558</v>
      </c>
      <c r="K15" s="14">
        <f t="shared" si="5"/>
        <v>0</v>
      </c>
      <c r="L15" s="13">
        <f t="shared" si="6"/>
        <v>0</v>
      </c>
      <c r="M15" s="13">
        <f t="shared" si="7"/>
        <v>0</v>
      </c>
    </row>
    <row r="16" spans="1:13" ht="14.25" x14ac:dyDescent="0.2">
      <c r="A16" s="59">
        <v>13</v>
      </c>
      <c r="B16" s="20" t="s">
        <v>151</v>
      </c>
      <c r="C16" s="15">
        <f>+'[1]Table 8 Membership 2.1.14'!T15</f>
        <v>41</v>
      </c>
      <c r="D16" s="54">
        <f>+'10.1.14_SIS'!CU17</f>
        <v>55</v>
      </c>
      <c r="E16" s="54">
        <f t="shared" si="1"/>
        <v>14</v>
      </c>
      <c r="F16" s="54">
        <f t="shared" si="2"/>
        <v>14</v>
      </c>
      <c r="G16" s="54">
        <f t="shared" si="3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4"/>
        <v>7183.0597758332215</v>
      </c>
      <c r="K16" s="14">
        <f t="shared" si="5"/>
        <v>100562.8368616651</v>
      </c>
      <c r="L16" s="13">
        <f t="shared" si="6"/>
        <v>100562.8368616651</v>
      </c>
      <c r="M16" s="13">
        <f t="shared" si="7"/>
        <v>0</v>
      </c>
    </row>
    <row r="17" spans="1:13" ht="14.25" x14ac:dyDescent="0.2">
      <c r="A17" s="59">
        <v>14</v>
      </c>
      <c r="B17" s="20" t="s">
        <v>150</v>
      </c>
      <c r="C17" s="15">
        <f>+'[1]Table 8 Membership 2.1.14'!T16</f>
        <v>0</v>
      </c>
      <c r="D17" s="54">
        <f>+'10.1.14_SIS'!CU18</f>
        <v>0</v>
      </c>
      <c r="E17" s="54">
        <f t="shared" si="1"/>
        <v>0</v>
      </c>
      <c r="F17" s="54">
        <f t="shared" si="2"/>
        <v>0</v>
      </c>
      <c r="G17" s="54">
        <f t="shared" si="3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4"/>
        <v>6144.9309412499997</v>
      </c>
      <c r="K17" s="14">
        <f t="shared" si="5"/>
        <v>0</v>
      </c>
      <c r="L17" s="13">
        <f t="shared" si="6"/>
        <v>0</v>
      </c>
      <c r="M17" s="13">
        <f t="shared" si="7"/>
        <v>0</v>
      </c>
    </row>
    <row r="18" spans="1:13" ht="14.25" x14ac:dyDescent="0.2">
      <c r="A18" s="60">
        <v>15</v>
      </c>
      <c r="B18" s="22" t="s">
        <v>149</v>
      </c>
      <c r="C18" s="12">
        <f>+'[1]Table 8 Membership 2.1.14'!T17</f>
        <v>269</v>
      </c>
      <c r="D18" s="55">
        <f>+'10.1.14_SIS'!CU19</f>
        <v>304</v>
      </c>
      <c r="E18" s="55">
        <f t="shared" si="1"/>
        <v>35</v>
      </c>
      <c r="F18" s="55">
        <f t="shared" si="2"/>
        <v>35</v>
      </c>
      <c r="G18" s="55">
        <f t="shared" si="3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4"/>
        <v>6303.6285214059953</v>
      </c>
      <c r="K18" s="10">
        <f t="shared" si="5"/>
        <v>220626.99824920984</v>
      </c>
      <c r="L18" s="11">
        <f t="shared" si="6"/>
        <v>220626.99824920984</v>
      </c>
      <c r="M18" s="11">
        <f t="shared" si="7"/>
        <v>0</v>
      </c>
    </row>
    <row r="19" spans="1:13" ht="14.25" x14ac:dyDescent="0.2">
      <c r="A19" s="59">
        <v>16</v>
      </c>
      <c r="B19" s="20" t="s">
        <v>148</v>
      </c>
      <c r="C19" s="15">
        <f>+'[1]Table 8 Membership 2.1.14'!T18</f>
        <v>0</v>
      </c>
      <c r="D19" s="54">
        <f>+'10.1.14_SIS'!CU20</f>
        <v>0</v>
      </c>
      <c r="E19" s="54">
        <f t="shared" si="1"/>
        <v>0</v>
      </c>
      <c r="F19" s="54">
        <f t="shared" si="2"/>
        <v>0</v>
      </c>
      <c r="G19" s="54">
        <f t="shared" si="3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4"/>
        <v>2666.9794354342025</v>
      </c>
      <c r="K19" s="14">
        <f t="shared" si="5"/>
        <v>0</v>
      </c>
      <c r="L19" s="13">
        <f t="shared" si="6"/>
        <v>0</v>
      </c>
      <c r="M19" s="13">
        <f t="shared" si="7"/>
        <v>0</v>
      </c>
    </row>
    <row r="20" spans="1:13" ht="14.25" x14ac:dyDescent="0.2">
      <c r="A20" s="59">
        <v>17</v>
      </c>
      <c r="B20" s="20" t="s">
        <v>147</v>
      </c>
      <c r="C20" s="15">
        <f>+'[1]Table 8 Membership 2.1.14'!T19</f>
        <v>0</v>
      </c>
      <c r="D20" s="54">
        <f>+'10.1.14_SIS'!CU21</f>
        <v>0</v>
      </c>
      <c r="E20" s="54">
        <f t="shared" si="1"/>
        <v>0</v>
      </c>
      <c r="F20" s="54">
        <f t="shared" si="2"/>
        <v>0</v>
      </c>
      <c r="G20" s="54">
        <f t="shared" si="3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4"/>
        <v>4165.0756609935179</v>
      </c>
      <c r="K20" s="14">
        <f t="shared" si="5"/>
        <v>0</v>
      </c>
      <c r="L20" s="13">
        <f t="shared" si="6"/>
        <v>0</v>
      </c>
      <c r="M20" s="13">
        <f t="shared" si="7"/>
        <v>0</v>
      </c>
    </row>
    <row r="21" spans="1:13" ht="14.25" x14ac:dyDescent="0.2">
      <c r="A21" s="59">
        <v>18</v>
      </c>
      <c r="B21" s="20" t="s">
        <v>146</v>
      </c>
      <c r="C21" s="15">
        <f>+'[1]Table 8 Membership 2.1.14'!T20</f>
        <v>0</v>
      </c>
      <c r="D21" s="54">
        <f>+'10.1.14_SIS'!CU22</f>
        <v>0</v>
      </c>
      <c r="E21" s="54">
        <f t="shared" si="1"/>
        <v>0</v>
      </c>
      <c r="F21" s="54">
        <f t="shared" si="2"/>
        <v>0</v>
      </c>
      <c r="G21" s="54">
        <f t="shared" si="3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4"/>
        <v>7200.5033500475729</v>
      </c>
      <c r="K21" s="14">
        <f t="shared" si="5"/>
        <v>0</v>
      </c>
      <c r="L21" s="13">
        <f t="shared" si="6"/>
        <v>0</v>
      </c>
      <c r="M21" s="13">
        <f t="shared" si="7"/>
        <v>0</v>
      </c>
    </row>
    <row r="22" spans="1:13" ht="14.25" x14ac:dyDescent="0.2">
      <c r="A22" s="59">
        <v>19</v>
      </c>
      <c r="B22" s="20" t="s">
        <v>145</v>
      </c>
      <c r="C22" s="15">
        <f>+'[1]Table 8 Membership 2.1.14'!T21</f>
        <v>0</v>
      </c>
      <c r="D22" s="54">
        <f>+'10.1.14_SIS'!CU23</f>
        <v>0</v>
      </c>
      <c r="E22" s="54">
        <f t="shared" si="1"/>
        <v>0</v>
      </c>
      <c r="F22" s="54">
        <f t="shared" si="2"/>
        <v>0</v>
      </c>
      <c r="G22" s="54">
        <f t="shared" si="3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4"/>
        <v>6219.8221869460449</v>
      </c>
      <c r="K22" s="14">
        <f t="shared" si="5"/>
        <v>0</v>
      </c>
      <c r="L22" s="13">
        <f t="shared" si="6"/>
        <v>0</v>
      </c>
      <c r="M22" s="13">
        <f t="shared" si="7"/>
        <v>0</v>
      </c>
    </row>
    <row r="23" spans="1:13" ht="14.25" x14ac:dyDescent="0.2">
      <c r="A23" s="60">
        <v>20</v>
      </c>
      <c r="B23" s="22" t="s">
        <v>144</v>
      </c>
      <c r="C23" s="12">
        <f>+'[1]Table 8 Membership 2.1.14'!T22</f>
        <v>0</v>
      </c>
      <c r="D23" s="55">
        <f>+'10.1.14_SIS'!CU24</f>
        <v>0</v>
      </c>
      <c r="E23" s="55">
        <f t="shared" si="1"/>
        <v>0</v>
      </c>
      <c r="F23" s="55">
        <f t="shared" si="2"/>
        <v>0</v>
      </c>
      <c r="G23" s="55">
        <f t="shared" si="3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4"/>
        <v>5864.6901565562011</v>
      </c>
      <c r="K23" s="10">
        <f t="shared" si="5"/>
        <v>0</v>
      </c>
      <c r="L23" s="11">
        <f t="shared" si="6"/>
        <v>0</v>
      </c>
      <c r="M23" s="11">
        <f t="shared" si="7"/>
        <v>0</v>
      </c>
    </row>
    <row r="24" spans="1:13" ht="14.25" x14ac:dyDescent="0.2">
      <c r="A24" s="59">
        <v>21</v>
      </c>
      <c r="B24" s="20" t="s">
        <v>143</v>
      </c>
      <c r="C24" s="15">
        <f>+'[1]Table 8 Membership 2.1.14'!T23</f>
        <v>2</v>
      </c>
      <c r="D24" s="54">
        <f>+'10.1.14_SIS'!CU25</f>
        <v>2</v>
      </c>
      <c r="E24" s="54">
        <f t="shared" si="1"/>
        <v>0</v>
      </c>
      <c r="F24" s="54">
        <f t="shared" si="2"/>
        <v>0</v>
      </c>
      <c r="G24" s="54">
        <f t="shared" si="3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4"/>
        <v>6692.6542295867766</v>
      </c>
      <c r="K24" s="14">
        <f t="shared" si="5"/>
        <v>0</v>
      </c>
      <c r="L24" s="13">
        <f t="shared" si="6"/>
        <v>0</v>
      </c>
      <c r="M24" s="13">
        <f t="shared" si="7"/>
        <v>0</v>
      </c>
    </row>
    <row r="25" spans="1:13" ht="14.25" x14ac:dyDescent="0.2">
      <c r="A25" s="59">
        <v>22</v>
      </c>
      <c r="B25" s="20" t="s">
        <v>142</v>
      </c>
      <c r="C25" s="15">
        <f>+'[1]Table 8 Membership 2.1.14'!T24</f>
        <v>0</v>
      </c>
      <c r="D25" s="54">
        <f>+'10.1.14_SIS'!CU26</f>
        <v>0</v>
      </c>
      <c r="E25" s="54">
        <f t="shared" si="1"/>
        <v>0</v>
      </c>
      <c r="F25" s="54">
        <f t="shared" si="2"/>
        <v>0</v>
      </c>
      <c r="G25" s="54">
        <f t="shared" si="3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4"/>
        <v>6912.4699808195992</v>
      </c>
      <c r="K25" s="14">
        <f t="shared" si="5"/>
        <v>0</v>
      </c>
      <c r="L25" s="13">
        <f t="shared" si="6"/>
        <v>0</v>
      </c>
      <c r="M25" s="13">
        <f t="shared" si="7"/>
        <v>0</v>
      </c>
    </row>
    <row r="26" spans="1:13" ht="14.25" x14ac:dyDescent="0.2">
      <c r="A26" s="59">
        <v>23</v>
      </c>
      <c r="B26" s="20" t="s">
        <v>141</v>
      </c>
      <c r="C26" s="15">
        <f>+'[1]Table 8 Membership 2.1.14'!T25</f>
        <v>0</v>
      </c>
      <c r="D26" s="54">
        <f>+'10.1.14_SIS'!CU27</f>
        <v>0</v>
      </c>
      <c r="E26" s="54">
        <f t="shared" si="1"/>
        <v>0</v>
      </c>
      <c r="F26" s="54">
        <f t="shared" si="2"/>
        <v>0</v>
      </c>
      <c r="G26" s="54">
        <f t="shared" si="3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4"/>
        <v>5699.6015265979158</v>
      </c>
      <c r="K26" s="14">
        <f t="shared" si="5"/>
        <v>0</v>
      </c>
      <c r="L26" s="13">
        <f t="shared" si="6"/>
        <v>0</v>
      </c>
      <c r="M26" s="13">
        <f t="shared" si="7"/>
        <v>0</v>
      </c>
    </row>
    <row r="27" spans="1:13" ht="14.25" x14ac:dyDescent="0.2">
      <c r="A27" s="59">
        <v>24</v>
      </c>
      <c r="B27" s="20" t="s">
        <v>140</v>
      </c>
      <c r="C27" s="15">
        <f>+'[1]Table 8 Membership 2.1.14'!T26</f>
        <v>0</v>
      </c>
      <c r="D27" s="54">
        <f>+'10.1.14_SIS'!CU28</f>
        <v>0</v>
      </c>
      <c r="E27" s="54">
        <f t="shared" si="1"/>
        <v>0</v>
      </c>
      <c r="F27" s="54">
        <f t="shared" si="2"/>
        <v>0</v>
      </c>
      <c r="G27" s="54">
        <f t="shared" si="3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4"/>
        <v>3465.9240361576999</v>
      </c>
      <c r="K27" s="14">
        <f t="shared" si="5"/>
        <v>0</v>
      </c>
      <c r="L27" s="13">
        <f t="shared" si="6"/>
        <v>0</v>
      </c>
      <c r="M27" s="13">
        <f t="shared" si="7"/>
        <v>0</v>
      </c>
    </row>
    <row r="28" spans="1:13" ht="14.25" x14ac:dyDescent="0.2">
      <c r="A28" s="60">
        <v>25</v>
      </c>
      <c r="B28" s="22" t="s">
        <v>139</v>
      </c>
      <c r="C28" s="12">
        <f>+'[1]Table 8 Membership 2.1.14'!T27</f>
        <v>0</v>
      </c>
      <c r="D28" s="55">
        <f>+'10.1.14_SIS'!CU29</f>
        <v>0</v>
      </c>
      <c r="E28" s="55">
        <f t="shared" si="1"/>
        <v>0</v>
      </c>
      <c r="F28" s="55">
        <f t="shared" si="2"/>
        <v>0</v>
      </c>
      <c r="G28" s="55">
        <f t="shared" si="3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4"/>
        <v>4826.8020274945702</v>
      </c>
      <c r="K28" s="10">
        <f t="shared" si="5"/>
        <v>0</v>
      </c>
      <c r="L28" s="11">
        <f t="shared" si="6"/>
        <v>0</v>
      </c>
      <c r="M28" s="11">
        <f t="shared" si="7"/>
        <v>0</v>
      </c>
    </row>
    <row r="29" spans="1:13" ht="14.25" x14ac:dyDescent="0.2">
      <c r="A29" s="59">
        <v>26</v>
      </c>
      <c r="B29" s="20" t="s">
        <v>138</v>
      </c>
      <c r="C29" s="15">
        <f>+'[1]Table 8 Membership 2.1.14'!T28</f>
        <v>0</v>
      </c>
      <c r="D29" s="54">
        <f>+'10.1.14_SIS'!CU30</f>
        <v>0</v>
      </c>
      <c r="E29" s="54">
        <f t="shared" si="1"/>
        <v>0</v>
      </c>
      <c r="F29" s="54">
        <f t="shared" si="2"/>
        <v>0</v>
      </c>
      <c r="G29" s="54">
        <f t="shared" si="3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4"/>
        <v>4261.3949970570839</v>
      </c>
      <c r="K29" s="14">
        <f t="shared" si="5"/>
        <v>0</v>
      </c>
      <c r="L29" s="13">
        <f t="shared" si="6"/>
        <v>0</v>
      </c>
      <c r="M29" s="13">
        <f t="shared" si="7"/>
        <v>0</v>
      </c>
    </row>
    <row r="30" spans="1:13" ht="14.25" x14ac:dyDescent="0.2">
      <c r="A30" s="59">
        <v>27</v>
      </c>
      <c r="B30" s="20" t="s">
        <v>137</v>
      </c>
      <c r="C30" s="15">
        <f>+'[1]Table 8 Membership 2.1.14'!T29</f>
        <v>0</v>
      </c>
      <c r="D30" s="54">
        <f>+'10.1.14_SIS'!CU31</f>
        <v>0</v>
      </c>
      <c r="E30" s="54">
        <f t="shared" si="1"/>
        <v>0</v>
      </c>
      <c r="F30" s="54">
        <f t="shared" si="2"/>
        <v>0</v>
      </c>
      <c r="G30" s="54">
        <f t="shared" si="3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4"/>
        <v>6497.961383997701</v>
      </c>
      <c r="K30" s="14">
        <f t="shared" si="5"/>
        <v>0</v>
      </c>
      <c r="L30" s="13">
        <f t="shared" si="6"/>
        <v>0</v>
      </c>
      <c r="M30" s="13">
        <f t="shared" si="7"/>
        <v>0</v>
      </c>
    </row>
    <row r="31" spans="1:13" ht="14.25" x14ac:dyDescent="0.2">
      <c r="A31" s="59">
        <v>28</v>
      </c>
      <c r="B31" s="20" t="s">
        <v>136</v>
      </c>
      <c r="C31" s="15">
        <f>+'[1]Table 8 Membership 2.1.14'!T30</f>
        <v>0</v>
      </c>
      <c r="D31" s="54">
        <f>+'10.1.14_SIS'!CU32</f>
        <v>0</v>
      </c>
      <c r="E31" s="54">
        <f t="shared" si="1"/>
        <v>0</v>
      </c>
      <c r="F31" s="54">
        <f t="shared" si="2"/>
        <v>0</v>
      </c>
      <c r="G31" s="54">
        <f t="shared" si="3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4"/>
        <v>3831.8158846568822</v>
      </c>
      <c r="K31" s="14">
        <f t="shared" si="5"/>
        <v>0</v>
      </c>
      <c r="L31" s="13">
        <f t="shared" si="6"/>
        <v>0</v>
      </c>
      <c r="M31" s="13">
        <f t="shared" si="7"/>
        <v>0</v>
      </c>
    </row>
    <row r="32" spans="1:13" ht="14.25" x14ac:dyDescent="0.2">
      <c r="A32" s="59">
        <v>29</v>
      </c>
      <c r="B32" s="20" t="s">
        <v>135</v>
      </c>
      <c r="C32" s="15">
        <f>+'[1]Table 8 Membership 2.1.14'!T31</f>
        <v>0</v>
      </c>
      <c r="D32" s="54">
        <f>+'10.1.14_SIS'!CU33</f>
        <v>0</v>
      </c>
      <c r="E32" s="54">
        <f t="shared" si="1"/>
        <v>0</v>
      </c>
      <c r="F32" s="54">
        <f t="shared" si="2"/>
        <v>0</v>
      </c>
      <c r="G32" s="54">
        <f t="shared" si="3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4"/>
        <v>4593.9623210173722</v>
      </c>
      <c r="K32" s="14">
        <f t="shared" si="5"/>
        <v>0</v>
      </c>
      <c r="L32" s="13">
        <f t="shared" si="6"/>
        <v>0</v>
      </c>
      <c r="M32" s="13">
        <f t="shared" si="7"/>
        <v>0</v>
      </c>
    </row>
    <row r="33" spans="1:13" ht="14.25" x14ac:dyDescent="0.2">
      <c r="A33" s="60">
        <v>30</v>
      </c>
      <c r="B33" s="22" t="s">
        <v>134</v>
      </c>
      <c r="C33" s="12">
        <f>+'[1]Table 8 Membership 2.1.14'!T32</f>
        <v>0</v>
      </c>
      <c r="D33" s="55">
        <f>+'10.1.14_SIS'!CU34</f>
        <v>0</v>
      </c>
      <c r="E33" s="55">
        <f t="shared" si="1"/>
        <v>0</v>
      </c>
      <c r="F33" s="55">
        <f t="shared" si="2"/>
        <v>0</v>
      </c>
      <c r="G33" s="55">
        <f t="shared" si="3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4"/>
        <v>6531.7027273996764</v>
      </c>
      <c r="K33" s="10">
        <f t="shared" si="5"/>
        <v>0</v>
      </c>
      <c r="L33" s="11">
        <f t="shared" si="6"/>
        <v>0</v>
      </c>
      <c r="M33" s="11">
        <f t="shared" si="7"/>
        <v>0</v>
      </c>
    </row>
    <row r="34" spans="1:13" ht="14.25" x14ac:dyDescent="0.2">
      <c r="A34" s="59">
        <v>31</v>
      </c>
      <c r="B34" s="20" t="s">
        <v>133</v>
      </c>
      <c r="C34" s="15">
        <f>+'[1]Table 8 Membership 2.1.14'!T33</f>
        <v>0</v>
      </c>
      <c r="D34" s="54">
        <f>+'10.1.14_SIS'!CU35</f>
        <v>0</v>
      </c>
      <c r="E34" s="54">
        <f t="shared" si="1"/>
        <v>0</v>
      </c>
      <c r="F34" s="54">
        <f t="shared" si="2"/>
        <v>0</v>
      </c>
      <c r="G34" s="54">
        <f t="shared" si="3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4"/>
        <v>5141.447671686853</v>
      </c>
      <c r="K34" s="14">
        <f t="shared" si="5"/>
        <v>0</v>
      </c>
      <c r="L34" s="13">
        <f t="shared" si="6"/>
        <v>0</v>
      </c>
      <c r="M34" s="13">
        <f t="shared" si="7"/>
        <v>0</v>
      </c>
    </row>
    <row r="35" spans="1:13" ht="14.25" x14ac:dyDescent="0.2">
      <c r="A35" s="59">
        <v>32</v>
      </c>
      <c r="B35" s="20" t="s">
        <v>132</v>
      </c>
      <c r="C35" s="15">
        <f>+'[1]Table 8 Membership 2.1.14'!T34</f>
        <v>0</v>
      </c>
      <c r="D35" s="54">
        <f>+'10.1.14_SIS'!CU36</f>
        <v>0</v>
      </c>
      <c r="E35" s="54">
        <f t="shared" si="1"/>
        <v>0</v>
      </c>
      <c r="F35" s="54">
        <f t="shared" si="2"/>
        <v>0</v>
      </c>
      <c r="G35" s="54">
        <f t="shared" si="3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4"/>
        <v>6212.5891890611274</v>
      </c>
      <c r="K35" s="14">
        <f t="shared" si="5"/>
        <v>0</v>
      </c>
      <c r="L35" s="13">
        <f t="shared" si="6"/>
        <v>0</v>
      </c>
      <c r="M35" s="13">
        <f t="shared" si="7"/>
        <v>0</v>
      </c>
    </row>
    <row r="36" spans="1:13" ht="14.25" x14ac:dyDescent="0.2">
      <c r="A36" s="59">
        <v>33</v>
      </c>
      <c r="B36" s="20" t="s">
        <v>131</v>
      </c>
      <c r="C36" s="15">
        <f>+'[1]Table 8 Membership 2.1.14'!T35</f>
        <v>0</v>
      </c>
      <c r="D36" s="54">
        <f>+'10.1.14_SIS'!CU37</f>
        <v>0</v>
      </c>
      <c r="E36" s="54">
        <f t="shared" si="1"/>
        <v>0</v>
      </c>
      <c r="F36" s="54">
        <f t="shared" si="2"/>
        <v>0</v>
      </c>
      <c r="G36" s="54">
        <f t="shared" si="3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4"/>
        <v>6111.5354558085237</v>
      </c>
      <c r="K36" s="14">
        <f t="shared" si="5"/>
        <v>0</v>
      </c>
      <c r="L36" s="13">
        <f t="shared" si="6"/>
        <v>0</v>
      </c>
      <c r="M36" s="13">
        <f t="shared" si="7"/>
        <v>0</v>
      </c>
    </row>
    <row r="37" spans="1:13" ht="14.25" x14ac:dyDescent="0.2">
      <c r="A37" s="59">
        <v>34</v>
      </c>
      <c r="B37" s="20" t="s">
        <v>130</v>
      </c>
      <c r="C37" s="15">
        <f>+'[1]Table 8 Membership 2.1.14'!T36</f>
        <v>0</v>
      </c>
      <c r="D37" s="54">
        <f>+'10.1.14_SIS'!CU38</f>
        <v>0</v>
      </c>
      <c r="E37" s="54">
        <f t="shared" si="1"/>
        <v>0</v>
      </c>
      <c r="F37" s="54">
        <f t="shared" si="2"/>
        <v>0</v>
      </c>
      <c r="G37" s="54">
        <f t="shared" si="3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4"/>
        <v>6936.2076842789011</v>
      </c>
      <c r="K37" s="14">
        <f t="shared" si="5"/>
        <v>0</v>
      </c>
      <c r="L37" s="13">
        <f t="shared" si="6"/>
        <v>0</v>
      </c>
      <c r="M37" s="13">
        <f t="shared" si="7"/>
        <v>0</v>
      </c>
    </row>
    <row r="38" spans="1:13" ht="14.25" x14ac:dyDescent="0.2">
      <c r="A38" s="60">
        <v>35</v>
      </c>
      <c r="B38" s="22" t="s">
        <v>129</v>
      </c>
      <c r="C38" s="12">
        <f>+'[1]Table 8 Membership 2.1.14'!T37</f>
        <v>1</v>
      </c>
      <c r="D38" s="55">
        <f>+'10.1.14_SIS'!CU39</f>
        <v>1</v>
      </c>
      <c r="E38" s="55">
        <f t="shared" si="1"/>
        <v>0</v>
      </c>
      <c r="F38" s="55">
        <f t="shared" si="2"/>
        <v>0</v>
      </c>
      <c r="G38" s="55">
        <f t="shared" si="3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4"/>
        <v>5704.2082060477605</v>
      </c>
      <c r="K38" s="10">
        <f t="shared" si="5"/>
        <v>0</v>
      </c>
      <c r="L38" s="11">
        <f t="shared" si="6"/>
        <v>0</v>
      </c>
      <c r="M38" s="11">
        <f t="shared" si="7"/>
        <v>0</v>
      </c>
    </row>
    <row r="39" spans="1:13" ht="14.25" x14ac:dyDescent="0.2">
      <c r="A39" s="59">
        <v>36</v>
      </c>
      <c r="B39" s="20" t="s">
        <v>128</v>
      </c>
      <c r="C39" s="15">
        <f>+'[1]Table 8 Membership 2.1.14'!T38</f>
        <v>0</v>
      </c>
      <c r="D39" s="54">
        <f>+'10.1.14_SIS'!CU40</f>
        <v>0</v>
      </c>
      <c r="E39" s="54">
        <f t="shared" si="1"/>
        <v>0</v>
      </c>
      <c r="F39" s="54">
        <f t="shared" si="2"/>
        <v>0</v>
      </c>
      <c r="G39" s="54">
        <f t="shared" si="3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4"/>
        <v>4348.7345590766217</v>
      </c>
      <c r="K39" s="14">
        <f t="shared" si="5"/>
        <v>0</v>
      </c>
      <c r="L39" s="13">
        <f t="shared" si="6"/>
        <v>0</v>
      </c>
      <c r="M39" s="13">
        <f t="shared" si="7"/>
        <v>0</v>
      </c>
    </row>
    <row r="40" spans="1:13" ht="14.25" x14ac:dyDescent="0.2">
      <c r="A40" s="59">
        <v>37</v>
      </c>
      <c r="B40" s="20" t="s">
        <v>127</v>
      </c>
      <c r="C40" s="15">
        <f>+'[1]Table 8 Membership 2.1.14'!T39</f>
        <v>2</v>
      </c>
      <c r="D40" s="54">
        <f>+'10.1.14_SIS'!CU41</f>
        <v>1</v>
      </c>
      <c r="E40" s="54">
        <f t="shared" si="1"/>
        <v>-1</v>
      </c>
      <c r="F40" s="54">
        <f t="shared" si="2"/>
        <v>0</v>
      </c>
      <c r="G40" s="54">
        <f t="shared" si="3"/>
        <v>-1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4"/>
        <v>6318.9939260317688</v>
      </c>
      <c r="K40" s="14">
        <f t="shared" si="5"/>
        <v>-6318.9939260317688</v>
      </c>
      <c r="L40" s="13">
        <f t="shared" si="6"/>
        <v>0</v>
      </c>
      <c r="M40" s="13">
        <f t="shared" si="7"/>
        <v>-6318.9939260317688</v>
      </c>
    </row>
    <row r="41" spans="1:13" ht="14.25" x14ac:dyDescent="0.2">
      <c r="A41" s="59">
        <v>38</v>
      </c>
      <c r="B41" s="20" t="s">
        <v>126</v>
      </c>
      <c r="C41" s="15">
        <f>+'[1]Table 8 Membership 2.1.14'!T40</f>
        <v>0</v>
      </c>
      <c r="D41" s="54">
        <f>+'10.1.14_SIS'!CU42</f>
        <v>0</v>
      </c>
      <c r="E41" s="54">
        <f t="shared" si="1"/>
        <v>0</v>
      </c>
      <c r="F41" s="54">
        <f t="shared" si="2"/>
        <v>0</v>
      </c>
      <c r="G41" s="54">
        <f t="shared" si="3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4"/>
        <v>2918.7217552916882</v>
      </c>
      <c r="K41" s="14">
        <f t="shared" si="5"/>
        <v>0</v>
      </c>
      <c r="L41" s="13">
        <f t="shared" si="6"/>
        <v>0</v>
      </c>
      <c r="M41" s="13">
        <f t="shared" si="7"/>
        <v>0</v>
      </c>
    </row>
    <row r="42" spans="1:13" ht="14.25" x14ac:dyDescent="0.2">
      <c r="A42" s="59">
        <v>39</v>
      </c>
      <c r="B42" s="20" t="s">
        <v>125</v>
      </c>
      <c r="C42" s="15">
        <f>+'[1]Table 8 Membership 2.1.14'!T41</f>
        <v>0</v>
      </c>
      <c r="D42" s="54">
        <f>+'10.1.14_SIS'!CU43</f>
        <v>0</v>
      </c>
      <c r="E42" s="54">
        <f t="shared" si="1"/>
        <v>0</v>
      </c>
      <c r="F42" s="54">
        <f t="shared" si="2"/>
        <v>0</v>
      </c>
      <c r="G42" s="54">
        <f t="shared" si="3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4"/>
        <v>4436.561411357332</v>
      </c>
      <c r="K42" s="14">
        <f t="shared" si="5"/>
        <v>0</v>
      </c>
      <c r="L42" s="13">
        <f t="shared" si="6"/>
        <v>0</v>
      </c>
      <c r="M42" s="13">
        <f t="shared" si="7"/>
        <v>0</v>
      </c>
    </row>
    <row r="43" spans="1:13" ht="14.25" x14ac:dyDescent="0.2">
      <c r="A43" s="60">
        <v>40</v>
      </c>
      <c r="B43" s="22" t="s">
        <v>124</v>
      </c>
      <c r="C43" s="12">
        <f>+'[1]Table 8 Membership 2.1.14'!T42</f>
        <v>0</v>
      </c>
      <c r="D43" s="55">
        <f>+'10.1.14_SIS'!CU44</f>
        <v>0</v>
      </c>
      <c r="E43" s="55">
        <f t="shared" si="1"/>
        <v>0</v>
      </c>
      <c r="F43" s="55">
        <f t="shared" si="2"/>
        <v>0</v>
      </c>
      <c r="G43" s="55">
        <f t="shared" si="3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4"/>
        <v>5822.0810285698408</v>
      </c>
      <c r="K43" s="10">
        <f t="shared" si="5"/>
        <v>0</v>
      </c>
      <c r="L43" s="11">
        <f t="shared" si="6"/>
        <v>0</v>
      </c>
      <c r="M43" s="11">
        <f t="shared" si="7"/>
        <v>0</v>
      </c>
    </row>
    <row r="44" spans="1:13" ht="14.25" x14ac:dyDescent="0.2">
      <c r="A44" s="59">
        <v>41</v>
      </c>
      <c r="B44" s="20" t="s">
        <v>123</v>
      </c>
      <c r="C44" s="15">
        <f>+'[1]Table 8 Membership 2.1.14'!T43</f>
        <v>0</v>
      </c>
      <c r="D44" s="54">
        <f>+'10.1.14_SIS'!CU45</f>
        <v>0</v>
      </c>
      <c r="E44" s="54">
        <f t="shared" si="1"/>
        <v>0</v>
      </c>
      <c r="F44" s="54">
        <f t="shared" si="2"/>
        <v>0</v>
      </c>
      <c r="G44" s="54">
        <f t="shared" si="3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4"/>
        <v>4177.4148574716473</v>
      </c>
      <c r="K44" s="14">
        <f t="shared" si="5"/>
        <v>0</v>
      </c>
      <c r="L44" s="13">
        <f t="shared" si="6"/>
        <v>0</v>
      </c>
      <c r="M44" s="13">
        <f t="shared" si="7"/>
        <v>0</v>
      </c>
    </row>
    <row r="45" spans="1:13" ht="14.25" x14ac:dyDescent="0.2">
      <c r="A45" s="59">
        <v>42</v>
      </c>
      <c r="B45" s="20" t="s">
        <v>122</v>
      </c>
      <c r="C45" s="15">
        <f>+'[1]Table 8 Membership 2.1.14'!T44</f>
        <v>0</v>
      </c>
      <c r="D45" s="54">
        <f>+'10.1.14_SIS'!CU46</f>
        <v>0</v>
      </c>
      <c r="E45" s="54">
        <f t="shared" si="1"/>
        <v>0</v>
      </c>
      <c r="F45" s="54">
        <f t="shared" si="2"/>
        <v>0</v>
      </c>
      <c r="G45" s="54">
        <f t="shared" si="3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4"/>
        <v>5647.8877751368682</v>
      </c>
      <c r="K45" s="14">
        <f t="shared" si="5"/>
        <v>0</v>
      </c>
      <c r="L45" s="13">
        <f t="shared" si="6"/>
        <v>0</v>
      </c>
      <c r="M45" s="13">
        <f t="shared" si="7"/>
        <v>0</v>
      </c>
    </row>
    <row r="46" spans="1:13" ht="14.25" x14ac:dyDescent="0.2">
      <c r="A46" s="59">
        <v>43</v>
      </c>
      <c r="B46" s="20" t="s">
        <v>121</v>
      </c>
      <c r="C46" s="15">
        <f>+'[1]Table 8 Membership 2.1.14'!T45</f>
        <v>0</v>
      </c>
      <c r="D46" s="54">
        <f>+'10.1.14_SIS'!CU47</f>
        <v>0</v>
      </c>
      <c r="E46" s="54">
        <f t="shared" si="1"/>
        <v>0</v>
      </c>
      <c r="F46" s="54">
        <f t="shared" si="2"/>
        <v>0</v>
      </c>
      <c r="G46" s="54">
        <f t="shared" si="3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4"/>
        <v>6363.3538720594697</v>
      </c>
      <c r="K46" s="14">
        <f t="shared" si="5"/>
        <v>0</v>
      </c>
      <c r="L46" s="13">
        <f t="shared" si="6"/>
        <v>0</v>
      </c>
      <c r="M46" s="13">
        <f t="shared" si="7"/>
        <v>0</v>
      </c>
    </row>
    <row r="47" spans="1:13" ht="14.25" x14ac:dyDescent="0.2">
      <c r="A47" s="59">
        <v>44</v>
      </c>
      <c r="B47" s="20" t="s">
        <v>120</v>
      </c>
      <c r="C47" s="15">
        <f>+'[1]Table 8 Membership 2.1.14'!T46</f>
        <v>0</v>
      </c>
      <c r="D47" s="54">
        <f>+'10.1.14_SIS'!CU48</f>
        <v>0</v>
      </c>
      <c r="E47" s="54">
        <f t="shared" si="1"/>
        <v>0</v>
      </c>
      <c r="F47" s="54">
        <f t="shared" si="2"/>
        <v>0</v>
      </c>
      <c r="G47" s="54">
        <f t="shared" si="3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4"/>
        <v>5560.7558151820358</v>
      </c>
      <c r="K47" s="14">
        <f t="shared" si="5"/>
        <v>0</v>
      </c>
      <c r="L47" s="13">
        <f t="shared" si="6"/>
        <v>0</v>
      </c>
      <c r="M47" s="13">
        <f t="shared" si="7"/>
        <v>0</v>
      </c>
    </row>
    <row r="48" spans="1:13" ht="14.25" x14ac:dyDescent="0.2">
      <c r="A48" s="60">
        <v>45</v>
      </c>
      <c r="B48" s="22" t="s">
        <v>119</v>
      </c>
      <c r="C48" s="12">
        <f>+'[1]Table 8 Membership 2.1.14'!T47</f>
        <v>0</v>
      </c>
      <c r="D48" s="55">
        <f>+'10.1.14_SIS'!CU49</f>
        <v>0</v>
      </c>
      <c r="E48" s="55">
        <f t="shared" si="1"/>
        <v>0</v>
      </c>
      <c r="F48" s="55">
        <f t="shared" si="2"/>
        <v>0</v>
      </c>
      <c r="G48" s="55">
        <f t="shared" si="3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4"/>
        <v>2808.0072499469102</v>
      </c>
      <c r="K48" s="10">
        <f t="shared" si="5"/>
        <v>0</v>
      </c>
      <c r="L48" s="11">
        <f t="shared" si="6"/>
        <v>0</v>
      </c>
      <c r="M48" s="11">
        <f t="shared" si="7"/>
        <v>0</v>
      </c>
    </row>
    <row r="49" spans="1:13" ht="14.25" x14ac:dyDescent="0.2">
      <c r="A49" s="59">
        <v>46</v>
      </c>
      <c r="B49" s="20" t="s">
        <v>118</v>
      </c>
      <c r="C49" s="15">
        <f>+'[1]Table 8 Membership 2.1.14'!T48</f>
        <v>0</v>
      </c>
      <c r="D49" s="54">
        <f>+'10.1.14_SIS'!CU50</f>
        <v>0</v>
      </c>
      <c r="E49" s="54">
        <f t="shared" si="1"/>
        <v>0</v>
      </c>
      <c r="F49" s="54">
        <f t="shared" si="2"/>
        <v>0</v>
      </c>
      <c r="G49" s="54">
        <f t="shared" si="3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4"/>
        <v>6779.2744468088385</v>
      </c>
      <c r="K49" s="14">
        <f t="shared" si="5"/>
        <v>0</v>
      </c>
      <c r="L49" s="13">
        <f t="shared" si="6"/>
        <v>0</v>
      </c>
      <c r="M49" s="13">
        <f t="shared" si="7"/>
        <v>0</v>
      </c>
    </row>
    <row r="50" spans="1:13" ht="14.25" x14ac:dyDescent="0.2">
      <c r="A50" s="59">
        <v>47</v>
      </c>
      <c r="B50" s="20" t="s">
        <v>117</v>
      </c>
      <c r="C50" s="15">
        <f>+'[1]Table 8 Membership 2.1.14'!T49</f>
        <v>0</v>
      </c>
      <c r="D50" s="54">
        <f>+'10.1.14_SIS'!CU51</f>
        <v>0</v>
      </c>
      <c r="E50" s="54">
        <f t="shared" si="1"/>
        <v>0</v>
      </c>
      <c r="F50" s="54">
        <f t="shared" si="2"/>
        <v>0</v>
      </c>
      <c r="G50" s="54">
        <f t="shared" si="3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4"/>
        <v>3434.9085257646739</v>
      </c>
      <c r="K50" s="14">
        <f t="shared" si="5"/>
        <v>0</v>
      </c>
      <c r="L50" s="13">
        <f t="shared" si="6"/>
        <v>0</v>
      </c>
      <c r="M50" s="13">
        <f t="shared" si="7"/>
        <v>0</v>
      </c>
    </row>
    <row r="51" spans="1:13" ht="14.25" x14ac:dyDescent="0.2">
      <c r="A51" s="59">
        <v>48</v>
      </c>
      <c r="B51" s="20" t="s">
        <v>116</v>
      </c>
      <c r="C51" s="15">
        <f>+'[1]Table 8 Membership 2.1.14'!T50</f>
        <v>0</v>
      </c>
      <c r="D51" s="54">
        <f>+'10.1.14_SIS'!CU52</f>
        <v>0</v>
      </c>
      <c r="E51" s="54">
        <f t="shared" si="1"/>
        <v>0</v>
      </c>
      <c r="F51" s="54">
        <f t="shared" si="2"/>
        <v>0</v>
      </c>
      <c r="G51" s="54">
        <f t="shared" si="3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4"/>
        <v>4854.4282529800721</v>
      </c>
      <c r="K51" s="14">
        <f t="shared" si="5"/>
        <v>0</v>
      </c>
      <c r="L51" s="13">
        <f t="shared" si="6"/>
        <v>0</v>
      </c>
      <c r="M51" s="13">
        <f t="shared" si="7"/>
        <v>0</v>
      </c>
    </row>
    <row r="52" spans="1:13" ht="14.25" x14ac:dyDescent="0.2">
      <c r="A52" s="59">
        <v>49</v>
      </c>
      <c r="B52" s="20" t="s">
        <v>115</v>
      </c>
      <c r="C52" s="15">
        <f>+'[1]Table 8 Membership 2.1.14'!T51</f>
        <v>0</v>
      </c>
      <c r="D52" s="54">
        <f>+'10.1.14_SIS'!CU53</f>
        <v>0</v>
      </c>
      <c r="E52" s="54">
        <f t="shared" si="1"/>
        <v>0</v>
      </c>
      <c r="F52" s="54">
        <f t="shared" si="2"/>
        <v>0</v>
      </c>
      <c r="G52" s="54">
        <f t="shared" si="3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4"/>
        <v>5570.3155315659187</v>
      </c>
      <c r="K52" s="14">
        <f t="shared" si="5"/>
        <v>0</v>
      </c>
      <c r="L52" s="13">
        <f t="shared" si="6"/>
        <v>0</v>
      </c>
      <c r="M52" s="13">
        <f t="shared" si="7"/>
        <v>0</v>
      </c>
    </row>
    <row r="53" spans="1:13" ht="14.25" x14ac:dyDescent="0.2">
      <c r="A53" s="60">
        <v>50</v>
      </c>
      <c r="B53" s="22" t="s">
        <v>114</v>
      </c>
      <c r="C53" s="12">
        <f>+'[1]Table 8 Membership 2.1.14'!T52</f>
        <v>0</v>
      </c>
      <c r="D53" s="55">
        <f>+'10.1.14_SIS'!CU54</f>
        <v>0</v>
      </c>
      <c r="E53" s="55">
        <f t="shared" si="1"/>
        <v>0</v>
      </c>
      <c r="F53" s="55">
        <f t="shared" si="2"/>
        <v>0</v>
      </c>
      <c r="G53" s="55">
        <f t="shared" si="3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4"/>
        <v>5812.1492722701678</v>
      </c>
      <c r="K53" s="10">
        <f t="shared" si="5"/>
        <v>0</v>
      </c>
      <c r="L53" s="11">
        <f t="shared" si="6"/>
        <v>0</v>
      </c>
      <c r="M53" s="11">
        <f t="shared" si="7"/>
        <v>0</v>
      </c>
    </row>
    <row r="54" spans="1:13" ht="14.25" x14ac:dyDescent="0.2">
      <c r="A54" s="59">
        <v>51</v>
      </c>
      <c r="B54" s="20" t="s">
        <v>113</v>
      </c>
      <c r="C54" s="15">
        <f>+'[1]Table 8 Membership 2.1.14'!T53</f>
        <v>0</v>
      </c>
      <c r="D54" s="54">
        <f>+'10.1.14_SIS'!CU55</f>
        <v>0</v>
      </c>
      <c r="E54" s="54">
        <f t="shared" si="1"/>
        <v>0</v>
      </c>
      <c r="F54" s="54">
        <f t="shared" si="2"/>
        <v>0</v>
      </c>
      <c r="G54" s="54">
        <f t="shared" si="3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4"/>
        <v>4860.8528602178994</v>
      </c>
      <c r="K54" s="14">
        <f t="shared" si="5"/>
        <v>0</v>
      </c>
      <c r="L54" s="13">
        <f t="shared" si="6"/>
        <v>0</v>
      </c>
      <c r="M54" s="13">
        <f t="shared" si="7"/>
        <v>0</v>
      </c>
    </row>
    <row r="55" spans="1:13" ht="14.25" x14ac:dyDescent="0.2">
      <c r="A55" s="59">
        <v>52</v>
      </c>
      <c r="B55" s="20" t="s">
        <v>112</v>
      </c>
      <c r="C55" s="15">
        <f>+'[1]Table 8 Membership 2.1.14'!T54</f>
        <v>0</v>
      </c>
      <c r="D55" s="54">
        <f>+'10.1.14_SIS'!CU56</f>
        <v>0</v>
      </c>
      <c r="E55" s="54">
        <f t="shared" si="1"/>
        <v>0</v>
      </c>
      <c r="F55" s="54">
        <f t="shared" si="2"/>
        <v>0</v>
      </c>
      <c r="G55" s="54">
        <f t="shared" si="3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4"/>
        <v>5720.6445845228172</v>
      </c>
      <c r="K55" s="14">
        <f t="shared" si="5"/>
        <v>0</v>
      </c>
      <c r="L55" s="13">
        <f t="shared" si="6"/>
        <v>0</v>
      </c>
      <c r="M55" s="13">
        <f t="shared" si="7"/>
        <v>0</v>
      </c>
    </row>
    <row r="56" spans="1:13" ht="14.25" x14ac:dyDescent="0.2">
      <c r="A56" s="59">
        <v>53</v>
      </c>
      <c r="B56" s="20" t="s">
        <v>111</v>
      </c>
      <c r="C56" s="15">
        <f>+'[1]Table 8 Membership 2.1.14'!T55</f>
        <v>0</v>
      </c>
      <c r="D56" s="54">
        <f>+'10.1.14_SIS'!CU57</f>
        <v>0</v>
      </c>
      <c r="E56" s="54">
        <f t="shared" si="1"/>
        <v>0</v>
      </c>
      <c r="F56" s="54">
        <f t="shared" si="2"/>
        <v>0</v>
      </c>
      <c r="G56" s="54">
        <f t="shared" si="3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4"/>
        <v>5749.890819404548</v>
      </c>
      <c r="K56" s="14">
        <f t="shared" si="5"/>
        <v>0</v>
      </c>
      <c r="L56" s="13">
        <f t="shared" si="6"/>
        <v>0</v>
      </c>
      <c r="M56" s="13">
        <f t="shared" si="7"/>
        <v>0</v>
      </c>
    </row>
    <row r="57" spans="1:13" ht="14.25" x14ac:dyDescent="0.2">
      <c r="A57" s="59">
        <v>54</v>
      </c>
      <c r="B57" s="20" t="s">
        <v>110</v>
      </c>
      <c r="C57" s="15">
        <f>+'[1]Table 8 Membership 2.1.14'!T56</f>
        <v>8</v>
      </c>
      <c r="D57" s="54">
        <f>+'10.1.14_SIS'!CU58</f>
        <v>8</v>
      </c>
      <c r="E57" s="54">
        <f t="shared" si="1"/>
        <v>0</v>
      </c>
      <c r="F57" s="54">
        <f t="shared" si="2"/>
        <v>0</v>
      </c>
      <c r="G57" s="54">
        <f t="shared" si="3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4"/>
        <v>6818.5298370516712</v>
      </c>
      <c r="K57" s="14">
        <f t="shared" si="5"/>
        <v>0</v>
      </c>
      <c r="L57" s="13">
        <f t="shared" si="6"/>
        <v>0</v>
      </c>
      <c r="M57" s="13">
        <f t="shared" si="7"/>
        <v>0</v>
      </c>
    </row>
    <row r="58" spans="1:13" ht="14.25" x14ac:dyDescent="0.2">
      <c r="A58" s="60">
        <v>55</v>
      </c>
      <c r="B58" s="22" t="s">
        <v>109</v>
      </c>
      <c r="C58" s="12">
        <f>+'[1]Table 8 Membership 2.1.14'!T57</f>
        <v>0</v>
      </c>
      <c r="D58" s="55">
        <f>+'10.1.14_SIS'!CU59</f>
        <v>0</v>
      </c>
      <c r="E58" s="55">
        <f t="shared" si="1"/>
        <v>0</v>
      </c>
      <c r="F58" s="55">
        <f t="shared" si="2"/>
        <v>0</v>
      </c>
      <c r="G58" s="55">
        <f t="shared" si="3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4"/>
        <v>5061.9625491298484</v>
      </c>
      <c r="K58" s="10">
        <f t="shared" si="5"/>
        <v>0</v>
      </c>
      <c r="L58" s="11">
        <f t="shared" si="6"/>
        <v>0</v>
      </c>
      <c r="M58" s="11">
        <f t="shared" si="7"/>
        <v>0</v>
      </c>
    </row>
    <row r="59" spans="1:13" ht="14.25" x14ac:dyDescent="0.2">
      <c r="A59" s="59">
        <v>56</v>
      </c>
      <c r="B59" s="20" t="s">
        <v>108</v>
      </c>
      <c r="C59" s="15">
        <f>+'[1]Table 8 Membership 2.1.14'!T58</f>
        <v>0</v>
      </c>
      <c r="D59" s="54">
        <f>+'10.1.14_SIS'!CU60</f>
        <v>0</v>
      </c>
      <c r="E59" s="54">
        <f t="shared" si="1"/>
        <v>0</v>
      </c>
      <c r="F59" s="54">
        <f t="shared" si="2"/>
        <v>0</v>
      </c>
      <c r="G59" s="54">
        <f t="shared" si="3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4"/>
        <v>5643.1509408288284</v>
      </c>
      <c r="K59" s="14">
        <f t="shared" si="5"/>
        <v>0</v>
      </c>
      <c r="L59" s="13">
        <f t="shared" si="6"/>
        <v>0</v>
      </c>
      <c r="M59" s="13">
        <f t="shared" si="7"/>
        <v>0</v>
      </c>
    </row>
    <row r="60" spans="1:13" ht="14.25" x14ac:dyDescent="0.2">
      <c r="A60" s="59">
        <v>57</v>
      </c>
      <c r="B60" s="20" t="s">
        <v>107</v>
      </c>
      <c r="C60" s="15">
        <f>+'[1]Table 8 Membership 2.1.14'!T59</f>
        <v>0</v>
      </c>
      <c r="D60" s="54">
        <f>+'10.1.14_SIS'!CU61</f>
        <v>0</v>
      </c>
      <c r="E60" s="54">
        <f t="shared" si="1"/>
        <v>0</v>
      </c>
      <c r="F60" s="54">
        <f t="shared" si="2"/>
        <v>0</v>
      </c>
      <c r="G60" s="54">
        <f t="shared" si="3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4"/>
        <v>5390.5022979230689</v>
      </c>
      <c r="K60" s="14">
        <f t="shared" si="5"/>
        <v>0</v>
      </c>
      <c r="L60" s="13">
        <f t="shared" si="6"/>
        <v>0</v>
      </c>
      <c r="M60" s="13">
        <f t="shared" si="7"/>
        <v>0</v>
      </c>
    </row>
    <row r="61" spans="1:13" ht="14.25" x14ac:dyDescent="0.2">
      <c r="A61" s="59">
        <v>58</v>
      </c>
      <c r="B61" s="20" t="s">
        <v>106</v>
      </c>
      <c r="C61" s="15">
        <f>+'[1]Table 8 Membership 2.1.14'!T60</f>
        <v>0</v>
      </c>
      <c r="D61" s="54">
        <f>+'10.1.14_SIS'!CU62</f>
        <v>0</v>
      </c>
      <c r="E61" s="54">
        <f t="shared" si="1"/>
        <v>0</v>
      </c>
      <c r="F61" s="54">
        <f t="shared" si="2"/>
        <v>0</v>
      </c>
      <c r="G61" s="54">
        <f t="shared" si="3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4"/>
        <v>6370.1529637882122</v>
      </c>
      <c r="K61" s="14">
        <f t="shared" si="5"/>
        <v>0</v>
      </c>
      <c r="L61" s="13">
        <f t="shared" si="6"/>
        <v>0</v>
      </c>
      <c r="M61" s="13">
        <f t="shared" si="7"/>
        <v>0</v>
      </c>
    </row>
    <row r="62" spans="1:13" ht="14.25" x14ac:dyDescent="0.2">
      <c r="A62" s="59">
        <v>59</v>
      </c>
      <c r="B62" s="20" t="s">
        <v>105</v>
      </c>
      <c r="C62" s="15">
        <f>+'[1]Table 8 Membership 2.1.14'!T61</f>
        <v>0</v>
      </c>
      <c r="D62" s="54">
        <f>+'10.1.14_SIS'!CU63</f>
        <v>0</v>
      </c>
      <c r="E62" s="54">
        <f t="shared" si="1"/>
        <v>0</v>
      </c>
      <c r="F62" s="54">
        <f t="shared" si="2"/>
        <v>0</v>
      </c>
      <c r="G62" s="54">
        <f t="shared" si="3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4"/>
        <v>7311.4662935218475</v>
      </c>
      <c r="K62" s="14">
        <f t="shared" si="5"/>
        <v>0</v>
      </c>
      <c r="L62" s="13">
        <f t="shared" si="6"/>
        <v>0</v>
      </c>
      <c r="M62" s="13">
        <f t="shared" si="7"/>
        <v>0</v>
      </c>
    </row>
    <row r="63" spans="1:13" ht="14.25" x14ac:dyDescent="0.2">
      <c r="A63" s="60">
        <v>60</v>
      </c>
      <c r="B63" s="22" t="s">
        <v>104</v>
      </c>
      <c r="C63" s="12">
        <f>+'[1]Table 8 Membership 2.1.14'!T62</f>
        <v>0</v>
      </c>
      <c r="D63" s="55">
        <f>+'10.1.14_SIS'!CU64</f>
        <v>0</v>
      </c>
      <c r="E63" s="55">
        <f t="shared" si="1"/>
        <v>0</v>
      </c>
      <c r="F63" s="55">
        <f t="shared" si="2"/>
        <v>0</v>
      </c>
      <c r="G63" s="55">
        <f t="shared" si="3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4"/>
        <v>5895.264090063828</v>
      </c>
      <c r="K63" s="10">
        <f t="shared" si="5"/>
        <v>0</v>
      </c>
      <c r="L63" s="11">
        <f t="shared" si="6"/>
        <v>0</v>
      </c>
      <c r="M63" s="11">
        <f t="shared" si="7"/>
        <v>0</v>
      </c>
    </row>
    <row r="64" spans="1:13" ht="14.25" x14ac:dyDescent="0.2">
      <c r="A64" s="59">
        <v>61</v>
      </c>
      <c r="B64" s="20" t="s">
        <v>103</v>
      </c>
      <c r="C64" s="15">
        <f>+'[1]Table 8 Membership 2.1.14'!T63</f>
        <v>0</v>
      </c>
      <c r="D64" s="54">
        <f>+'10.1.14_SIS'!CU65</f>
        <v>0</v>
      </c>
      <c r="E64" s="54">
        <f t="shared" si="1"/>
        <v>0</v>
      </c>
      <c r="F64" s="54">
        <f t="shared" si="2"/>
        <v>0</v>
      </c>
      <c r="G64" s="54">
        <f t="shared" si="3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4"/>
        <v>3687.8675356369185</v>
      </c>
      <c r="K64" s="14">
        <f t="shared" si="5"/>
        <v>0</v>
      </c>
      <c r="L64" s="13">
        <f t="shared" si="6"/>
        <v>0</v>
      </c>
      <c r="M64" s="13">
        <f t="shared" si="7"/>
        <v>0</v>
      </c>
    </row>
    <row r="65" spans="1:13" ht="14.25" x14ac:dyDescent="0.2">
      <c r="A65" s="59">
        <v>62</v>
      </c>
      <c r="B65" s="20" t="s">
        <v>102</v>
      </c>
      <c r="C65" s="15">
        <f>+'[1]Table 8 Membership 2.1.14'!T64</f>
        <v>0</v>
      </c>
      <c r="D65" s="54">
        <f>+'10.1.14_SIS'!CU66</f>
        <v>0</v>
      </c>
      <c r="E65" s="54">
        <f t="shared" si="1"/>
        <v>0</v>
      </c>
      <c r="F65" s="54">
        <f t="shared" si="2"/>
        <v>0</v>
      </c>
      <c r="G65" s="54">
        <f t="shared" si="3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4"/>
        <v>6417.154538516008</v>
      </c>
      <c r="K65" s="14">
        <f t="shared" si="5"/>
        <v>0</v>
      </c>
      <c r="L65" s="13">
        <f t="shared" si="6"/>
        <v>0</v>
      </c>
      <c r="M65" s="13">
        <f t="shared" si="7"/>
        <v>0</v>
      </c>
    </row>
    <row r="66" spans="1:13" ht="14.25" x14ac:dyDescent="0.2">
      <c r="A66" s="59">
        <v>63</v>
      </c>
      <c r="B66" s="20" t="s">
        <v>101</v>
      </c>
      <c r="C66" s="15">
        <f>+'[1]Table 8 Membership 2.1.14'!T65</f>
        <v>0</v>
      </c>
      <c r="D66" s="54">
        <f>+'10.1.14_SIS'!CU67</f>
        <v>0</v>
      </c>
      <c r="E66" s="54">
        <f t="shared" si="1"/>
        <v>0</v>
      </c>
      <c r="F66" s="54">
        <f t="shared" si="2"/>
        <v>0</v>
      </c>
      <c r="G66" s="54">
        <f t="shared" si="3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4"/>
        <v>4881.1713481848092</v>
      </c>
      <c r="K66" s="14">
        <f t="shared" si="5"/>
        <v>0</v>
      </c>
      <c r="L66" s="13">
        <f t="shared" si="6"/>
        <v>0</v>
      </c>
      <c r="M66" s="13">
        <f t="shared" si="7"/>
        <v>0</v>
      </c>
    </row>
    <row r="67" spans="1:13" ht="14.25" x14ac:dyDescent="0.2">
      <c r="A67" s="59">
        <v>64</v>
      </c>
      <c r="B67" s="20" t="s">
        <v>100</v>
      </c>
      <c r="C67" s="15">
        <f>+'[1]Table 8 Membership 2.1.14'!T66</f>
        <v>0</v>
      </c>
      <c r="D67" s="54">
        <f>+'10.1.14_SIS'!CU68</f>
        <v>0</v>
      </c>
      <c r="E67" s="54">
        <f t="shared" si="1"/>
        <v>0</v>
      </c>
      <c r="F67" s="54">
        <f t="shared" si="2"/>
        <v>0</v>
      </c>
      <c r="G67" s="54">
        <f t="shared" si="3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4"/>
        <v>6870.4907532778252</v>
      </c>
      <c r="K67" s="14">
        <f t="shared" si="5"/>
        <v>0</v>
      </c>
      <c r="L67" s="13">
        <f t="shared" si="6"/>
        <v>0</v>
      </c>
      <c r="M67" s="13">
        <f t="shared" si="7"/>
        <v>0</v>
      </c>
    </row>
    <row r="68" spans="1:13" ht="14.25" x14ac:dyDescent="0.2">
      <c r="A68" s="60">
        <v>65</v>
      </c>
      <c r="B68" s="22" t="s">
        <v>99</v>
      </c>
      <c r="C68" s="12">
        <f>+'[1]Table 8 Membership 2.1.14'!T67</f>
        <v>0</v>
      </c>
      <c r="D68" s="55">
        <f>+'10.1.14_SIS'!CU69</f>
        <v>0</v>
      </c>
      <c r="E68" s="55">
        <f t="shared" ref="E68:E72" si="8">D68-C68</f>
        <v>0</v>
      </c>
      <c r="F68" s="55">
        <f t="shared" ref="F68:F72" si="9">IF(E68&gt;0,E68,0)</f>
        <v>0</v>
      </c>
      <c r="G68" s="55">
        <f t="shared" ref="G68:G72" si="10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ref="J68:J72" si="11">I68+H68</f>
        <v>5604.2805543943641</v>
      </c>
      <c r="K68" s="10">
        <f t="shared" ref="K68:K72" si="12">E68*J68</f>
        <v>0</v>
      </c>
      <c r="L68" s="11">
        <f t="shared" ref="L68:L72" si="13">IF(K68&gt;0,K68,0)</f>
        <v>0</v>
      </c>
      <c r="M68" s="11">
        <f t="shared" ref="M68:M72" si="14">IF(K68&lt;0,K68,0)</f>
        <v>0</v>
      </c>
    </row>
    <row r="69" spans="1:13" ht="14.25" x14ac:dyDescent="0.2">
      <c r="A69" s="59">
        <v>66</v>
      </c>
      <c r="B69" s="20" t="s">
        <v>98</v>
      </c>
      <c r="C69" s="15">
        <f>+'[1]Table 8 Membership 2.1.14'!T68</f>
        <v>0</v>
      </c>
      <c r="D69" s="54">
        <f>+'10.1.14_SIS'!CU70</f>
        <v>0</v>
      </c>
      <c r="E69" s="54">
        <f t="shared" si="8"/>
        <v>0</v>
      </c>
      <c r="F69" s="54">
        <f t="shared" si="9"/>
        <v>0</v>
      </c>
      <c r="G69" s="54">
        <f t="shared" si="10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si="11"/>
        <v>7294.0685433910039</v>
      </c>
      <c r="K69" s="14">
        <f t="shared" si="12"/>
        <v>0</v>
      </c>
      <c r="L69" s="13">
        <f t="shared" si="13"/>
        <v>0</v>
      </c>
      <c r="M69" s="13">
        <f t="shared" si="14"/>
        <v>0</v>
      </c>
    </row>
    <row r="70" spans="1:13" ht="14.25" x14ac:dyDescent="0.2">
      <c r="A70" s="59">
        <v>67</v>
      </c>
      <c r="B70" s="20" t="s">
        <v>97</v>
      </c>
      <c r="C70" s="15">
        <f>+'[1]Table 8 Membership 2.1.14'!T69</f>
        <v>0</v>
      </c>
      <c r="D70" s="54">
        <f>+'10.1.14_SIS'!CU71</f>
        <v>0</v>
      </c>
      <c r="E70" s="54">
        <f t="shared" si="8"/>
        <v>0</v>
      </c>
      <c r="F70" s="54">
        <f t="shared" si="9"/>
        <v>0</v>
      </c>
      <c r="G70" s="54">
        <f t="shared" si="10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1"/>
        <v>5744.7567736134115</v>
      </c>
      <c r="K70" s="14">
        <f t="shared" si="12"/>
        <v>0</v>
      </c>
      <c r="L70" s="13">
        <f t="shared" si="13"/>
        <v>0</v>
      </c>
      <c r="M70" s="13">
        <f t="shared" si="14"/>
        <v>0</v>
      </c>
    </row>
    <row r="71" spans="1:13" ht="14.25" x14ac:dyDescent="0.2">
      <c r="A71" s="59">
        <v>68</v>
      </c>
      <c r="B71" s="20" t="s">
        <v>96</v>
      </c>
      <c r="C71" s="15">
        <f>+'[1]Table 8 Membership 2.1.14'!T70</f>
        <v>0</v>
      </c>
      <c r="D71" s="54">
        <f>+'10.1.14_SIS'!CU72</f>
        <v>0</v>
      </c>
      <c r="E71" s="54">
        <f t="shared" si="8"/>
        <v>0</v>
      </c>
      <c r="F71" s="54">
        <f t="shared" si="9"/>
        <v>0</v>
      </c>
      <c r="G71" s="54">
        <f t="shared" si="10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1"/>
        <v>7188.8644202560599</v>
      </c>
      <c r="K71" s="14">
        <f t="shared" si="12"/>
        <v>0</v>
      </c>
      <c r="L71" s="13">
        <f t="shared" si="13"/>
        <v>0</v>
      </c>
      <c r="M71" s="13">
        <f t="shared" si="14"/>
        <v>0</v>
      </c>
    </row>
    <row r="72" spans="1:13" ht="14.25" x14ac:dyDescent="0.2">
      <c r="A72" s="59">
        <v>69</v>
      </c>
      <c r="B72" s="20" t="s">
        <v>95</v>
      </c>
      <c r="C72" s="15">
        <f>+'[1]Table 8 Membership 2.1.14'!T71</f>
        <v>0</v>
      </c>
      <c r="D72" s="54">
        <f>+'10.1.14_SIS'!CU73</f>
        <v>0</v>
      </c>
      <c r="E72" s="54">
        <f t="shared" si="8"/>
        <v>0</v>
      </c>
      <c r="F72" s="54">
        <f t="shared" si="9"/>
        <v>0</v>
      </c>
      <c r="G72" s="54">
        <f t="shared" si="10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1"/>
        <v>6428.1647921281337</v>
      </c>
      <c r="K72" s="14">
        <f t="shared" si="12"/>
        <v>0</v>
      </c>
      <c r="L72" s="13">
        <f t="shared" si="13"/>
        <v>0</v>
      </c>
      <c r="M72" s="13">
        <f t="shared" si="14"/>
        <v>0</v>
      </c>
    </row>
    <row r="73" spans="1:13" ht="13.5" thickBot="1" x14ac:dyDescent="0.25">
      <c r="A73" s="35"/>
      <c r="B73" s="34" t="s">
        <v>94</v>
      </c>
      <c r="C73" s="67">
        <f>SUM(C4:C72)</f>
        <v>323</v>
      </c>
      <c r="D73" s="121">
        <f>SUM(D4:D72)</f>
        <v>371</v>
      </c>
      <c r="E73" s="67">
        <f>SUM(E4:E72)</f>
        <v>48</v>
      </c>
      <c r="F73" s="67">
        <f>SUM(F4:F72)</f>
        <v>49</v>
      </c>
      <c r="G73" s="67">
        <f>SUM(G4:G72)</f>
        <v>-1</v>
      </c>
      <c r="H73" s="33"/>
      <c r="I73" s="32"/>
      <c r="J73" s="32"/>
      <c r="K73" s="32">
        <f>SUM(K4:K72)</f>
        <v>314870.84118484322</v>
      </c>
      <c r="L73" s="32">
        <f>SUM(L4:L72)</f>
        <v>321189.83511087496</v>
      </c>
      <c r="M73" s="32">
        <f>SUM(M4:M72)</f>
        <v>-6318.9939260317688</v>
      </c>
    </row>
    <row r="74" spans="1:13" ht="13.5" thickTop="1" x14ac:dyDescent="0.2"/>
    <row r="75" spans="1:13" ht="14.25" x14ac:dyDescent="0.2">
      <c r="C75" s="209"/>
      <c r="D75" s="210"/>
      <c r="E75" s="210"/>
    </row>
    <row r="76" spans="1:13" x14ac:dyDescent="0.2">
      <c r="C76" s="211"/>
      <c r="D76" s="211"/>
      <c r="E76" s="211"/>
    </row>
    <row r="77" spans="1:13" x14ac:dyDescent="0.2">
      <c r="C77" s="212"/>
      <c r="D77" s="213"/>
      <c r="E77" s="213"/>
    </row>
    <row r="78" spans="1:13" x14ac:dyDescent="0.2">
      <c r="C78" s="212"/>
      <c r="D78" s="213"/>
      <c r="E78" s="213"/>
    </row>
    <row r="79" spans="1:13" x14ac:dyDescent="0.2">
      <c r="C79" s="210"/>
      <c r="D79" s="210"/>
      <c r="E79" s="210"/>
    </row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October 1 Mid-year Adjustment for Students</oddHeader>
    <oddFooter>&amp;R&amp;P</oddFooter>
  </headerFooter>
  <colBreaks count="1" manualBreakCount="1">
    <brk id="7" max="78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C4" sqref="C4"/>
      <selection pane="topRight" activeCell="C4" sqref="C4"/>
      <selection pane="bottomLeft" activeCell="C4" sqref="C4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19" t="s">
        <v>518</v>
      </c>
      <c r="B1" s="220"/>
      <c r="C1" s="58" t="s">
        <v>510</v>
      </c>
      <c r="D1" s="47" t="s">
        <v>508</v>
      </c>
      <c r="E1" s="43" t="s">
        <v>509</v>
      </c>
      <c r="F1" s="43" t="s">
        <v>501</v>
      </c>
      <c r="G1" s="43" t="s">
        <v>502</v>
      </c>
      <c r="H1" s="44" t="s">
        <v>517</v>
      </c>
      <c r="I1" s="45" t="s">
        <v>503</v>
      </c>
      <c r="J1" s="46" t="s">
        <v>504</v>
      </c>
      <c r="K1" s="42" t="s">
        <v>505</v>
      </c>
      <c r="L1" s="42" t="s">
        <v>506</v>
      </c>
      <c r="M1" s="42" t="s">
        <v>507</v>
      </c>
    </row>
    <row r="2" spans="1:13" ht="13.9" customHeight="1" x14ac:dyDescent="0.25">
      <c r="A2" s="39"/>
      <c r="B2" s="38"/>
      <c r="C2" s="65">
        <v>1</v>
      </c>
      <c r="D2" s="29">
        <f t="shared" ref="D2:M2" si="0">C2+1</f>
        <v>2</v>
      </c>
      <c r="E2" s="29">
        <f t="shared" si="0"/>
        <v>3</v>
      </c>
      <c r="F2" s="29">
        <f t="shared" si="0"/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66" t="s">
        <v>91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15">
        <v>0</v>
      </c>
      <c r="D4" s="54">
        <f>+'10.1.14_SIS'!CX5</f>
        <v>0</v>
      </c>
      <c r="E4" s="54">
        <f t="shared" ref="E4:E67" si="1">D4-C4</f>
        <v>0</v>
      </c>
      <c r="F4" s="54">
        <f t="shared" ref="F4:F67" si="2">IF(E4&gt;0,E4,0)</f>
        <v>0</v>
      </c>
      <c r="G4" s="54">
        <f t="shared" ref="G4:G67" si="3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 t="shared" ref="J4:J67" si="4">H4+I4</f>
        <v>5543.3384413349831</v>
      </c>
      <c r="K4" s="14">
        <f t="shared" ref="K4:K67" si="5">E4*J4</f>
        <v>0</v>
      </c>
      <c r="L4" s="13">
        <f t="shared" ref="L4:L67" si="6">IF(K4&gt;0,K4,0)</f>
        <v>0</v>
      </c>
      <c r="M4" s="13">
        <f t="shared" ref="M4:M67" si="7">IF(K4&lt;0,K4,0)</f>
        <v>0</v>
      </c>
    </row>
    <row r="5" spans="1:13" ht="14.25" x14ac:dyDescent="0.2">
      <c r="A5" s="59">
        <v>2</v>
      </c>
      <c r="B5" s="20" t="s">
        <v>162</v>
      </c>
      <c r="C5" s="15">
        <v>0</v>
      </c>
      <c r="D5" s="54">
        <f>+'10.1.14_SIS'!CX6</f>
        <v>0</v>
      </c>
      <c r="E5" s="54">
        <f t="shared" si="1"/>
        <v>0</v>
      </c>
      <c r="F5" s="54">
        <f t="shared" si="2"/>
        <v>0</v>
      </c>
      <c r="G5" s="54">
        <f t="shared" si="3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si="4"/>
        <v>7158.9466417386639</v>
      </c>
      <c r="K5" s="14">
        <f t="shared" si="5"/>
        <v>0</v>
      </c>
      <c r="L5" s="13">
        <f t="shared" si="6"/>
        <v>0</v>
      </c>
      <c r="M5" s="13">
        <f t="shared" si="7"/>
        <v>0</v>
      </c>
    </row>
    <row r="6" spans="1:13" ht="14.25" x14ac:dyDescent="0.2">
      <c r="A6" s="59">
        <v>3</v>
      </c>
      <c r="B6" s="20" t="s">
        <v>161</v>
      </c>
      <c r="C6" s="15">
        <v>0</v>
      </c>
      <c r="D6" s="54">
        <f>+'10.1.14_SIS'!CX7</f>
        <v>0</v>
      </c>
      <c r="E6" s="54">
        <f t="shared" si="1"/>
        <v>0</v>
      </c>
      <c r="F6" s="54">
        <f t="shared" si="2"/>
        <v>0</v>
      </c>
      <c r="G6" s="54">
        <f t="shared" si="3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4"/>
        <v>4752.026202739682</v>
      </c>
      <c r="K6" s="14">
        <f t="shared" si="5"/>
        <v>0</v>
      </c>
      <c r="L6" s="13">
        <f t="shared" si="6"/>
        <v>0</v>
      </c>
      <c r="M6" s="13">
        <f t="shared" si="7"/>
        <v>0</v>
      </c>
    </row>
    <row r="7" spans="1:13" ht="14.25" x14ac:dyDescent="0.2">
      <c r="A7" s="59">
        <v>4</v>
      </c>
      <c r="B7" s="20" t="s">
        <v>160</v>
      </c>
      <c r="C7" s="15">
        <v>0</v>
      </c>
      <c r="D7" s="54">
        <f>+'10.1.14_SIS'!CX8</f>
        <v>0</v>
      </c>
      <c r="E7" s="54">
        <f t="shared" si="1"/>
        <v>0</v>
      </c>
      <c r="F7" s="54">
        <f t="shared" si="2"/>
        <v>0</v>
      </c>
      <c r="G7" s="54">
        <f t="shared" si="3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4"/>
        <v>6704.8181446878571</v>
      </c>
      <c r="K7" s="14">
        <f t="shared" si="5"/>
        <v>0</v>
      </c>
      <c r="L7" s="13">
        <f t="shared" si="6"/>
        <v>0</v>
      </c>
      <c r="M7" s="13">
        <f t="shared" si="7"/>
        <v>0</v>
      </c>
    </row>
    <row r="8" spans="1:13" ht="14.25" x14ac:dyDescent="0.2">
      <c r="A8" s="60">
        <v>5</v>
      </c>
      <c r="B8" s="22" t="s">
        <v>159</v>
      </c>
      <c r="C8" s="12">
        <v>0</v>
      </c>
      <c r="D8" s="55">
        <f>+'10.1.14_SIS'!CX9</f>
        <v>0</v>
      </c>
      <c r="E8" s="55">
        <f t="shared" si="1"/>
        <v>0</v>
      </c>
      <c r="F8" s="55">
        <f t="shared" si="2"/>
        <v>0</v>
      </c>
      <c r="G8" s="55">
        <f t="shared" si="3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4"/>
        <v>5824.8505660099108</v>
      </c>
      <c r="K8" s="10">
        <f t="shared" si="5"/>
        <v>0</v>
      </c>
      <c r="L8" s="11">
        <f t="shared" si="6"/>
        <v>0</v>
      </c>
      <c r="M8" s="11">
        <f t="shared" si="7"/>
        <v>0</v>
      </c>
    </row>
    <row r="9" spans="1:13" ht="14.25" x14ac:dyDescent="0.2">
      <c r="A9" s="59">
        <v>6</v>
      </c>
      <c r="B9" s="20" t="s">
        <v>158</v>
      </c>
      <c r="C9" s="15">
        <v>0</v>
      </c>
      <c r="D9" s="54">
        <f>+'10.1.14_SIS'!CX10</f>
        <v>0</v>
      </c>
      <c r="E9" s="54">
        <f t="shared" si="1"/>
        <v>0</v>
      </c>
      <c r="F9" s="54">
        <f t="shared" si="2"/>
        <v>0</v>
      </c>
      <c r="G9" s="54">
        <f t="shared" si="3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4"/>
        <v>5923.9886124955865</v>
      </c>
      <c r="K9" s="14">
        <f t="shared" si="5"/>
        <v>0</v>
      </c>
      <c r="L9" s="13">
        <f t="shared" si="6"/>
        <v>0</v>
      </c>
      <c r="M9" s="13">
        <f t="shared" si="7"/>
        <v>0</v>
      </c>
    </row>
    <row r="10" spans="1:13" ht="14.25" x14ac:dyDescent="0.2">
      <c r="A10" s="59">
        <v>7</v>
      </c>
      <c r="B10" s="20" t="s">
        <v>157</v>
      </c>
      <c r="C10" s="15">
        <v>0</v>
      </c>
      <c r="D10" s="54">
        <f>+'10.1.14_SIS'!CX11</f>
        <v>0</v>
      </c>
      <c r="E10" s="54">
        <f t="shared" si="1"/>
        <v>0</v>
      </c>
      <c r="F10" s="54">
        <f t="shared" si="2"/>
        <v>0</v>
      </c>
      <c r="G10" s="54">
        <f t="shared" si="3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4"/>
        <v>2999.923196347032</v>
      </c>
      <c r="K10" s="14">
        <f t="shared" si="5"/>
        <v>0</v>
      </c>
      <c r="L10" s="13">
        <f t="shared" si="6"/>
        <v>0</v>
      </c>
      <c r="M10" s="13">
        <f t="shared" si="7"/>
        <v>0</v>
      </c>
    </row>
    <row r="11" spans="1:13" ht="14.25" x14ac:dyDescent="0.2">
      <c r="A11" s="59">
        <v>8</v>
      </c>
      <c r="B11" s="20" t="s">
        <v>156</v>
      </c>
      <c r="C11" s="15">
        <v>0</v>
      </c>
      <c r="D11" s="54">
        <f>+'10.1.14_SIS'!CX12</f>
        <v>0</v>
      </c>
      <c r="E11" s="54">
        <f t="shared" si="1"/>
        <v>0</v>
      </c>
      <c r="F11" s="54">
        <f t="shared" si="2"/>
        <v>0</v>
      </c>
      <c r="G11" s="54">
        <f t="shared" si="3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4"/>
        <v>5395.5624595588542</v>
      </c>
      <c r="K11" s="14">
        <f t="shared" si="5"/>
        <v>0</v>
      </c>
      <c r="L11" s="13">
        <f t="shared" si="6"/>
        <v>0</v>
      </c>
      <c r="M11" s="13">
        <f t="shared" si="7"/>
        <v>0</v>
      </c>
    </row>
    <row r="12" spans="1:13" ht="14.25" x14ac:dyDescent="0.2">
      <c r="A12" s="59">
        <v>9</v>
      </c>
      <c r="B12" s="20" t="s">
        <v>155</v>
      </c>
      <c r="C12" s="15">
        <v>0</v>
      </c>
      <c r="D12" s="54">
        <f>+'10.1.14_SIS'!CX13</f>
        <v>0</v>
      </c>
      <c r="E12" s="54">
        <f t="shared" si="1"/>
        <v>0</v>
      </c>
      <c r="F12" s="54">
        <f t="shared" si="2"/>
        <v>0</v>
      </c>
      <c r="G12" s="54">
        <f t="shared" si="3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4"/>
        <v>5377.221507204501</v>
      </c>
      <c r="K12" s="14">
        <f t="shared" si="5"/>
        <v>0</v>
      </c>
      <c r="L12" s="13">
        <f t="shared" si="6"/>
        <v>0</v>
      </c>
      <c r="M12" s="13">
        <f t="shared" si="7"/>
        <v>0</v>
      </c>
    </row>
    <row r="13" spans="1:13" ht="14.25" x14ac:dyDescent="0.2">
      <c r="A13" s="60">
        <v>10</v>
      </c>
      <c r="B13" s="22" t="s">
        <v>154</v>
      </c>
      <c r="C13" s="12">
        <v>0</v>
      </c>
      <c r="D13" s="55">
        <f>+'10.1.14_SIS'!CX14</f>
        <v>0</v>
      </c>
      <c r="E13" s="55">
        <f t="shared" si="1"/>
        <v>0</v>
      </c>
      <c r="F13" s="55">
        <f t="shared" si="2"/>
        <v>0</v>
      </c>
      <c r="G13" s="55">
        <f t="shared" si="3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4"/>
        <v>4992.4147339184719</v>
      </c>
      <c r="K13" s="10">
        <f t="shared" si="5"/>
        <v>0</v>
      </c>
      <c r="L13" s="11">
        <f t="shared" si="6"/>
        <v>0</v>
      </c>
      <c r="M13" s="11">
        <f t="shared" si="7"/>
        <v>0</v>
      </c>
    </row>
    <row r="14" spans="1:13" ht="14.25" x14ac:dyDescent="0.2">
      <c r="A14" s="59">
        <v>11</v>
      </c>
      <c r="B14" s="20" t="s">
        <v>153</v>
      </c>
      <c r="C14" s="15">
        <v>0</v>
      </c>
      <c r="D14" s="54">
        <f>+'10.1.14_SIS'!CX15</f>
        <v>0</v>
      </c>
      <c r="E14" s="54">
        <f t="shared" si="1"/>
        <v>0</v>
      </c>
      <c r="F14" s="54">
        <f t="shared" si="2"/>
        <v>0</v>
      </c>
      <c r="G14" s="54">
        <f t="shared" si="3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4"/>
        <v>7805.0872236353352</v>
      </c>
      <c r="K14" s="14">
        <f t="shared" si="5"/>
        <v>0</v>
      </c>
      <c r="L14" s="13">
        <f t="shared" si="6"/>
        <v>0</v>
      </c>
      <c r="M14" s="13">
        <f t="shared" si="7"/>
        <v>0</v>
      </c>
    </row>
    <row r="15" spans="1:13" ht="14.25" x14ac:dyDescent="0.2">
      <c r="A15" s="59">
        <v>12</v>
      </c>
      <c r="B15" s="20" t="s">
        <v>152</v>
      </c>
      <c r="C15" s="15">
        <v>0</v>
      </c>
      <c r="D15" s="54">
        <f>+'10.1.14_SIS'!CX16</f>
        <v>0</v>
      </c>
      <c r="E15" s="54">
        <f t="shared" si="1"/>
        <v>0</v>
      </c>
      <c r="F15" s="54">
        <f t="shared" si="2"/>
        <v>0</v>
      </c>
      <c r="G15" s="54">
        <f t="shared" si="3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4"/>
        <v>2729.9140983606558</v>
      </c>
      <c r="K15" s="14">
        <f t="shared" si="5"/>
        <v>0</v>
      </c>
      <c r="L15" s="13">
        <f t="shared" si="6"/>
        <v>0</v>
      </c>
      <c r="M15" s="13">
        <f t="shared" si="7"/>
        <v>0</v>
      </c>
    </row>
    <row r="16" spans="1:13" ht="14.25" x14ac:dyDescent="0.2">
      <c r="A16" s="59">
        <v>13</v>
      </c>
      <c r="B16" s="20" t="s">
        <v>151</v>
      </c>
      <c r="C16" s="15">
        <v>0</v>
      </c>
      <c r="D16" s="54">
        <f>+'10.1.14_SIS'!CX17</f>
        <v>0</v>
      </c>
      <c r="E16" s="54">
        <f t="shared" si="1"/>
        <v>0</v>
      </c>
      <c r="F16" s="54">
        <f t="shared" si="2"/>
        <v>0</v>
      </c>
      <c r="G16" s="54">
        <f t="shared" si="3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4"/>
        <v>7183.0597758332215</v>
      </c>
      <c r="K16" s="14">
        <f t="shared" si="5"/>
        <v>0</v>
      </c>
      <c r="L16" s="13">
        <f t="shared" si="6"/>
        <v>0</v>
      </c>
      <c r="M16" s="13">
        <f t="shared" si="7"/>
        <v>0</v>
      </c>
    </row>
    <row r="17" spans="1:13" ht="14.25" x14ac:dyDescent="0.2">
      <c r="A17" s="59">
        <v>14</v>
      </c>
      <c r="B17" s="20" t="s">
        <v>150</v>
      </c>
      <c r="C17" s="15">
        <v>0</v>
      </c>
      <c r="D17" s="54">
        <f>+'10.1.14_SIS'!CX18</f>
        <v>0</v>
      </c>
      <c r="E17" s="54">
        <f t="shared" si="1"/>
        <v>0</v>
      </c>
      <c r="F17" s="54">
        <f t="shared" si="2"/>
        <v>0</v>
      </c>
      <c r="G17" s="54">
        <f t="shared" si="3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4"/>
        <v>6144.9309412499997</v>
      </c>
      <c r="K17" s="14">
        <f t="shared" si="5"/>
        <v>0</v>
      </c>
      <c r="L17" s="13">
        <f t="shared" si="6"/>
        <v>0</v>
      </c>
      <c r="M17" s="13">
        <f t="shared" si="7"/>
        <v>0</v>
      </c>
    </row>
    <row r="18" spans="1:13" ht="14.25" x14ac:dyDescent="0.2">
      <c r="A18" s="60">
        <v>15</v>
      </c>
      <c r="B18" s="22" t="s">
        <v>149</v>
      </c>
      <c r="C18" s="12">
        <v>0</v>
      </c>
      <c r="D18" s="55">
        <f>+'10.1.14_SIS'!CX19</f>
        <v>0</v>
      </c>
      <c r="E18" s="55">
        <f t="shared" si="1"/>
        <v>0</v>
      </c>
      <c r="F18" s="55">
        <f t="shared" si="2"/>
        <v>0</v>
      </c>
      <c r="G18" s="55">
        <f t="shared" si="3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4"/>
        <v>6303.6285214059953</v>
      </c>
      <c r="K18" s="10">
        <f t="shared" si="5"/>
        <v>0</v>
      </c>
      <c r="L18" s="11">
        <f t="shared" si="6"/>
        <v>0</v>
      </c>
      <c r="M18" s="11">
        <f t="shared" si="7"/>
        <v>0</v>
      </c>
    </row>
    <row r="19" spans="1:13" ht="14.25" x14ac:dyDescent="0.2">
      <c r="A19" s="59">
        <v>16</v>
      </c>
      <c r="B19" s="20" t="s">
        <v>148</v>
      </c>
      <c r="C19" s="15">
        <v>0</v>
      </c>
      <c r="D19" s="54">
        <f>+'10.1.14_SIS'!CX20</f>
        <v>0</v>
      </c>
      <c r="E19" s="54">
        <f t="shared" si="1"/>
        <v>0</v>
      </c>
      <c r="F19" s="54">
        <f t="shared" si="2"/>
        <v>0</v>
      </c>
      <c r="G19" s="54">
        <f t="shared" si="3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4"/>
        <v>2666.9794354342025</v>
      </c>
      <c r="K19" s="14">
        <f t="shared" si="5"/>
        <v>0</v>
      </c>
      <c r="L19" s="13">
        <f t="shared" si="6"/>
        <v>0</v>
      </c>
      <c r="M19" s="13">
        <f t="shared" si="7"/>
        <v>0</v>
      </c>
    </row>
    <row r="20" spans="1:13" ht="14.25" x14ac:dyDescent="0.2">
      <c r="A20" s="59">
        <v>17</v>
      </c>
      <c r="B20" s="20" t="s">
        <v>147</v>
      </c>
      <c r="C20" s="15">
        <v>0</v>
      </c>
      <c r="D20" s="54">
        <f>+'10.1.14_SIS'!CX21</f>
        <v>54</v>
      </c>
      <c r="E20" s="54">
        <f t="shared" si="1"/>
        <v>54</v>
      </c>
      <c r="F20" s="54">
        <f t="shared" si="2"/>
        <v>54</v>
      </c>
      <c r="G20" s="54">
        <f t="shared" si="3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4"/>
        <v>4165.0756609935179</v>
      </c>
      <c r="K20" s="14">
        <f t="shared" si="5"/>
        <v>224914.08569364998</v>
      </c>
      <c r="L20" s="13">
        <f t="shared" si="6"/>
        <v>224914.08569364998</v>
      </c>
      <c r="M20" s="13">
        <f t="shared" si="7"/>
        <v>0</v>
      </c>
    </row>
    <row r="21" spans="1:13" ht="14.25" x14ac:dyDescent="0.2">
      <c r="A21" s="59">
        <v>18</v>
      </c>
      <c r="B21" s="20" t="s">
        <v>146</v>
      </c>
      <c r="C21" s="15">
        <v>0</v>
      </c>
      <c r="D21" s="54">
        <f>+'10.1.14_SIS'!CX22</f>
        <v>0</v>
      </c>
      <c r="E21" s="54">
        <f t="shared" si="1"/>
        <v>0</v>
      </c>
      <c r="F21" s="54">
        <f t="shared" si="2"/>
        <v>0</v>
      </c>
      <c r="G21" s="54">
        <f t="shared" si="3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4"/>
        <v>7200.5033500475729</v>
      </c>
      <c r="K21" s="14">
        <f t="shared" si="5"/>
        <v>0</v>
      </c>
      <c r="L21" s="13">
        <f t="shared" si="6"/>
        <v>0</v>
      </c>
      <c r="M21" s="13">
        <f t="shared" si="7"/>
        <v>0</v>
      </c>
    </row>
    <row r="22" spans="1:13" ht="14.25" x14ac:dyDescent="0.2">
      <c r="A22" s="59">
        <v>19</v>
      </c>
      <c r="B22" s="20" t="s">
        <v>145</v>
      </c>
      <c r="C22" s="15">
        <v>0</v>
      </c>
      <c r="D22" s="54">
        <f>+'10.1.14_SIS'!CX23</f>
        <v>1</v>
      </c>
      <c r="E22" s="54">
        <f t="shared" si="1"/>
        <v>1</v>
      </c>
      <c r="F22" s="54">
        <f t="shared" si="2"/>
        <v>1</v>
      </c>
      <c r="G22" s="54">
        <f t="shared" si="3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4"/>
        <v>6219.8221869460449</v>
      </c>
      <c r="K22" s="14">
        <f t="shared" si="5"/>
        <v>6219.8221869460449</v>
      </c>
      <c r="L22" s="13">
        <f t="shared" si="6"/>
        <v>6219.8221869460449</v>
      </c>
      <c r="M22" s="13">
        <f t="shared" si="7"/>
        <v>0</v>
      </c>
    </row>
    <row r="23" spans="1:13" ht="14.25" x14ac:dyDescent="0.2">
      <c r="A23" s="60">
        <v>20</v>
      </c>
      <c r="B23" s="22" t="s">
        <v>144</v>
      </c>
      <c r="C23" s="12">
        <v>0</v>
      </c>
      <c r="D23" s="55">
        <f>+'10.1.14_SIS'!CX24</f>
        <v>0</v>
      </c>
      <c r="E23" s="55">
        <f t="shared" si="1"/>
        <v>0</v>
      </c>
      <c r="F23" s="55">
        <f t="shared" si="2"/>
        <v>0</v>
      </c>
      <c r="G23" s="55">
        <f t="shared" si="3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4"/>
        <v>5864.6901565562011</v>
      </c>
      <c r="K23" s="10">
        <f t="shared" si="5"/>
        <v>0</v>
      </c>
      <c r="L23" s="11">
        <f t="shared" si="6"/>
        <v>0</v>
      </c>
      <c r="M23" s="11">
        <f t="shared" si="7"/>
        <v>0</v>
      </c>
    </row>
    <row r="24" spans="1:13" ht="14.25" x14ac:dyDescent="0.2">
      <c r="A24" s="59">
        <v>21</v>
      </c>
      <c r="B24" s="20" t="s">
        <v>143</v>
      </c>
      <c r="C24" s="15">
        <v>0</v>
      </c>
      <c r="D24" s="54">
        <f>+'10.1.14_SIS'!CX25</f>
        <v>0</v>
      </c>
      <c r="E24" s="54">
        <f t="shared" si="1"/>
        <v>0</v>
      </c>
      <c r="F24" s="54">
        <f t="shared" si="2"/>
        <v>0</v>
      </c>
      <c r="G24" s="54">
        <f t="shared" si="3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4"/>
        <v>6692.6542295867766</v>
      </c>
      <c r="K24" s="14">
        <f t="shared" si="5"/>
        <v>0</v>
      </c>
      <c r="L24" s="13">
        <f t="shared" si="6"/>
        <v>0</v>
      </c>
      <c r="M24" s="13">
        <f t="shared" si="7"/>
        <v>0</v>
      </c>
    </row>
    <row r="25" spans="1:13" ht="14.25" x14ac:dyDescent="0.2">
      <c r="A25" s="59">
        <v>22</v>
      </c>
      <c r="B25" s="20" t="s">
        <v>142</v>
      </c>
      <c r="C25" s="15">
        <v>0</v>
      </c>
      <c r="D25" s="54">
        <f>+'10.1.14_SIS'!CX26</f>
        <v>0</v>
      </c>
      <c r="E25" s="54">
        <f t="shared" si="1"/>
        <v>0</v>
      </c>
      <c r="F25" s="54">
        <f t="shared" si="2"/>
        <v>0</v>
      </c>
      <c r="G25" s="54">
        <f t="shared" si="3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4"/>
        <v>6912.4699808195992</v>
      </c>
      <c r="K25" s="14">
        <f t="shared" si="5"/>
        <v>0</v>
      </c>
      <c r="L25" s="13">
        <f t="shared" si="6"/>
        <v>0</v>
      </c>
      <c r="M25" s="13">
        <f t="shared" si="7"/>
        <v>0</v>
      </c>
    </row>
    <row r="26" spans="1:13" ht="14.25" x14ac:dyDescent="0.2">
      <c r="A26" s="59">
        <v>23</v>
      </c>
      <c r="B26" s="20" t="s">
        <v>141</v>
      </c>
      <c r="C26" s="15">
        <v>0</v>
      </c>
      <c r="D26" s="54">
        <f>+'10.1.14_SIS'!CX27</f>
        <v>0</v>
      </c>
      <c r="E26" s="54">
        <f t="shared" si="1"/>
        <v>0</v>
      </c>
      <c r="F26" s="54">
        <f t="shared" si="2"/>
        <v>0</v>
      </c>
      <c r="G26" s="54">
        <f t="shared" si="3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4"/>
        <v>5699.6015265979158</v>
      </c>
      <c r="K26" s="14">
        <f t="shared" si="5"/>
        <v>0</v>
      </c>
      <c r="L26" s="13">
        <f t="shared" si="6"/>
        <v>0</v>
      </c>
      <c r="M26" s="13">
        <f t="shared" si="7"/>
        <v>0</v>
      </c>
    </row>
    <row r="27" spans="1:13" ht="14.25" x14ac:dyDescent="0.2">
      <c r="A27" s="59">
        <v>24</v>
      </c>
      <c r="B27" s="20" t="s">
        <v>140</v>
      </c>
      <c r="C27" s="15">
        <v>0</v>
      </c>
      <c r="D27" s="54">
        <f>+'10.1.14_SIS'!CX28</f>
        <v>0</v>
      </c>
      <c r="E27" s="54">
        <f t="shared" si="1"/>
        <v>0</v>
      </c>
      <c r="F27" s="54">
        <f t="shared" si="2"/>
        <v>0</v>
      </c>
      <c r="G27" s="54">
        <f t="shared" si="3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4"/>
        <v>3465.9240361576999</v>
      </c>
      <c r="K27" s="14">
        <f t="shared" si="5"/>
        <v>0</v>
      </c>
      <c r="L27" s="13">
        <f t="shared" si="6"/>
        <v>0</v>
      </c>
      <c r="M27" s="13">
        <f t="shared" si="7"/>
        <v>0</v>
      </c>
    </row>
    <row r="28" spans="1:13" ht="14.25" x14ac:dyDescent="0.2">
      <c r="A28" s="60">
        <v>25</v>
      </c>
      <c r="B28" s="22" t="s">
        <v>139</v>
      </c>
      <c r="C28" s="12">
        <v>0</v>
      </c>
      <c r="D28" s="55">
        <f>+'10.1.14_SIS'!CX29</f>
        <v>0</v>
      </c>
      <c r="E28" s="55">
        <f t="shared" si="1"/>
        <v>0</v>
      </c>
      <c r="F28" s="55">
        <f t="shared" si="2"/>
        <v>0</v>
      </c>
      <c r="G28" s="55">
        <f t="shared" si="3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4"/>
        <v>4826.8020274945702</v>
      </c>
      <c r="K28" s="10">
        <f t="shared" si="5"/>
        <v>0</v>
      </c>
      <c r="L28" s="11">
        <f t="shared" si="6"/>
        <v>0</v>
      </c>
      <c r="M28" s="11">
        <f t="shared" si="7"/>
        <v>0</v>
      </c>
    </row>
    <row r="29" spans="1:13" ht="14.25" x14ac:dyDescent="0.2">
      <c r="A29" s="59">
        <v>26</v>
      </c>
      <c r="B29" s="20" t="s">
        <v>138</v>
      </c>
      <c r="C29" s="15">
        <v>0</v>
      </c>
      <c r="D29" s="54">
        <f>+'10.1.14_SIS'!CX30</f>
        <v>0</v>
      </c>
      <c r="E29" s="54">
        <f t="shared" si="1"/>
        <v>0</v>
      </c>
      <c r="F29" s="54">
        <f t="shared" si="2"/>
        <v>0</v>
      </c>
      <c r="G29" s="54">
        <f t="shared" si="3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4"/>
        <v>4261.3949970570839</v>
      </c>
      <c r="K29" s="14">
        <f t="shared" si="5"/>
        <v>0</v>
      </c>
      <c r="L29" s="13">
        <f t="shared" si="6"/>
        <v>0</v>
      </c>
      <c r="M29" s="13">
        <f t="shared" si="7"/>
        <v>0</v>
      </c>
    </row>
    <row r="30" spans="1:13" ht="14.25" x14ac:dyDescent="0.2">
      <c r="A30" s="59">
        <v>27</v>
      </c>
      <c r="B30" s="20" t="s">
        <v>137</v>
      </c>
      <c r="C30" s="15">
        <v>0</v>
      </c>
      <c r="D30" s="54">
        <f>+'10.1.14_SIS'!CX31</f>
        <v>0</v>
      </c>
      <c r="E30" s="54">
        <f t="shared" si="1"/>
        <v>0</v>
      </c>
      <c r="F30" s="54">
        <f t="shared" si="2"/>
        <v>0</v>
      </c>
      <c r="G30" s="54">
        <f t="shared" si="3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4"/>
        <v>6497.961383997701</v>
      </c>
      <c r="K30" s="14">
        <f t="shared" si="5"/>
        <v>0</v>
      </c>
      <c r="L30" s="13">
        <f t="shared" si="6"/>
        <v>0</v>
      </c>
      <c r="M30" s="13">
        <f t="shared" si="7"/>
        <v>0</v>
      </c>
    </row>
    <row r="31" spans="1:13" ht="14.25" x14ac:dyDescent="0.2">
      <c r="A31" s="59">
        <v>28</v>
      </c>
      <c r="B31" s="20" t="s">
        <v>136</v>
      </c>
      <c r="C31" s="15">
        <v>0</v>
      </c>
      <c r="D31" s="54">
        <f>+'10.1.14_SIS'!CX32</f>
        <v>0</v>
      </c>
      <c r="E31" s="54">
        <f t="shared" si="1"/>
        <v>0</v>
      </c>
      <c r="F31" s="54">
        <f t="shared" si="2"/>
        <v>0</v>
      </c>
      <c r="G31" s="54">
        <f t="shared" si="3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4"/>
        <v>3831.8158846568822</v>
      </c>
      <c r="K31" s="14">
        <f t="shared" si="5"/>
        <v>0</v>
      </c>
      <c r="L31" s="13">
        <f t="shared" si="6"/>
        <v>0</v>
      </c>
      <c r="M31" s="13">
        <f t="shared" si="7"/>
        <v>0</v>
      </c>
    </row>
    <row r="32" spans="1:13" ht="14.25" x14ac:dyDescent="0.2">
      <c r="A32" s="59">
        <v>29</v>
      </c>
      <c r="B32" s="20" t="s">
        <v>135</v>
      </c>
      <c r="C32" s="15">
        <v>0</v>
      </c>
      <c r="D32" s="54">
        <f>+'10.1.14_SIS'!CX33</f>
        <v>0</v>
      </c>
      <c r="E32" s="54">
        <f t="shared" si="1"/>
        <v>0</v>
      </c>
      <c r="F32" s="54">
        <f t="shared" si="2"/>
        <v>0</v>
      </c>
      <c r="G32" s="54">
        <f t="shared" si="3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4"/>
        <v>4593.9623210173722</v>
      </c>
      <c r="K32" s="14">
        <f t="shared" si="5"/>
        <v>0</v>
      </c>
      <c r="L32" s="13">
        <f t="shared" si="6"/>
        <v>0</v>
      </c>
      <c r="M32" s="13">
        <f t="shared" si="7"/>
        <v>0</v>
      </c>
    </row>
    <row r="33" spans="1:13" ht="14.25" x14ac:dyDescent="0.2">
      <c r="A33" s="60">
        <v>30</v>
      </c>
      <c r="B33" s="22" t="s">
        <v>134</v>
      </c>
      <c r="C33" s="12">
        <v>0</v>
      </c>
      <c r="D33" s="55">
        <f>+'10.1.14_SIS'!CX34</f>
        <v>0</v>
      </c>
      <c r="E33" s="55">
        <f t="shared" si="1"/>
        <v>0</v>
      </c>
      <c r="F33" s="55">
        <f t="shared" si="2"/>
        <v>0</v>
      </c>
      <c r="G33" s="55">
        <f t="shared" si="3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4"/>
        <v>6531.7027273996764</v>
      </c>
      <c r="K33" s="10">
        <f t="shared" si="5"/>
        <v>0</v>
      </c>
      <c r="L33" s="11">
        <f t="shared" si="6"/>
        <v>0</v>
      </c>
      <c r="M33" s="11">
        <f t="shared" si="7"/>
        <v>0</v>
      </c>
    </row>
    <row r="34" spans="1:13" ht="14.25" x14ac:dyDescent="0.2">
      <c r="A34" s="59">
        <v>31</v>
      </c>
      <c r="B34" s="20" t="s">
        <v>133</v>
      </c>
      <c r="C34" s="15">
        <v>0</v>
      </c>
      <c r="D34" s="54">
        <f>+'10.1.14_SIS'!CX35</f>
        <v>0</v>
      </c>
      <c r="E34" s="54">
        <f t="shared" si="1"/>
        <v>0</v>
      </c>
      <c r="F34" s="54">
        <f t="shared" si="2"/>
        <v>0</v>
      </c>
      <c r="G34" s="54">
        <f t="shared" si="3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4"/>
        <v>5141.447671686853</v>
      </c>
      <c r="K34" s="14">
        <f t="shared" si="5"/>
        <v>0</v>
      </c>
      <c r="L34" s="13">
        <f t="shared" si="6"/>
        <v>0</v>
      </c>
      <c r="M34" s="13">
        <f t="shared" si="7"/>
        <v>0</v>
      </c>
    </row>
    <row r="35" spans="1:13" ht="14.25" x14ac:dyDescent="0.2">
      <c r="A35" s="59">
        <v>32</v>
      </c>
      <c r="B35" s="20" t="s">
        <v>132</v>
      </c>
      <c r="C35" s="15">
        <v>0</v>
      </c>
      <c r="D35" s="54">
        <f>+'10.1.14_SIS'!CX36</f>
        <v>0</v>
      </c>
      <c r="E35" s="54">
        <f t="shared" si="1"/>
        <v>0</v>
      </c>
      <c r="F35" s="54">
        <f t="shared" si="2"/>
        <v>0</v>
      </c>
      <c r="G35" s="54">
        <f t="shared" si="3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4"/>
        <v>6212.5891890611274</v>
      </c>
      <c r="K35" s="14">
        <f t="shared" si="5"/>
        <v>0</v>
      </c>
      <c r="L35" s="13">
        <f t="shared" si="6"/>
        <v>0</v>
      </c>
      <c r="M35" s="13">
        <f t="shared" si="7"/>
        <v>0</v>
      </c>
    </row>
    <row r="36" spans="1:13" ht="14.25" x14ac:dyDescent="0.2">
      <c r="A36" s="59">
        <v>33</v>
      </c>
      <c r="B36" s="20" t="s">
        <v>131</v>
      </c>
      <c r="C36" s="15">
        <v>0</v>
      </c>
      <c r="D36" s="54">
        <f>+'10.1.14_SIS'!CX37</f>
        <v>0</v>
      </c>
      <c r="E36" s="54">
        <f t="shared" si="1"/>
        <v>0</v>
      </c>
      <c r="F36" s="54">
        <f t="shared" si="2"/>
        <v>0</v>
      </c>
      <c r="G36" s="54">
        <f t="shared" si="3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4"/>
        <v>6111.5354558085237</v>
      </c>
      <c r="K36" s="14">
        <f t="shared" si="5"/>
        <v>0</v>
      </c>
      <c r="L36" s="13">
        <f t="shared" si="6"/>
        <v>0</v>
      </c>
      <c r="M36" s="13">
        <f t="shared" si="7"/>
        <v>0</v>
      </c>
    </row>
    <row r="37" spans="1:13" ht="14.25" x14ac:dyDescent="0.2">
      <c r="A37" s="59">
        <v>34</v>
      </c>
      <c r="B37" s="20" t="s">
        <v>130</v>
      </c>
      <c r="C37" s="15">
        <v>0</v>
      </c>
      <c r="D37" s="54">
        <f>+'10.1.14_SIS'!CX38</f>
        <v>0</v>
      </c>
      <c r="E37" s="54">
        <f t="shared" si="1"/>
        <v>0</v>
      </c>
      <c r="F37" s="54">
        <f t="shared" si="2"/>
        <v>0</v>
      </c>
      <c r="G37" s="54">
        <f t="shared" si="3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4"/>
        <v>6936.2076842789011</v>
      </c>
      <c r="K37" s="14">
        <f t="shared" si="5"/>
        <v>0</v>
      </c>
      <c r="L37" s="13">
        <f t="shared" si="6"/>
        <v>0</v>
      </c>
      <c r="M37" s="13">
        <f t="shared" si="7"/>
        <v>0</v>
      </c>
    </row>
    <row r="38" spans="1:13" ht="14.25" x14ac:dyDescent="0.2">
      <c r="A38" s="60">
        <v>35</v>
      </c>
      <c r="B38" s="22" t="s">
        <v>129</v>
      </c>
      <c r="C38" s="12">
        <v>0</v>
      </c>
      <c r="D38" s="55">
        <f>+'10.1.14_SIS'!CX39</f>
        <v>0</v>
      </c>
      <c r="E38" s="55">
        <f t="shared" si="1"/>
        <v>0</v>
      </c>
      <c r="F38" s="55">
        <f t="shared" si="2"/>
        <v>0</v>
      </c>
      <c r="G38" s="55">
        <f t="shared" si="3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4"/>
        <v>5704.2082060477605</v>
      </c>
      <c r="K38" s="10">
        <f t="shared" si="5"/>
        <v>0</v>
      </c>
      <c r="L38" s="11">
        <f t="shared" si="6"/>
        <v>0</v>
      </c>
      <c r="M38" s="11">
        <f t="shared" si="7"/>
        <v>0</v>
      </c>
    </row>
    <row r="39" spans="1:13" ht="14.25" x14ac:dyDescent="0.2">
      <c r="A39" s="59">
        <v>36</v>
      </c>
      <c r="B39" s="20" t="s">
        <v>128</v>
      </c>
      <c r="C39" s="15">
        <v>0</v>
      </c>
      <c r="D39" s="54">
        <f>+'10.1.14_SIS'!CX40</f>
        <v>0</v>
      </c>
      <c r="E39" s="54">
        <f t="shared" si="1"/>
        <v>0</v>
      </c>
      <c r="F39" s="54">
        <f t="shared" si="2"/>
        <v>0</v>
      </c>
      <c r="G39" s="54">
        <f t="shared" si="3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4"/>
        <v>4348.7345590766217</v>
      </c>
      <c r="K39" s="14">
        <f t="shared" si="5"/>
        <v>0</v>
      </c>
      <c r="L39" s="13">
        <f t="shared" si="6"/>
        <v>0</v>
      </c>
      <c r="M39" s="13">
        <f t="shared" si="7"/>
        <v>0</v>
      </c>
    </row>
    <row r="40" spans="1:13" ht="14.25" x14ac:dyDescent="0.2">
      <c r="A40" s="59">
        <v>37</v>
      </c>
      <c r="B40" s="20" t="s">
        <v>127</v>
      </c>
      <c r="C40" s="15">
        <v>0</v>
      </c>
      <c r="D40" s="54">
        <f>+'10.1.14_SIS'!CX41</f>
        <v>0</v>
      </c>
      <c r="E40" s="54">
        <f t="shared" si="1"/>
        <v>0</v>
      </c>
      <c r="F40" s="54">
        <f t="shared" si="2"/>
        <v>0</v>
      </c>
      <c r="G40" s="54">
        <f t="shared" si="3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4"/>
        <v>6318.9939260317688</v>
      </c>
      <c r="K40" s="14">
        <f t="shared" si="5"/>
        <v>0</v>
      </c>
      <c r="L40" s="13">
        <f t="shared" si="6"/>
        <v>0</v>
      </c>
      <c r="M40" s="13">
        <f t="shared" si="7"/>
        <v>0</v>
      </c>
    </row>
    <row r="41" spans="1:13" ht="14.25" x14ac:dyDescent="0.2">
      <c r="A41" s="59">
        <v>38</v>
      </c>
      <c r="B41" s="20" t="s">
        <v>126</v>
      </c>
      <c r="C41" s="15">
        <v>0</v>
      </c>
      <c r="D41" s="54">
        <f>+'10.1.14_SIS'!CX42</f>
        <v>0</v>
      </c>
      <c r="E41" s="54">
        <f t="shared" si="1"/>
        <v>0</v>
      </c>
      <c r="F41" s="54">
        <f t="shared" si="2"/>
        <v>0</v>
      </c>
      <c r="G41" s="54">
        <f t="shared" si="3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4"/>
        <v>2918.7217552916882</v>
      </c>
      <c r="K41" s="14">
        <f t="shared" si="5"/>
        <v>0</v>
      </c>
      <c r="L41" s="13">
        <f t="shared" si="6"/>
        <v>0</v>
      </c>
      <c r="M41" s="13">
        <f t="shared" si="7"/>
        <v>0</v>
      </c>
    </row>
    <row r="42" spans="1:13" ht="14.25" x14ac:dyDescent="0.2">
      <c r="A42" s="59">
        <v>39</v>
      </c>
      <c r="B42" s="20" t="s">
        <v>125</v>
      </c>
      <c r="C42" s="15">
        <v>0</v>
      </c>
      <c r="D42" s="54">
        <f>+'10.1.14_SIS'!CX43</f>
        <v>0</v>
      </c>
      <c r="E42" s="54">
        <f t="shared" si="1"/>
        <v>0</v>
      </c>
      <c r="F42" s="54">
        <f t="shared" si="2"/>
        <v>0</v>
      </c>
      <c r="G42" s="54">
        <f t="shared" si="3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4"/>
        <v>4436.561411357332</v>
      </c>
      <c r="K42" s="14">
        <f t="shared" si="5"/>
        <v>0</v>
      </c>
      <c r="L42" s="13">
        <f t="shared" si="6"/>
        <v>0</v>
      </c>
      <c r="M42" s="13">
        <f t="shared" si="7"/>
        <v>0</v>
      </c>
    </row>
    <row r="43" spans="1:13" ht="14.25" x14ac:dyDescent="0.2">
      <c r="A43" s="60">
        <v>40</v>
      </c>
      <c r="B43" s="22" t="s">
        <v>124</v>
      </c>
      <c r="C43" s="12">
        <v>0</v>
      </c>
      <c r="D43" s="55">
        <f>+'10.1.14_SIS'!CX44</f>
        <v>0</v>
      </c>
      <c r="E43" s="55">
        <f t="shared" si="1"/>
        <v>0</v>
      </c>
      <c r="F43" s="55">
        <f t="shared" si="2"/>
        <v>0</v>
      </c>
      <c r="G43" s="55">
        <f t="shared" si="3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4"/>
        <v>5822.0810285698408</v>
      </c>
      <c r="K43" s="10">
        <f t="shared" si="5"/>
        <v>0</v>
      </c>
      <c r="L43" s="11">
        <f t="shared" si="6"/>
        <v>0</v>
      </c>
      <c r="M43" s="11">
        <f t="shared" si="7"/>
        <v>0</v>
      </c>
    </row>
    <row r="44" spans="1:13" ht="14.25" x14ac:dyDescent="0.2">
      <c r="A44" s="59">
        <v>41</v>
      </c>
      <c r="B44" s="20" t="s">
        <v>123</v>
      </c>
      <c r="C44" s="15">
        <v>0</v>
      </c>
      <c r="D44" s="54">
        <f>+'10.1.14_SIS'!CX45</f>
        <v>0</v>
      </c>
      <c r="E44" s="54">
        <f t="shared" si="1"/>
        <v>0</v>
      </c>
      <c r="F44" s="54">
        <f t="shared" si="2"/>
        <v>0</v>
      </c>
      <c r="G44" s="54">
        <f t="shared" si="3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4"/>
        <v>4177.4148574716473</v>
      </c>
      <c r="K44" s="14">
        <f t="shared" si="5"/>
        <v>0</v>
      </c>
      <c r="L44" s="13">
        <f t="shared" si="6"/>
        <v>0</v>
      </c>
      <c r="M44" s="13">
        <f t="shared" si="7"/>
        <v>0</v>
      </c>
    </row>
    <row r="45" spans="1:13" ht="14.25" x14ac:dyDescent="0.2">
      <c r="A45" s="59">
        <v>42</v>
      </c>
      <c r="B45" s="20" t="s">
        <v>122</v>
      </c>
      <c r="C45" s="15">
        <v>0</v>
      </c>
      <c r="D45" s="54">
        <f>+'10.1.14_SIS'!CX46</f>
        <v>0</v>
      </c>
      <c r="E45" s="54">
        <f t="shared" si="1"/>
        <v>0</v>
      </c>
      <c r="F45" s="54">
        <f t="shared" si="2"/>
        <v>0</v>
      </c>
      <c r="G45" s="54">
        <f t="shared" si="3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4"/>
        <v>5647.8877751368682</v>
      </c>
      <c r="K45" s="14">
        <f t="shared" si="5"/>
        <v>0</v>
      </c>
      <c r="L45" s="13">
        <f t="shared" si="6"/>
        <v>0</v>
      </c>
      <c r="M45" s="13">
        <f t="shared" si="7"/>
        <v>0</v>
      </c>
    </row>
    <row r="46" spans="1:13" ht="14.25" x14ac:dyDescent="0.2">
      <c r="A46" s="59">
        <v>43</v>
      </c>
      <c r="B46" s="20" t="s">
        <v>121</v>
      </c>
      <c r="C46" s="15">
        <v>0</v>
      </c>
      <c r="D46" s="54">
        <f>+'10.1.14_SIS'!CX47</f>
        <v>0</v>
      </c>
      <c r="E46" s="54">
        <f t="shared" si="1"/>
        <v>0</v>
      </c>
      <c r="F46" s="54">
        <f t="shared" si="2"/>
        <v>0</v>
      </c>
      <c r="G46" s="54">
        <f t="shared" si="3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4"/>
        <v>6363.3538720594697</v>
      </c>
      <c r="K46" s="14">
        <f t="shared" si="5"/>
        <v>0</v>
      </c>
      <c r="L46" s="13">
        <f t="shared" si="6"/>
        <v>0</v>
      </c>
      <c r="M46" s="13">
        <f t="shared" si="7"/>
        <v>0</v>
      </c>
    </row>
    <row r="47" spans="1:13" ht="14.25" x14ac:dyDescent="0.2">
      <c r="A47" s="59">
        <v>44</v>
      </c>
      <c r="B47" s="20" t="s">
        <v>120</v>
      </c>
      <c r="C47" s="15">
        <v>0</v>
      </c>
      <c r="D47" s="54">
        <f>+'10.1.14_SIS'!CX48</f>
        <v>0</v>
      </c>
      <c r="E47" s="54">
        <f t="shared" si="1"/>
        <v>0</v>
      </c>
      <c r="F47" s="54">
        <f t="shared" si="2"/>
        <v>0</v>
      </c>
      <c r="G47" s="54">
        <f t="shared" si="3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4"/>
        <v>5560.7558151820358</v>
      </c>
      <c r="K47" s="14">
        <f t="shared" si="5"/>
        <v>0</v>
      </c>
      <c r="L47" s="13">
        <f t="shared" si="6"/>
        <v>0</v>
      </c>
      <c r="M47" s="13">
        <f t="shared" si="7"/>
        <v>0</v>
      </c>
    </row>
    <row r="48" spans="1:13" ht="14.25" x14ac:dyDescent="0.2">
      <c r="A48" s="60">
        <v>45</v>
      </c>
      <c r="B48" s="22" t="s">
        <v>119</v>
      </c>
      <c r="C48" s="12">
        <v>0</v>
      </c>
      <c r="D48" s="55">
        <f>+'10.1.14_SIS'!CX49</f>
        <v>0</v>
      </c>
      <c r="E48" s="55">
        <f t="shared" si="1"/>
        <v>0</v>
      </c>
      <c r="F48" s="55">
        <f t="shared" si="2"/>
        <v>0</v>
      </c>
      <c r="G48" s="55">
        <f t="shared" si="3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4"/>
        <v>2808.0072499469102</v>
      </c>
      <c r="K48" s="10">
        <f t="shared" si="5"/>
        <v>0</v>
      </c>
      <c r="L48" s="11">
        <f t="shared" si="6"/>
        <v>0</v>
      </c>
      <c r="M48" s="11">
        <f t="shared" si="7"/>
        <v>0</v>
      </c>
    </row>
    <row r="49" spans="1:13" ht="14.25" x14ac:dyDescent="0.2">
      <c r="A49" s="59">
        <v>46</v>
      </c>
      <c r="B49" s="20" t="s">
        <v>118</v>
      </c>
      <c r="C49" s="15">
        <v>0</v>
      </c>
      <c r="D49" s="54">
        <f>+'10.1.14_SIS'!CX50</f>
        <v>0</v>
      </c>
      <c r="E49" s="54">
        <f t="shared" si="1"/>
        <v>0</v>
      </c>
      <c r="F49" s="54">
        <f t="shared" si="2"/>
        <v>0</v>
      </c>
      <c r="G49" s="54">
        <f t="shared" si="3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4"/>
        <v>6779.2744468088385</v>
      </c>
      <c r="K49" s="14">
        <f t="shared" si="5"/>
        <v>0</v>
      </c>
      <c r="L49" s="13">
        <f t="shared" si="6"/>
        <v>0</v>
      </c>
      <c r="M49" s="13">
        <f t="shared" si="7"/>
        <v>0</v>
      </c>
    </row>
    <row r="50" spans="1:13" ht="14.25" x14ac:dyDescent="0.2">
      <c r="A50" s="59">
        <v>47</v>
      </c>
      <c r="B50" s="20" t="s">
        <v>117</v>
      </c>
      <c r="C50" s="15">
        <v>0</v>
      </c>
      <c r="D50" s="54">
        <f>+'10.1.14_SIS'!CX51</f>
        <v>0</v>
      </c>
      <c r="E50" s="54">
        <f t="shared" si="1"/>
        <v>0</v>
      </c>
      <c r="F50" s="54">
        <f t="shared" si="2"/>
        <v>0</v>
      </c>
      <c r="G50" s="54">
        <f t="shared" si="3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4"/>
        <v>3434.9085257646739</v>
      </c>
      <c r="K50" s="14">
        <f t="shared" si="5"/>
        <v>0</v>
      </c>
      <c r="L50" s="13">
        <f t="shared" si="6"/>
        <v>0</v>
      </c>
      <c r="M50" s="13">
        <f t="shared" si="7"/>
        <v>0</v>
      </c>
    </row>
    <row r="51" spans="1:13" ht="14.25" x14ac:dyDescent="0.2">
      <c r="A51" s="59">
        <v>48</v>
      </c>
      <c r="B51" s="20" t="s">
        <v>116</v>
      </c>
      <c r="C51" s="15">
        <v>0</v>
      </c>
      <c r="D51" s="54">
        <f>+'10.1.14_SIS'!CX52</f>
        <v>0</v>
      </c>
      <c r="E51" s="54">
        <f t="shared" si="1"/>
        <v>0</v>
      </c>
      <c r="F51" s="54">
        <f t="shared" si="2"/>
        <v>0</v>
      </c>
      <c r="G51" s="54">
        <f t="shared" si="3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4"/>
        <v>4854.4282529800721</v>
      </c>
      <c r="K51" s="14">
        <f t="shared" si="5"/>
        <v>0</v>
      </c>
      <c r="L51" s="13">
        <f t="shared" si="6"/>
        <v>0</v>
      </c>
      <c r="M51" s="13">
        <f t="shared" si="7"/>
        <v>0</v>
      </c>
    </row>
    <row r="52" spans="1:13" ht="14.25" x14ac:dyDescent="0.2">
      <c r="A52" s="59">
        <v>49</v>
      </c>
      <c r="B52" s="20" t="s">
        <v>115</v>
      </c>
      <c r="C52" s="15">
        <v>0</v>
      </c>
      <c r="D52" s="54">
        <f>+'10.1.14_SIS'!CX53</f>
        <v>0</v>
      </c>
      <c r="E52" s="54">
        <f t="shared" si="1"/>
        <v>0</v>
      </c>
      <c r="F52" s="54">
        <f t="shared" si="2"/>
        <v>0</v>
      </c>
      <c r="G52" s="54">
        <f t="shared" si="3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4"/>
        <v>5570.3155315659187</v>
      </c>
      <c r="K52" s="14">
        <f t="shared" si="5"/>
        <v>0</v>
      </c>
      <c r="L52" s="13">
        <f t="shared" si="6"/>
        <v>0</v>
      </c>
      <c r="M52" s="13">
        <f t="shared" si="7"/>
        <v>0</v>
      </c>
    </row>
    <row r="53" spans="1:13" ht="14.25" x14ac:dyDescent="0.2">
      <c r="A53" s="60">
        <v>50</v>
      </c>
      <c r="B53" s="22" t="s">
        <v>114</v>
      </c>
      <c r="C53" s="12">
        <v>0</v>
      </c>
      <c r="D53" s="55">
        <f>+'10.1.14_SIS'!CX54</f>
        <v>0</v>
      </c>
      <c r="E53" s="55">
        <f t="shared" si="1"/>
        <v>0</v>
      </c>
      <c r="F53" s="55">
        <f t="shared" si="2"/>
        <v>0</v>
      </c>
      <c r="G53" s="55">
        <f t="shared" si="3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4"/>
        <v>5812.1492722701678</v>
      </c>
      <c r="K53" s="10">
        <f t="shared" si="5"/>
        <v>0</v>
      </c>
      <c r="L53" s="11">
        <f t="shared" si="6"/>
        <v>0</v>
      </c>
      <c r="M53" s="11">
        <f t="shared" si="7"/>
        <v>0</v>
      </c>
    </row>
    <row r="54" spans="1:13" ht="14.25" x14ac:dyDescent="0.2">
      <c r="A54" s="59">
        <v>51</v>
      </c>
      <c r="B54" s="20" t="s">
        <v>113</v>
      </c>
      <c r="C54" s="15">
        <v>0</v>
      </c>
      <c r="D54" s="54">
        <f>+'10.1.14_SIS'!CX55</f>
        <v>0</v>
      </c>
      <c r="E54" s="54">
        <f t="shared" si="1"/>
        <v>0</v>
      </c>
      <c r="F54" s="54">
        <f t="shared" si="2"/>
        <v>0</v>
      </c>
      <c r="G54" s="54">
        <f t="shared" si="3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4"/>
        <v>4860.8528602178994</v>
      </c>
      <c r="K54" s="14">
        <f t="shared" si="5"/>
        <v>0</v>
      </c>
      <c r="L54" s="13">
        <f t="shared" si="6"/>
        <v>0</v>
      </c>
      <c r="M54" s="13">
        <f t="shared" si="7"/>
        <v>0</v>
      </c>
    </row>
    <row r="55" spans="1:13" ht="14.25" x14ac:dyDescent="0.2">
      <c r="A55" s="59">
        <v>52</v>
      </c>
      <c r="B55" s="20" t="s">
        <v>112</v>
      </c>
      <c r="C55" s="15">
        <v>0</v>
      </c>
      <c r="D55" s="54">
        <f>+'10.1.14_SIS'!CX56</f>
        <v>0</v>
      </c>
      <c r="E55" s="54">
        <f t="shared" si="1"/>
        <v>0</v>
      </c>
      <c r="F55" s="54">
        <f t="shared" si="2"/>
        <v>0</v>
      </c>
      <c r="G55" s="54">
        <f t="shared" si="3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4"/>
        <v>5720.6445845228172</v>
      </c>
      <c r="K55" s="14">
        <f t="shared" si="5"/>
        <v>0</v>
      </c>
      <c r="L55" s="13">
        <f t="shared" si="6"/>
        <v>0</v>
      </c>
      <c r="M55" s="13">
        <f t="shared" si="7"/>
        <v>0</v>
      </c>
    </row>
    <row r="56" spans="1:13" ht="14.25" x14ac:dyDescent="0.2">
      <c r="A56" s="59">
        <v>53</v>
      </c>
      <c r="B56" s="20" t="s">
        <v>111</v>
      </c>
      <c r="C56" s="15">
        <v>0</v>
      </c>
      <c r="D56" s="54">
        <f>+'10.1.14_SIS'!CX57</f>
        <v>0</v>
      </c>
      <c r="E56" s="54">
        <f t="shared" si="1"/>
        <v>0</v>
      </c>
      <c r="F56" s="54">
        <f t="shared" si="2"/>
        <v>0</v>
      </c>
      <c r="G56" s="54">
        <f t="shared" si="3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4"/>
        <v>5749.890819404548</v>
      </c>
      <c r="K56" s="14">
        <f t="shared" si="5"/>
        <v>0</v>
      </c>
      <c r="L56" s="13">
        <f t="shared" si="6"/>
        <v>0</v>
      </c>
      <c r="M56" s="13">
        <f t="shared" si="7"/>
        <v>0</v>
      </c>
    </row>
    <row r="57" spans="1:13" ht="14.25" x14ac:dyDescent="0.2">
      <c r="A57" s="59">
        <v>54</v>
      </c>
      <c r="B57" s="20" t="s">
        <v>110</v>
      </c>
      <c r="C57" s="15">
        <v>0</v>
      </c>
      <c r="D57" s="54">
        <f>+'10.1.14_SIS'!CX58</f>
        <v>0</v>
      </c>
      <c r="E57" s="54">
        <f t="shared" si="1"/>
        <v>0</v>
      </c>
      <c r="F57" s="54">
        <f t="shared" si="2"/>
        <v>0</v>
      </c>
      <c r="G57" s="54">
        <f t="shared" si="3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4"/>
        <v>6818.5298370516712</v>
      </c>
      <c r="K57" s="14">
        <f t="shared" si="5"/>
        <v>0</v>
      </c>
      <c r="L57" s="13">
        <f t="shared" si="6"/>
        <v>0</v>
      </c>
      <c r="M57" s="13">
        <f t="shared" si="7"/>
        <v>0</v>
      </c>
    </row>
    <row r="58" spans="1:13" ht="14.25" x14ac:dyDescent="0.2">
      <c r="A58" s="60">
        <v>55</v>
      </c>
      <c r="B58" s="22" t="s">
        <v>109</v>
      </c>
      <c r="C58" s="12">
        <v>0</v>
      </c>
      <c r="D58" s="55">
        <f>+'10.1.14_SIS'!CX59</f>
        <v>0</v>
      </c>
      <c r="E58" s="55">
        <f t="shared" si="1"/>
        <v>0</v>
      </c>
      <c r="F58" s="55">
        <f t="shared" si="2"/>
        <v>0</v>
      </c>
      <c r="G58" s="55">
        <f t="shared" si="3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4"/>
        <v>5061.9625491298484</v>
      </c>
      <c r="K58" s="10">
        <f t="shared" si="5"/>
        <v>0</v>
      </c>
      <c r="L58" s="11">
        <f t="shared" si="6"/>
        <v>0</v>
      </c>
      <c r="M58" s="11">
        <f t="shared" si="7"/>
        <v>0</v>
      </c>
    </row>
    <row r="59" spans="1:13" ht="14.25" x14ac:dyDescent="0.2">
      <c r="A59" s="59">
        <v>56</v>
      </c>
      <c r="B59" s="20" t="s">
        <v>108</v>
      </c>
      <c r="C59" s="15">
        <v>0</v>
      </c>
      <c r="D59" s="54">
        <f>+'10.1.14_SIS'!CX60</f>
        <v>0</v>
      </c>
      <c r="E59" s="54">
        <f t="shared" si="1"/>
        <v>0</v>
      </c>
      <c r="F59" s="54">
        <f t="shared" si="2"/>
        <v>0</v>
      </c>
      <c r="G59" s="54">
        <f t="shared" si="3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4"/>
        <v>5643.1509408288284</v>
      </c>
      <c r="K59" s="14">
        <f t="shared" si="5"/>
        <v>0</v>
      </c>
      <c r="L59" s="13">
        <f t="shared" si="6"/>
        <v>0</v>
      </c>
      <c r="M59" s="13">
        <f t="shared" si="7"/>
        <v>0</v>
      </c>
    </row>
    <row r="60" spans="1:13" ht="14.25" x14ac:dyDescent="0.2">
      <c r="A60" s="59">
        <v>57</v>
      </c>
      <c r="B60" s="20" t="s">
        <v>107</v>
      </c>
      <c r="C60" s="15">
        <v>0</v>
      </c>
      <c r="D60" s="54">
        <f>+'10.1.14_SIS'!CX61</f>
        <v>0</v>
      </c>
      <c r="E60" s="54">
        <f t="shared" si="1"/>
        <v>0</v>
      </c>
      <c r="F60" s="54">
        <f t="shared" si="2"/>
        <v>0</v>
      </c>
      <c r="G60" s="54">
        <f t="shared" si="3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4"/>
        <v>5390.5022979230689</v>
      </c>
      <c r="K60" s="14">
        <f t="shared" si="5"/>
        <v>0</v>
      </c>
      <c r="L60" s="13">
        <f t="shared" si="6"/>
        <v>0</v>
      </c>
      <c r="M60" s="13">
        <f t="shared" si="7"/>
        <v>0</v>
      </c>
    </row>
    <row r="61" spans="1:13" ht="14.25" x14ac:dyDescent="0.2">
      <c r="A61" s="59">
        <v>58</v>
      </c>
      <c r="B61" s="20" t="s">
        <v>106</v>
      </c>
      <c r="C61" s="15">
        <v>0</v>
      </c>
      <c r="D61" s="54">
        <f>+'10.1.14_SIS'!CX62</f>
        <v>0</v>
      </c>
      <c r="E61" s="54">
        <f t="shared" si="1"/>
        <v>0</v>
      </c>
      <c r="F61" s="54">
        <f t="shared" si="2"/>
        <v>0</v>
      </c>
      <c r="G61" s="54">
        <f t="shared" si="3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4"/>
        <v>6370.1529637882122</v>
      </c>
      <c r="K61" s="14">
        <f t="shared" si="5"/>
        <v>0</v>
      </c>
      <c r="L61" s="13">
        <f t="shared" si="6"/>
        <v>0</v>
      </c>
      <c r="M61" s="13">
        <f t="shared" si="7"/>
        <v>0</v>
      </c>
    </row>
    <row r="62" spans="1:13" ht="14.25" x14ac:dyDescent="0.2">
      <c r="A62" s="59">
        <v>59</v>
      </c>
      <c r="B62" s="20" t="s">
        <v>105</v>
      </c>
      <c r="C62" s="15">
        <v>0</v>
      </c>
      <c r="D62" s="54">
        <f>+'10.1.14_SIS'!CX63</f>
        <v>0</v>
      </c>
      <c r="E62" s="54">
        <f t="shared" si="1"/>
        <v>0</v>
      </c>
      <c r="F62" s="54">
        <f t="shared" si="2"/>
        <v>0</v>
      </c>
      <c r="G62" s="54">
        <f t="shared" si="3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4"/>
        <v>7311.4662935218475</v>
      </c>
      <c r="K62" s="14">
        <f t="shared" si="5"/>
        <v>0</v>
      </c>
      <c r="L62" s="13">
        <f t="shared" si="6"/>
        <v>0</v>
      </c>
      <c r="M62" s="13">
        <f t="shared" si="7"/>
        <v>0</v>
      </c>
    </row>
    <row r="63" spans="1:13" ht="14.25" x14ac:dyDescent="0.2">
      <c r="A63" s="60">
        <v>60</v>
      </c>
      <c r="B63" s="22" t="s">
        <v>104</v>
      </c>
      <c r="C63" s="12">
        <v>0</v>
      </c>
      <c r="D63" s="55">
        <f>+'10.1.14_SIS'!CX64</f>
        <v>0</v>
      </c>
      <c r="E63" s="55">
        <f t="shared" si="1"/>
        <v>0</v>
      </c>
      <c r="F63" s="55">
        <f t="shared" si="2"/>
        <v>0</v>
      </c>
      <c r="G63" s="55">
        <f t="shared" si="3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4"/>
        <v>5895.264090063828</v>
      </c>
      <c r="K63" s="10">
        <f t="shared" si="5"/>
        <v>0</v>
      </c>
      <c r="L63" s="11">
        <f t="shared" si="6"/>
        <v>0</v>
      </c>
      <c r="M63" s="11">
        <f t="shared" si="7"/>
        <v>0</v>
      </c>
    </row>
    <row r="64" spans="1:13" ht="14.25" x14ac:dyDescent="0.2">
      <c r="A64" s="59">
        <v>61</v>
      </c>
      <c r="B64" s="20" t="s">
        <v>103</v>
      </c>
      <c r="C64" s="15">
        <v>0</v>
      </c>
      <c r="D64" s="54">
        <f>+'10.1.14_SIS'!CX65</f>
        <v>0</v>
      </c>
      <c r="E64" s="54">
        <f t="shared" si="1"/>
        <v>0</v>
      </c>
      <c r="F64" s="54">
        <f t="shared" si="2"/>
        <v>0</v>
      </c>
      <c r="G64" s="54">
        <f t="shared" si="3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4"/>
        <v>3687.8675356369185</v>
      </c>
      <c r="K64" s="14">
        <f t="shared" si="5"/>
        <v>0</v>
      </c>
      <c r="L64" s="13">
        <f t="shared" si="6"/>
        <v>0</v>
      </c>
      <c r="M64" s="13">
        <f t="shared" si="7"/>
        <v>0</v>
      </c>
    </row>
    <row r="65" spans="1:13" ht="14.25" x14ac:dyDescent="0.2">
      <c r="A65" s="59">
        <v>62</v>
      </c>
      <c r="B65" s="20" t="s">
        <v>102</v>
      </c>
      <c r="C65" s="15">
        <v>0</v>
      </c>
      <c r="D65" s="54">
        <f>+'10.1.14_SIS'!CX66</f>
        <v>0</v>
      </c>
      <c r="E65" s="54">
        <f t="shared" si="1"/>
        <v>0</v>
      </c>
      <c r="F65" s="54">
        <f t="shared" si="2"/>
        <v>0</v>
      </c>
      <c r="G65" s="54">
        <f t="shared" si="3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4"/>
        <v>6417.154538516008</v>
      </c>
      <c r="K65" s="14">
        <f t="shared" si="5"/>
        <v>0</v>
      </c>
      <c r="L65" s="13">
        <f t="shared" si="6"/>
        <v>0</v>
      </c>
      <c r="M65" s="13">
        <f t="shared" si="7"/>
        <v>0</v>
      </c>
    </row>
    <row r="66" spans="1:13" ht="14.25" x14ac:dyDescent="0.2">
      <c r="A66" s="59">
        <v>63</v>
      </c>
      <c r="B66" s="20" t="s">
        <v>101</v>
      </c>
      <c r="C66" s="15">
        <v>0</v>
      </c>
      <c r="D66" s="54">
        <f>+'10.1.14_SIS'!CX67</f>
        <v>0</v>
      </c>
      <c r="E66" s="54">
        <f t="shared" si="1"/>
        <v>0</v>
      </c>
      <c r="F66" s="54">
        <f t="shared" si="2"/>
        <v>0</v>
      </c>
      <c r="G66" s="54">
        <f t="shared" si="3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4"/>
        <v>4881.1713481848092</v>
      </c>
      <c r="K66" s="14">
        <f t="shared" si="5"/>
        <v>0</v>
      </c>
      <c r="L66" s="13">
        <f t="shared" si="6"/>
        <v>0</v>
      </c>
      <c r="M66" s="13">
        <f t="shared" si="7"/>
        <v>0</v>
      </c>
    </row>
    <row r="67" spans="1:13" ht="14.25" x14ac:dyDescent="0.2">
      <c r="A67" s="59">
        <v>64</v>
      </c>
      <c r="B67" s="20" t="s">
        <v>100</v>
      </c>
      <c r="C67" s="15">
        <v>0</v>
      </c>
      <c r="D67" s="54">
        <f>+'10.1.14_SIS'!CX68</f>
        <v>0</v>
      </c>
      <c r="E67" s="54">
        <f t="shared" si="1"/>
        <v>0</v>
      </c>
      <c r="F67" s="54">
        <f t="shared" si="2"/>
        <v>0</v>
      </c>
      <c r="G67" s="54">
        <f t="shared" si="3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4"/>
        <v>6870.4907532778252</v>
      </c>
      <c r="K67" s="14">
        <f t="shared" si="5"/>
        <v>0</v>
      </c>
      <c r="L67" s="13">
        <f t="shared" si="6"/>
        <v>0</v>
      </c>
      <c r="M67" s="13">
        <f t="shared" si="7"/>
        <v>0</v>
      </c>
    </row>
    <row r="68" spans="1:13" ht="14.25" x14ac:dyDescent="0.2">
      <c r="A68" s="60">
        <v>65</v>
      </c>
      <c r="B68" s="22" t="s">
        <v>99</v>
      </c>
      <c r="C68" s="12">
        <v>0</v>
      </c>
      <c r="D68" s="55">
        <f>+'10.1.14_SIS'!CX69</f>
        <v>0</v>
      </c>
      <c r="E68" s="55">
        <f t="shared" ref="E68:E72" si="8">D68-C68</f>
        <v>0</v>
      </c>
      <c r="F68" s="55">
        <f t="shared" ref="F68:F72" si="9">IF(E68&gt;0,E68,0)</f>
        <v>0</v>
      </c>
      <c r="G68" s="55">
        <f t="shared" ref="G68:G72" si="10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ref="J68:J72" si="11">H68+I68</f>
        <v>5604.2805543943641</v>
      </c>
      <c r="K68" s="10">
        <f t="shared" ref="K68:K72" si="12">E68*J68</f>
        <v>0</v>
      </c>
      <c r="L68" s="11">
        <f t="shared" ref="L68:L72" si="13">IF(K68&gt;0,K68,0)</f>
        <v>0</v>
      </c>
      <c r="M68" s="11">
        <f t="shared" ref="M68:M72" si="14">IF(K68&lt;0,K68,0)</f>
        <v>0</v>
      </c>
    </row>
    <row r="69" spans="1:13" ht="14.25" x14ac:dyDescent="0.2">
      <c r="A69" s="59">
        <v>66</v>
      </c>
      <c r="B69" s="20" t="s">
        <v>98</v>
      </c>
      <c r="C69" s="15">
        <v>0</v>
      </c>
      <c r="D69" s="54">
        <f>+'10.1.14_SIS'!CX70</f>
        <v>0</v>
      </c>
      <c r="E69" s="54">
        <f t="shared" si="8"/>
        <v>0</v>
      </c>
      <c r="F69" s="54">
        <f t="shared" si="9"/>
        <v>0</v>
      </c>
      <c r="G69" s="54">
        <f t="shared" si="10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si="11"/>
        <v>7294.0685433910039</v>
      </c>
      <c r="K69" s="14">
        <f t="shared" si="12"/>
        <v>0</v>
      </c>
      <c r="L69" s="13">
        <f t="shared" si="13"/>
        <v>0</v>
      </c>
      <c r="M69" s="13">
        <f t="shared" si="14"/>
        <v>0</v>
      </c>
    </row>
    <row r="70" spans="1:13" ht="14.25" x14ac:dyDescent="0.2">
      <c r="A70" s="59">
        <v>67</v>
      </c>
      <c r="B70" s="20" t="s">
        <v>97</v>
      </c>
      <c r="C70" s="15">
        <v>0</v>
      </c>
      <c r="D70" s="54">
        <f>+'10.1.14_SIS'!CX71</f>
        <v>5</v>
      </c>
      <c r="E70" s="54">
        <f t="shared" si="8"/>
        <v>5</v>
      </c>
      <c r="F70" s="54">
        <f t="shared" si="9"/>
        <v>5</v>
      </c>
      <c r="G70" s="54">
        <f t="shared" si="10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1"/>
        <v>5744.7567736134115</v>
      </c>
      <c r="K70" s="14">
        <f t="shared" si="12"/>
        <v>28723.783868067057</v>
      </c>
      <c r="L70" s="13">
        <f t="shared" si="13"/>
        <v>28723.783868067057</v>
      </c>
      <c r="M70" s="13">
        <f t="shared" si="14"/>
        <v>0</v>
      </c>
    </row>
    <row r="71" spans="1:13" ht="14.25" x14ac:dyDescent="0.2">
      <c r="A71" s="59">
        <v>68</v>
      </c>
      <c r="B71" s="20" t="s">
        <v>96</v>
      </c>
      <c r="C71" s="15">
        <v>0</v>
      </c>
      <c r="D71" s="54">
        <f>+'10.1.14_SIS'!CX72</f>
        <v>89</v>
      </c>
      <c r="E71" s="54">
        <f t="shared" si="8"/>
        <v>89</v>
      </c>
      <c r="F71" s="54">
        <f t="shared" si="9"/>
        <v>89</v>
      </c>
      <c r="G71" s="54">
        <f t="shared" si="10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1"/>
        <v>7188.8644202560599</v>
      </c>
      <c r="K71" s="14">
        <f t="shared" si="12"/>
        <v>639808.93340278929</v>
      </c>
      <c r="L71" s="13">
        <f t="shared" si="13"/>
        <v>639808.93340278929</v>
      </c>
      <c r="M71" s="13">
        <f t="shared" si="14"/>
        <v>0</v>
      </c>
    </row>
    <row r="72" spans="1:13" ht="14.25" x14ac:dyDescent="0.2">
      <c r="A72" s="59">
        <v>69</v>
      </c>
      <c r="B72" s="20" t="s">
        <v>95</v>
      </c>
      <c r="C72" s="15">
        <v>0</v>
      </c>
      <c r="D72" s="54">
        <f>+'10.1.14_SIS'!CX73</f>
        <v>0</v>
      </c>
      <c r="E72" s="54">
        <f t="shared" si="8"/>
        <v>0</v>
      </c>
      <c r="F72" s="54">
        <f t="shared" si="9"/>
        <v>0</v>
      </c>
      <c r="G72" s="54">
        <f t="shared" si="10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1"/>
        <v>6428.1647921281337</v>
      </c>
      <c r="K72" s="14">
        <f t="shared" si="12"/>
        <v>0</v>
      </c>
      <c r="L72" s="13">
        <f t="shared" si="13"/>
        <v>0</v>
      </c>
      <c r="M72" s="13">
        <f t="shared" si="14"/>
        <v>0</v>
      </c>
    </row>
    <row r="73" spans="1:13" ht="13.5" thickBot="1" x14ac:dyDescent="0.25">
      <c r="A73" s="35"/>
      <c r="B73" s="34" t="s">
        <v>94</v>
      </c>
      <c r="C73" s="67">
        <f>SUM(C4:C72)</f>
        <v>0</v>
      </c>
      <c r="D73" s="67">
        <f>SUM(D4:D72)</f>
        <v>149</v>
      </c>
      <c r="E73" s="67">
        <f>SUM(E4:E72)</f>
        <v>149</v>
      </c>
      <c r="F73" s="67">
        <f>SUM(F4:F72)</f>
        <v>149</v>
      </c>
      <c r="G73" s="67">
        <f>SUM(G4:G72)</f>
        <v>0</v>
      </c>
      <c r="H73" s="33"/>
      <c r="I73" s="32"/>
      <c r="J73" s="32"/>
      <c r="K73" s="31">
        <f>SUM(K4:K72)</f>
        <v>899666.62515145238</v>
      </c>
      <c r="L73" s="31">
        <f>SUM(L4:L72)</f>
        <v>899666.62515145238</v>
      </c>
      <c r="M73" s="31">
        <f>SUM(M4:M72)</f>
        <v>0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Finalized Allocation Using October 1, 2014 SIS Data</oddHeader>
    <oddFooter>&amp;R&amp;P</oddFooter>
  </headerFooter>
  <colBreaks count="1" manualBreakCount="1">
    <brk id="7" max="73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C4" sqref="C4"/>
      <selection pane="topRight" activeCell="C4" sqref="C4"/>
      <selection pane="bottomLeft" activeCell="C4" sqref="C4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19" t="s">
        <v>519</v>
      </c>
      <c r="B1" s="220"/>
      <c r="C1" s="58" t="s">
        <v>510</v>
      </c>
      <c r="D1" s="47" t="s">
        <v>508</v>
      </c>
      <c r="E1" s="43" t="s">
        <v>509</v>
      </c>
      <c r="F1" s="43" t="s">
        <v>501</v>
      </c>
      <c r="G1" s="43" t="s">
        <v>502</v>
      </c>
      <c r="H1" s="44" t="s">
        <v>517</v>
      </c>
      <c r="I1" s="45" t="s">
        <v>503</v>
      </c>
      <c r="J1" s="46" t="s">
        <v>504</v>
      </c>
      <c r="K1" s="42" t="s">
        <v>505</v>
      </c>
      <c r="L1" s="42" t="s">
        <v>506</v>
      </c>
      <c r="M1" s="42" t="s">
        <v>507</v>
      </c>
    </row>
    <row r="2" spans="1:13" ht="13.9" customHeight="1" x14ac:dyDescent="0.25">
      <c r="A2" s="39"/>
      <c r="B2" s="38"/>
      <c r="C2" s="65">
        <v>1</v>
      </c>
      <c r="D2" s="29">
        <f t="shared" ref="D2:M2" si="0">C2+1</f>
        <v>2</v>
      </c>
      <c r="E2" s="29">
        <f t="shared" si="0"/>
        <v>3</v>
      </c>
      <c r="F2" s="29">
        <f t="shared" si="0"/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66" t="s">
        <v>91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15">
        <v>0</v>
      </c>
      <c r="D4" s="54">
        <f>+'10.1.14_SIS'!CY5</f>
        <v>0</v>
      </c>
      <c r="E4" s="54">
        <f t="shared" ref="E4:E67" si="1">D4-C4</f>
        <v>0</v>
      </c>
      <c r="F4" s="54">
        <f t="shared" ref="F4:F67" si="2">IF(E4&gt;0,E4,0)</f>
        <v>0</v>
      </c>
      <c r="G4" s="54">
        <f t="shared" ref="G4:G67" si="3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 t="shared" ref="J4:J67" si="4">H4+I4</f>
        <v>5543.3384413349831</v>
      </c>
      <c r="K4" s="14">
        <f t="shared" ref="K4:K67" si="5">E4*J4</f>
        <v>0</v>
      </c>
      <c r="L4" s="13">
        <f t="shared" ref="L4:L67" si="6">IF(K4&gt;0,K4,0)</f>
        <v>0</v>
      </c>
      <c r="M4" s="13">
        <f t="shared" ref="M4:M67" si="7">IF(K4&lt;0,K4,0)</f>
        <v>0</v>
      </c>
    </row>
    <row r="5" spans="1:13" ht="14.25" x14ac:dyDescent="0.2">
      <c r="A5" s="59">
        <v>2</v>
      </c>
      <c r="B5" s="20" t="s">
        <v>162</v>
      </c>
      <c r="C5" s="15">
        <v>0</v>
      </c>
      <c r="D5" s="54">
        <f>+'10.1.14_SIS'!CY6</f>
        <v>0</v>
      </c>
      <c r="E5" s="54">
        <f t="shared" si="1"/>
        <v>0</v>
      </c>
      <c r="F5" s="54">
        <f t="shared" si="2"/>
        <v>0</v>
      </c>
      <c r="G5" s="54">
        <f t="shared" si="3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si="4"/>
        <v>7158.9466417386639</v>
      </c>
      <c r="K5" s="14">
        <f t="shared" si="5"/>
        <v>0</v>
      </c>
      <c r="L5" s="13">
        <f t="shared" si="6"/>
        <v>0</v>
      </c>
      <c r="M5" s="13">
        <f t="shared" si="7"/>
        <v>0</v>
      </c>
    </row>
    <row r="6" spans="1:13" ht="14.25" x14ac:dyDescent="0.2">
      <c r="A6" s="59">
        <v>3</v>
      </c>
      <c r="B6" s="20" t="s">
        <v>161</v>
      </c>
      <c r="C6" s="15">
        <v>0</v>
      </c>
      <c r="D6" s="54">
        <f>+'10.1.14_SIS'!CY7</f>
        <v>0</v>
      </c>
      <c r="E6" s="54">
        <f t="shared" si="1"/>
        <v>0</v>
      </c>
      <c r="F6" s="54">
        <f t="shared" si="2"/>
        <v>0</v>
      </c>
      <c r="G6" s="54">
        <f t="shared" si="3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4"/>
        <v>4752.026202739682</v>
      </c>
      <c r="K6" s="14">
        <f t="shared" si="5"/>
        <v>0</v>
      </c>
      <c r="L6" s="13">
        <f t="shared" si="6"/>
        <v>0</v>
      </c>
      <c r="M6" s="13">
        <f t="shared" si="7"/>
        <v>0</v>
      </c>
    </row>
    <row r="7" spans="1:13" ht="14.25" x14ac:dyDescent="0.2">
      <c r="A7" s="59">
        <v>4</v>
      </c>
      <c r="B7" s="20" t="s">
        <v>160</v>
      </c>
      <c r="C7" s="15">
        <v>0</v>
      </c>
      <c r="D7" s="54">
        <f>+'10.1.14_SIS'!CY8</f>
        <v>0</v>
      </c>
      <c r="E7" s="54">
        <f t="shared" si="1"/>
        <v>0</v>
      </c>
      <c r="F7" s="54">
        <f t="shared" si="2"/>
        <v>0</v>
      </c>
      <c r="G7" s="54">
        <f t="shared" si="3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4"/>
        <v>6704.8181446878571</v>
      </c>
      <c r="K7" s="14">
        <f t="shared" si="5"/>
        <v>0</v>
      </c>
      <c r="L7" s="13">
        <f t="shared" si="6"/>
        <v>0</v>
      </c>
      <c r="M7" s="13">
        <f t="shared" si="7"/>
        <v>0</v>
      </c>
    </row>
    <row r="8" spans="1:13" ht="14.25" x14ac:dyDescent="0.2">
      <c r="A8" s="60">
        <v>5</v>
      </c>
      <c r="B8" s="22" t="s">
        <v>159</v>
      </c>
      <c r="C8" s="12">
        <v>0</v>
      </c>
      <c r="D8" s="55">
        <f>+'10.1.14_SIS'!CY9</f>
        <v>0</v>
      </c>
      <c r="E8" s="55">
        <f t="shared" si="1"/>
        <v>0</v>
      </c>
      <c r="F8" s="55">
        <f t="shared" si="2"/>
        <v>0</v>
      </c>
      <c r="G8" s="55">
        <f t="shared" si="3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4"/>
        <v>5824.8505660099108</v>
      </c>
      <c r="K8" s="10">
        <f t="shared" si="5"/>
        <v>0</v>
      </c>
      <c r="L8" s="11">
        <f t="shared" si="6"/>
        <v>0</v>
      </c>
      <c r="M8" s="11">
        <f t="shared" si="7"/>
        <v>0</v>
      </c>
    </row>
    <row r="9" spans="1:13" ht="14.25" x14ac:dyDescent="0.2">
      <c r="A9" s="59">
        <v>6</v>
      </c>
      <c r="B9" s="20" t="s">
        <v>158</v>
      </c>
      <c r="C9" s="15">
        <v>0</v>
      </c>
      <c r="D9" s="54">
        <f>+'10.1.14_SIS'!CY10</f>
        <v>0</v>
      </c>
      <c r="E9" s="54">
        <f t="shared" si="1"/>
        <v>0</v>
      </c>
      <c r="F9" s="54">
        <f t="shared" si="2"/>
        <v>0</v>
      </c>
      <c r="G9" s="54">
        <f t="shared" si="3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4"/>
        <v>5923.9886124955865</v>
      </c>
      <c r="K9" s="14">
        <f t="shared" si="5"/>
        <v>0</v>
      </c>
      <c r="L9" s="13">
        <f t="shared" si="6"/>
        <v>0</v>
      </c>
      <c r="M9" s="13">
        <f t="shared" si="7"/>
        <v>0</v>
      </c>
    </row>
    <row r="10" spans="1:13" ht="14.25" x14ac:dyDescent="0.2">
      <c r="A10" s="59">
        <v>7</v>
      </c>
      <c r="B10" s="20" t="s">
        <v>157</v>
      </c>
      <c r="C10" s="15">
        <v>0</v>
      </c>
      <c r="D10" s="54">
        <f>+'10.1.14_SIS'!CY11</f>
        <v>0</v>
      </c>
      <c r="E10" s="54">
        <f t="shared" si="1"/>
        <v>0</v>
      </c>
      <c r="F10" s="54">
        <f t="shared" si="2"/>
        <v>0</v>
      </c>
      <c r="G10" s="54">
        <f t="shared" si="3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4"/>
        <v>2999.923196347032</v>
      </c>
      <c r="K10" s="14">
        <f t="shared" si="5"/>
        <v>0</v>
      </c>
      <c r="L10" s="13">
        <f t="shared" si="6"/>
        <v>0</v>
      </c>
      <c r="M10" s="13">
        <f t="shared" si="7"/>
        <v>0</v>
      </c>
    </row>
    <row r="11" spans="1:13" ht="14.25" x14ac:dyDescent="0.2">
      <c r="A11" s="59">
        <v>8</v>
      </c>
      <c r="B11" s="20" t="s">
        <v>156</v>
      </c>
      <c r="C11" s="15">
        <v>0</v>
      </c>
      <c r="D11" s="54">
        <f>+'10.1.14_SIS'!CY12</f>
        <v>0</v>
      </c>
      <c r="E11" s="54">
        <f t="shared" si="1"/>
        <v>0</v>
      </c>
      <c r="F11" s="54">
        <f t="shared" si="2"/>
        <v>0</v>
      </c>
      <c r="G11" s="54">
        <f t="shared" si="3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4"/>
        <v>5395.5624595588542</v>
      </c>
      <c r="K11" s="14">
        <f t="shared" si="5"/>
        <v>0</v>
      </c>
      <c r="L11" s="13">
        <f t="shared" si="6"/>
        <v>0</v>
      </c>
      <c r="M11" s="13">
        <f t="shared" si="7"/>
        <v>0</v>
      </c>
    </row>
    <row r="12" spans="1:13" ht="14.25" x14ac:dyDescent="0.2">
      <c r="A12" s="59">
        <v>9</v>
      </c>
      <c r="B12" s="20" t="s">
        <v>155</v>
      </c>
      <c r="C12" s="15">
        <v>0</v>
      </c>
      <c r="D12" s="54">
        <f>+'10.1.14_SIS'!CY13</f>
        <v>0</v>
      </c>
      <c r="E12" s="54">
        <f t="shared" si="1"/>
        <v>0</v>
      </c>
      <c r="F12" s="54">
        <f t="shared" si="2"/>
        <v>0</v>
      </c>
      <c r="G12" s="54">
        <f t="shared" si="3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4"/>
        <v>5377.221507204501</v>
      </c>
      <c r="K12" s="14">
        <f t="shared" si="5"/>
        <v>0</v>
      </c>
      <c r="L12" s="13">
        <f t="shared" si="6"/>
        <v>0</v>
      </c>
      <c r="M12" s="13">
        <f t="shared" si="7"/>
        <v>0</v>
      </c>
    </row>
    <row r="13" spans="1:13" ht="14.25" x14ac:dyDescent="0.2">
      <c r="A13" s="60">
        <v>10</v>
      </c>
      <c r="B13" s="22" t="s">
        <v>154</v>
      </c>
      <c r="C13" s="12">
        <v>0</v>
      </c>
      <c r="D13" s="55">
        <f>+'10.1.14_SIS'!CY14</f>
        <v>0</v>
      </c>
      <c r="E13" s="55">
        <f t="shared" si="1"/>
        <v>0</v>
      </c>
      <c r="F13" s="55">
        <f t="shared" si="2"/>
        <v>0</v>
      </c>
      <c r="G13" s="55">
        <f t="shared" si="3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4"/>
        <v>4992.4147339184719</v>
      </c>
      <c r="K13" s="10">
        <f t="shared" si="5"/>
        <v>0</v>
      </c>
      <c r="L13" s="11">
        <f t="shared" si="6"/>
        <v>0</v>
      </c>
      <c r="M13" s="11">
        <f t="shared" si="7"/>
        <v>0</v>
      </c>
    </row>
    <row r="14" spans="1:13" ht="14.25" x14ac:dyDescent="0.2">
      <c r="A14" s="59">
        <v>11</v>
      </c>
      <c r="B14" s="20" t="s">
        <v>153</v>
      </c>
      <c r="C14" s="15">
        <v>0</v>
      </c>
      <c r="D14" s="54">
        <f>+'10.1.14_SIS'!CY15</f>
        <v>0</v>
      </c>
      <c r="E14" s="54">
        <f t="shared" si="1"/>
        <v>0</v>
      </c>
      <c r="F14" s="54">
        <f t="shared" si="2"/>
        <v>0</v>
      </c>
      <c r="G14" s="54">
        <f t="shared" si="3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4"/>
        <v>7805.0872236353352</v>
      </c>
      <c r="K14" s="14">
        <f t="shared" si="5"/>
        <v>0</v>
      </c>
      <c r="L14" s="13">
        <f t="shared" si="6"/>
        <v>0</v>
      </c>
      <c r="M14" s="13">
        <f t="shared" si="7"/>
        <v>0</v>
      </c>
    </row>
    <row r="15" spans="1:13" ht="14.25" x14ac:dyDescent="0.2">
      <c r="A15" s="59">
        <v>12</v>
      </c>
      <c r="B15" s="20" t="s">
        <v>152</v>
      </c>
      <c r="C15" s="15">
        <v>0</v>
      </c>
      <c r="D15" s="54">
        <f>+'10.1.14_SIS'!CY16</f>
        <v>0</v>
      </c>
      <c r="E15" s="54">
        <f t="shared" si="1"/>
        <v>0</v>
      </c>
      <c r="F15" s="54">
        <f t="shared" si="2"/>
        <v>0</v>
      </c>
      <c r="G15" s="54">
        <f t="shared" si="3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4"/>
        <v>2729.9140983606558</v>
      </c>
      <c r="K15" s="14">
        <f t="shared" si="5"/>
        <v>0</v>
      </c>
      <c r="L15" s="13">
        <f t="shared" si="6"/>
        <v>0</v>
      </c>
      <c r="M15" s="13">
        <f t="shared" si="7"/>
        <v>0</v>
      </c>
    </row>
    <row r="16" spans="1:13" ht="14.25" x14ac:dyDescent="0.2">
      <c r="A16" s="59">
        <v>13</v>
      </c>
      <c r="B16" s="20" t="s">
        <v>151</v>
      </c>
      <c r="C16" s="15">
        <v>0</v>
      </c>
      <c r="D16" s="54">
        <f>+'10.1.14_SIS'!CY17</f>
        <v>0</v>
      </c>
      <c r="E16" s="54">
        <f t="shared" si="1"/>
        <v>0</v>
      </c>
      <c r="F16" s="54">
        <f t="shared" si="2"/>
        <v>0</v>
      </c>
      <c r="G16" s="54">
        <f t="shared" si="3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4"/>
        <v>7183.0597758332215</v>
      </c>
      <c r="K16" s="14">
        <f t="shared" si="5"/>
        <v>0</v>
      </c>
      <c r="L16" s="13">
        <f t="shared" si="6"/>
        <v>0</v>
      </c>
      <c r="M16" s="13">
        <f t="shared" si="7"/>
        <v>0</v>
      </c>
    </row>
    <row r="17" spans="1:13" ht="14.25" x14ac:dyDescent="0.2">
      <c r="A17" s="59">
        <v>14</v>
      </c>
      <c r="B17" s="20" t="s">
        <v>150</v>
      </c>
      <c r="C17" s="15">
        <v>0</v>
      </c>
      <c r="D17" s="54">
        <f>+'10.1.14_SIS'!CY18</f>
        <v>0</v>
      </c>
      <c r="E17" s="54">
        <f t="shared" si="1"/>
        <v>0</v>
      </c>
      <c r="F17" s="54">
        <f t="shared" si="2"/>
        <v>0</v>
      </c>
      <c r="G17" s="54">
        <f t="shared" si="3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4"/>
        <v>6144.9309412499997</v>
      </c>
      <c r="K17" s="14">
        <f t="shared" si="5"/>
        <v>0</v>
      </c>
      <c r="L17" s="13">
        <f t="shared" si="6"/>
        <v>0</v>
      </c>
      <c r="M17" s="13">
        <f t="shared" si="7"/>
        <v>0</v>
      </c>
    </row>
    <row r="18" spans="1:13" ht="14.25" x14ac:dyDescent="0.2">
      <c r="A18" s="60">
        <v>15</v>
      </c>
      <c r="B18" s="22" t="s">
        <v>149</v>
      </c>
      <c r="C18" s="12">
        <v>0</v>
      </c>
      <c r="D18" s="55">
        <f>+'10.1.14_SIS'!CY19</f>
        <v>0</v>
      </c>
      <c r="E18" s="55">
        <f t="shared" si="1"/>
        <v>0</v>
      </c>
      <c r="F18" s="55">
        <f t="shared" si="2"/>
        <v>0</v>
      </c>
      <c r="G18" s="55">
        <f t="shared" si="3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4"/>
        <v>6303.6285214059953</v>
      </c>
      <c r="K18" s="10">
        <f t="shared" si="5"/>
        <v>0</v>
      </c>
      <c r="L18" s="11">
        <f t="shared" si="6"/>
        <v>0</v>
      </c>
      <c r="M18" s="11">
        <f t="shared" si="7"/>
        <v>0</v>
      </c>
    </row>
    <row r="19" spans="1:13" ht="14.25" x14ac:dyDescent="0.2">
      <c r="A19" s="59">
        <v>16</v>
      </c>
      <c r="B19" s="20" t="s">
        <v>148</v>
      </c>
      <c r="C19" s="15">
        <v>0</v>
      </c>
      <c r="D19" s="54">
        <f>+'10.1.14_SIS'!CY20</f>
        <v>0</v>
      </c>
      <c r="E19" s="54">
        <f t="shared" si="1"/>
        <v>0</v>
      </c>
      <c r="F19" s="54">
        <f t="shared" si="2"/>
        <v>0</v>
      </c>
      <c r="G19" s="54">
        <f t="shared" si="3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4"/>
        <v>2666.9794354342025</v>
      </c>
      <c r="K19" s="14">
        <f t="shared" si="5"/>
        <v>0</v>
      </c>
      <c r="L19" s="13">
        <f t="shared" si="6"/>
        <v>0</v>
      </c>
      <c r="M19" s="13">
        <f t="shared" si="7"/>
        <v>0</v>
      </c>
    </row>
    <row r="20" spans="1:13" ht="14.25" x14ac:dyDescent="0.2">
      <c r="A20" s="59">
        <v>17</v>
      </c>
      <c r="B20" s="20" t="s">
        <v>147</v>
      </c>
      <c r="C20" s="15">
        <v>0</v>
      </c>
      <c r="D20" s="54">
        <f>+'10.1.14_SIS'!CY21</f>
        <v>0</v>
      </c>
      <c r="E20" s="54">
        <f t="shared" si="1"/>
        <v>0</v>
      </c>
      <c r="F20" s="54">
        <f t="shared" si="2"/>
        <v>0</v>
      </c>
      <c r="G20" s="54">
        <f t="shared" si="3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4"/>
        <v>4165.0756609935179</v>
      </c>
      <c r="K20" s="14">
        <f t="shared" si="5"/>
        <v>0</v>
      </c>
      <c r="L20" s="13">
        <f t="shared" si="6"/>
        <v>0</v>
      </c>
      <c r="M20" s="13">
        <f t="shared" si="7"/>
        <v>0</v>
      </c>
    </row>
    <row r="21" spans="1:13" ht="14.25" x14ac:dyDescent="0.2">
      <c r="A21" s="59">
        <v>18</v>
      </c>
      <c r="B21" s="20" t="s">
        <v>146</v>
      </c>
      <c r="C21" s="15">
        <v>0</v>
      </c>
      <c r="D21" s="54">
        <f>+'10.1.14_SIS'!CY22</f>
        <v>0</v>
      </c>
      <c r="E21" s="54">
        <f t="shared" si="1"/>
        <v>0</v>
      </c>
      <c r="F21" s="54">
        <f t="shared" si="2"/>
        <v>0</v>
      </c>
      <c r="G21" s="54">
        <f t="shared" si="3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4"/>
        <v>7200.5033500475729</v>
      </c>
      <c r="K21" s="14">
        <f t="shared" si="5"/>
        <v>0</v>
      </c>
      <c r="L21" s="13">
        <f t="shared" si="6"/>
        <v>0</v>
      </c>
      <c r="M21" s="13">
        <f t="shared" si="7"/>
        <v>0</v>
      </c>
    </row>
    <row r="22" spans="1:13" ht="14.25" x14ac:dyDescent="0.2">
      <c r="A22" s="59">
        <v>19</v>
      </c>
      <c r="B22" s="20" t="s">
        <v>145</v>
      </c>
      <c r="C22" s="15">
        <v>0</v>
      </c>
      <c r="D22" s="54">
        <f>+'10.1.14_SIS'!CY23</f>
        <v>0</v>
      </c>
      <c r="E22" s="54">
        <f t="shared" si="1"/>
        <v>0</v>
      </c>
      <c r="F22" s="54">
        <f t="shared" si="2"/>
        <v>0</v>
      </c>
      <c r="G22" s="54">
        <f t="shared" si="3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4"/>
        <v>6219.8221869460449</v>
      </c>
      <c r="K22" s="14">
        <f t="shared" si="5"/>
        <v>0</v>
      </c>
      <c r="L22" s="13">
        <f t="shared" si="6"/>
        <v>0</v>
      </c>
      <c r="M22" s="13">
        <f t="shared" si="7"/>
        <v>0</v>
      </c>
    </row>
    <row r="23" spans="1:13" ht="14.25" x14ac:dyDescent="0.2">
      <c r="A23" s="60">
        <v>20</v>
      </c>
      <c r="B23" s="22" t="s">
        <v>144</v>
      </c>
      <c r="C23" s="12">
        <v>0</v>
      </c>
      <c r="D23" s="55">
        <f>+'10.1.14_SIS'!CY24</f>
        <v>0</v>
      </c>
      <c r="E23" s="55">
        <f t="shared" si="1"/>
        <v>0</v>
      </c>
      <c r="F23" s="55">
        <f t="shared" si="2"/>
        <v>0</v>
      </c>
      <c r="G23" s="55">
        <f t="shared" si="3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4"/>
        <v>5864.6901565562011</v>
      </c>
      <c r="K23" s="10">
        <f t="shared" si="5"/>
        <v>0</v>
      </c>
      <c r="L23" s="11">
        <f t="shared" si="6"/>
        <v>0</v>
      </c>
      <c r="M23" s="11">
        <f t="shared" si="7"/>
        <v>0</v>
      </c>
    </row>
    <row r="24" spans="1:13" ht="14.25" x14ac:dyDescent="0.2">
      <c r="A24" s="59">
        <v>21</v>
      </c>
      <c r="B24" s="20" t="s">
        <v>143</v>
      </c>
      <c r="C24" s="15">
        <v>0</v>
      </c>
      <c r="D24" s="54">
        <f>+'10.1.14_SIS'!CY25</f>
        <v>1</v>
      </c>
      <c r="E24" s="54">
        <f t="shared" si="1"/>
        <v>1</v>
      </c>
      <c r="F24" s="54">
        <f t="shared" si="2"/>
        <v>1</v>
      </c>
      <c r="G24" s="54">
        <f t="shared" si="3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4"/>
        <v>6692.6542295867766</v>
      </c>
      <c r="K24" s="14">
        <f t="shared" si="5"/>
        <v>6692.6542295867766</v>
      </c>
      <c r="L24" s="13">
        <f t="shared" si="6"/>
        <v>6692.6542295867766</v>
      </c>
      <c r="M24" s="13">
        <f t="shared" si="7"/>
        <v>0</v>
      </c>
    </row>
    <row r="25" spans="1:13" ht="14.25" x14ac:dyDescent="0.2">
      <c r="A25" s="59">
        <v>22</v>
      </c>
      <c r="B25" s="20" t="s">
        <v>142</v>
      </c>
      <c r="C25" s="15">
        <v>0</v>
      </c>
      <c r="D25" s="54">
        <f>+'10.1.14_SIS'!CY26</f>
        <v>0</v>
      </c>
      <c r="E25" s="54">
        <f t="shared" si="1"/>
        <v>0</v>
      </c>
      <c r="F25" s="54">
        <f t="shared" si="2"/>
        <v>0</v>
      </c>
      <c r="G25" s="54">
        <f t="shared" si="3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4"/>
        <v>6912.4699808195992</v>
      </c>
      <c r="K25" s="14">
        <f t="shared" si="5"/>
        <v>0</v>
      </c>
      <c r="L25" s="13">
        <f t="shared" si="6"/>
        <v>0</v>
      </c>
      <c r="M25" s="13">
        <f t="shared" si="7"/>
        <v>0</v>
      </c>
    </row>
    <row r="26" spans="1:13" ht="14.25" x14ac:dyDescent="0.2">
      <c r="A26" s="59">
        <v>23</v>
      </c>
      <c r="B26" s="20" t="s">
        <v>141</v>
      </c>
      <c r="C26" s="15">
        <v>0</v>
      </c>
      <c r="D26" s="54">
        <f>+'10.1.14_SIS'!CY27</f>
        <v>0</v>
      </c>
      <c r="E26" s="54">
        <f t="shared" si="1"/>
        <v>0</v>
      </c>
      <c r="F26" s="54">
        <f t="shared" si="2"/>
        <v>0</v>
      </c>
      <c r="G26" s="54">
        <f t="shared" si="3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4"/>
        <v>5699.6015265979158</v>
      </c>
      <c r="K26" s="14">
        <f t="shared" si="5"/>
        <v>0</v>
      </c>
      <c r="L26" s="13">
        <f t="shared" si="6"/>
        <v>0</v>
      </c>
      <c r="M26" s="13">
        <f t="shared" si="7"/>
        <v>0</v>
      </c>
    </row>
    <row r="27" spans="1:13" ht="14.25" x14ac:dyDescent="0.2">
      <c r="A27" s="59">
        <v>24</v>
      </c>
      <c r="B27" s="20" t="s">
        <v>140</v>
      </c>
      <c r="C27" s="15">
        <v>0</v>
      </c>
      <c r="D27" s="54">
        <f>+'10.1.14_SIS'!CY28</f>
        <v>0</v>
      </c>
      <c r="E27" s="54">
        <f t="shared" si="1"/>
        <v>0</v>
      </c>
      <c r="F27" s="54">
        <f t="shared" si="2"/>
        <v>0</v>
      </c>
      <c r="G27" s="54">
        <f t="shared" si="3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4"/>
        <v>3465.9240361576999</v>
      </c>
      <c r="K27" s="14">
        <f t="shared" si="5"/>
        <v>0</v>
      </c>
      <c r="L27" s="13">
        <f t="shared" si="6"/>
        <v>0</v>
      </c>
      <c r="M27" s="13">
        <f t="shared" si="7"/>
        <v>0</v>
      </c>
    </row>
    <row r="28" spans="1:13" ht="14.25" x14ac:dyDescent="0.2">
      <c r="A28" s="60">
        <v>25</v>
      </c>
      <c r="B28" s="22" t="s">
        <v>139</v>
      </c>
      <c r="C28" s="12">
        <v>0</v>
      </c>
      <c r="D28" s="55">
        <f>+'10.1.14_SIS'!CY29</f>
        <v>0</v>
      </c>
      <c r="E28" s="55">
        <f t="shared" si="1"/>
        <v>0</v>
      </c>
      <c r="F28" s="55">
        <f t="shared" si="2"/>
        <v>0</v>
      </c>
      <c r="G28" s="55">
        <f t="shared" si="3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4"/>
        <v>4826.8020274945702</v>
      </c>
      <c r="K28" s="10">
        <f t="shared" si="5"/>
        <v>0</v>
      </c>
      <c r="L28" s="11">
        <f t="shared" si="6"/>
        <v>0</v>
      </c>
      <c r="M28" s="11">
        <f t="shared" si="7"/>
        <v>0</v>
      </c>
    </row>
    <row r="29" spans="1:13" ht="14.25" x14ac:dyDescent="0.2">
      <c r="A29" s="59">
        <v>26</v>
      </c>
      <c r="B29" s="20" t="s">
        <v>138</v>
      </c>
      <c r="C29" s="15">
        <v>0</v>
      </c>
      <c r="D29" s="54">
        <f>+'10.1.14_SIS'!CY30</f>
        <v>0</v>
      </c>
      <c r="E29" s="54">
        <f t="shared" si="1"/>
        <v>0</v>
      </c>
      <c r="F29" s="54">
        <f t="shared" si="2"/>
        <v>0</v>
      </c>
      <c r="G29" s="54">
        <f t="shared" si="3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4"/>
        <v>4261.3949970570839</v>
      </c>
      <c r="K29" s="14">
        <f t="shared" si="5"/>
        <v>0</v>
      </c>
      <c r="L29" s="13">
        <f t="shared" si="6"/>
        <v>0</v>
      </c>
      <c r="M29" s="13">
        <f t="shared" si="7"/>
        <v>0</v>
      </c>
    </row>
    <row r="30" spans="1:13" ht="14.25" x14ac:dyDescent="0.2">
      <c r="A30" s="59">
        <v>27</v>
      </c>
      <c r="B30" s="20" t="s">
        <v>137</v>
      </c>
      <c r="C30" s="15">
        <v>0</v>
      </c>
      <c r="D30" s="54">
        <f>+'10.1.14_SIS'!CY31</f>
        <v>0</v>
      </c>
      <c r="E30" s="54">
        <f t="shared" si="1"/>
        <v>0</v>
      </c>
      <c r="F30" s="54">
        <f t="shared" si="2"/>
        <v>0</v>
      </c>
      <c r="G30" s="54">
        <f t="shared" si="3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4"/>
        <v>6497.961383997701</v>
      </c>
      <c r="K30" s="14">
        <f t="shared" si="5"/>
        <v>0</v>
      </c>
      <c r="L30" s="13">
        <f t="shared" si="6"/>
        <v>0</v>
      </c>
      <c r="M30" s="13">
        <f t="shared" si="7"/>
        <v>0</v>
      </c>
    </row>
    <row r="31" spans="1:13" ht="14.25" x14ac:dyDescent="0.2">
      <c r="A31" s="59">
        <v>28</v>
      </c>
      <c r="B31" s="20" t="s">
        <v>136</v>
      </c>
      <c r="C31" s="15">
        <v>0</v>
      </c>
      <c r="D31" s="54">
        <f>+'10.1.14_SIS'!CY32</f>
        <v>0</v>
      </c>
      <c r="E31" s="54">
        <f t="shared" si="1"/>
        <v>0</v>
      </c>
      <c r="F31" s="54">
        <f t="shared" si="2"/>
        <v>0</v>
      </c>
      <c r="G31" s="54">
        <f t="shared" si="3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4"/>
        <v>3831.8158846568822</v>
      </c>
      <c r="K31" s="14">
        <f t="shared" si="5"/>
        <v>0</v>
      </c>
      <c r="L31" s="13">
        <f t="shared" si="6"/>
        <v>0</v>
      </c>
      <c r="M31" s="13">
        <f t="shared" si="7"/>
        <v>0</v>
      </c>
    </row>
    <row r="32" spans="1:13" ht="14.25" x14ac:dyDescent="0.2">
      <c r="A32" s="59">
        <v>29</v>
      </c>
      <c r="B32" s="20" t="s">
        <v>135</v>
      </c>
      <c r="C32" s="15">
        <v>0</v>
      </c>
      <c r="D32" s="54">
        <f>+'10.1.14_SIS'!CY33</f>
        <v>0</v>
      </c>
      <c r="E32" s="54">
        <f t="shared" si="1"/>
        <v>0</v>
      </c>
      <c r="F32" s="54">
        <f t="shared" si="2"/>
        <v>0</v>
      </c>
      <c r="G32" s="54">
        <f t="shared" si="3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4"/>
        <v>4593.9623210173722</v>
      </c>
      <c r="K32" s="14">
        <f t="shared" si="5"/>
        <v>0</v>
      </c>
      <c r="L32" s="13">
        <f t="shared" si="6"/>
        <v>0</v>
      </c>
      <c r="M32" s="13">
        <f t="shared" si="7"/>
        <v>0</v>
      </c>
    </row>
    <row r="33" spans="1:13" ht="14.25" x14ac:dyDescent="0.2">
      <c r="A33" s="60">
        <v>30</v>
      </c>
      <c r="B33" s="22" t="s">
        <v>134</v>
      </c>
      <c r="C33" s="12">
        <v>0</v>
      </c>
      <c r="D33" s="55">
        <f>+'10.1.14_SIS'!CY34</f>
        <v>0</v>
      </c>
      <c r="E33" s="55">
        <f t="shared" si="1"/>
        <v>0</v>
      </c>
      <c r="F33" s="55">
        <f t="shared" si="2"/>
        <v>0</v>
      </c>
      <c r="G33" s="55">
        <f t="shared" si="3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4"/>
        <v>6531.7027273996764</v>
      </c>
      <c r="K33" s="10">
        <f t="shared" si="5"/>
        <v>0</v>
      </c>
      <c r="L33" s="11">
        <f t="shared" si="6"/>
        <v>0</v>
      </c>
      <c r="M33" s="11">
        <f t="shared" si="7"/>
        <v>0</v>
      </c>
    </row>
    <row r="34" spans="1:13" ht="14.25" x14ac:dyDescent="0.2">
      <c r="A34" s="59">
        <v>31</v>
      </c>
      <c r="B34" s="20" t="s">
        <v>133</v>
      </c>
      <c r="C34" s="15">
        <v>0</v>
      </c>
      <c r="D34" s="54">
        <f>+'10.1.14_SIS'!CY35</f>
        <v>0</v>
      </c>
      <c r="E34" s="54">
        <f t="shared" si="1"/>
        <v>0</v>
      </c>
      <c r="F34" s="54">
        <f t="shared" si="2"/>
        <v>0</v>
      </c>
      <c r="G34" s="54">
        <f t="shared" si="3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4"/>
        <v>5141.447671686853</v>
      </c>
      <c r="K34" s="14">
        <f t="shared" si="5"/>
        <v>0</v>
      </c>
      <c r="L34" s="13">
        <f t="shared" si="6"/>
        <v>0</v>
      </c>
      <c r="M34" s="13">
        <f t="shared" si="7"/>
        <v>0</v>
      </c>
    </row>
    <row r="35" spans="1:13" ht="14.25" x14ac:dyDescent="0.2">
      <c r="A35" s="59">
        <v>32</v>
      </c>
      <c r="B35" s="20" t="s">
        <v>132</v>
      </c>
      <c r="C35" s="15">
        <v>0</v>
      </c>
      <c r="D35" s="54">
        <f>+'10.1.14_SIS'!CY36</f>
        <v>0</v>
      </c>
      <c r="E35" s="54">
        <f t="shared" si="1"/>
        <v>0</v>
      </c>
      <c r="F35" s="54">
        <f t="shared" si="2"/>
        <v>0</v>
      </c>
      <c r="G35" s="54">
        <f t="shared" si="3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4"/>
        <v>6212.5891890611274</v>
      </c>
      <c r="K35" s="14">
        <f t="shared" si="5"/>
        <v>0</v>
      </c>
      <c r="L35" s="13">
        <f t="shared" si="6"/>
        <v>0</v>
      </c>
      <c r="M35" s="13">
        <f t="shared" si="7"/>
        <v>0</v>
      </c>
    </row>
    <row r="36" spans="1:13" ht="14.25" x14ac:dyDescent="0.2">
      <c r="A36" s="59">
        <v>33</v>
      </c>
      <c r="B36" s="20" t="s">
        <v>131</v>
      </c>
      <c r="C36" s="15">
        <v>0</v>
      </c>
      <c r="D36" s="54">
        <f>+'10.1.14_SIS'!CY37</f>
        <v>0</v>
      </c>
      <c r="E36" s="54">
        <f t="shared" si="1"/>
        <v>0</v>
      </c>
      <c r="F36" s="54">
        <f t="shared" si="2"/>
        <v>0</v>
      </c>
      <c r="G36" s="54">
        <f t="shared" si="3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4"/>
        <v>6111.5354558085237</v>
      </c>
      <c r="K36" s="14">
        <f t="shared" si="5"/>
        <v>0</v>
      </c>
      <c r="L36" s="13">
        <f t="shared" si="6"/>
        <v>0</v>
      </c>
      <c r="M36" s="13">
        <f t="shared" si="7"/>
        <v>0</v>
      </c>
    </row>
    <row r="37" spans="1:13" ht="14.25" x14ac:dyDescent="0.2">
      <c r="A37" s="59">
        <v>34</v>
      </c>
      <c r="B37" s="20" t="s">
        <v>130</v>
      </c>
      <c r="C37" s="15">
        <v>0</v>
      </c>
      <c r="D37" s="54">
        <f>+'10.1.14_SIS'!CY38</f>
        <v>0</v>
      </c>
      <c r="E37" s="54">
        <f t="shared" si="1"/>
        <v>0</v>
      </c>
      <c r="F37" s="54">
        <f t="shared" si="2"/>
        <v>0</v>
      </c>
      <c r="G37" s="54">
        <f t="shared" si="3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4"/>
        <v>6936.2076842789011</v>
      </c>
      <c r="K37" s="14">
        <f t="shared" si="5"/>
        <v>0</v>
      </c>
      <c r="L37" s="13">
        <f t="shared" si="6"/>
        <v>0</v>
      </c>
      <c r="M37" s="13">
        <f t="shared" si="7"/>
        <v>0</v>
      </c>
    </row>
    <row r="38" spans="1:13" ht="14.25" x14ac:dyDescent="0.2">
      <c r="A38" s="60">
        <v>35</v>
      </c>
      <c r="B38" s="22" t="s">
        <v>129</v>
      </c>
      <c r="C38" s="12">
        <v>0</v>
      </c>
      <c r="D38" s="55">
        <f>+'10.1.14_SIS'!CY39</f>
        <v>0</v>
      </c>
      <c r="E38" s="55">
        <f t="shared" si="1"/>
        <v>0</v>
      </c>
      <c r="F38" s="55">
        <f t="shared" si="2"/>
        <v>0</v>
      </c>
      <c r="G38" s="55">
        <f t="shared" si="3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4"/>
        <v>5704.2082060477605</v>
      </c>
      <c r="K38" s="10">
        <f t="shared" si="5"/>
        <v>0</v>
      </c>
      <c r="L38" s="11">
        <f t="shared" si="6"/>
        <v>0</v>
      </c>
      <c r="M38" s="11">
        <f t="shared" si="7"/>
        <v>0</v>
      </c>
    </row>
    <row r="39" spans="1:13" ht="14.25" x14ac:dyDescent="0.2">
      <c r="A39" s="59">
        <v>36</v>
      </c>
      <c r="B39" s="20" t="s">
        <v>128</v>
      </c>
      <c r="C39" s="15">
        <v>0</v>
      </c>
      <c r="D39" s="54">
        <f>+'10.1.14_SIS'!CY40</f>
        <v>0</v>
      </c>
      <c r="E39" s="54">
        <f t="shared" si="1"/>
        <v>0</v>
      </c>
      <c r="F39" s="54">
        <f t="shared" si="2"/>
        <v>0</v>
      </c>
      <c r="G39" s="54">
        <f t="shared" si="3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4"/>
        <v>4348.7345590766217</v>
      </c>
      <c r="K39" s="14">
        <f t="shared" si="5"/>
        <v>0</v>
      </c>
      <c r="L39" s="13">
        <f t="shared" si="6"/>
        <v>0</v>
      </c>
      <c r="M39" s="13">
        <f t="shared" si="7"/>
        <v>0</v>
      </c>
    </row>
    <row r="40" spans="1:13" ht="14.25" x14ac:dyDescent="0.2">
      <c r="A40" s="59">
        <v>37</v>
      </c>
      <c r="B40" s="20" t="s">
        <v>127</v>
      </c>
      <c r="C40" s="15">
        <v>0</v>
      </c>
      <c r="D40" s="54">
        <f>+'10.1.14_SIS'!CY41</f>
        <v>199</v>
      </c>
      <c r="E40" s="54">
        <f t="shared" si="1"/>
        <v>199</v>
      </c>
      <c r="F40" s="54">
        <f t="shared" si="2"/>
        <v>199</v>
      </c>
      <c r="G40" s="54">
        <f t="shared" si="3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4"/>
        <v>6318.9939260317688</v>
      </c>
      <c r="K40" s="14">
        <f t="shared" si="5"/>
        <v>1257479.791280322</v>
      </c>
      <c r="L40" s="13">
        <f t="shared" si="6"/>
        <v>1257479.791280322</v>
      </c>
      <c r="M40" s="13">
        <f t="shared" si="7"/>
        <v>0</v>
      </c>
    </row>
    <row r="41" spans="1:13" ht="14.25" x14ac:dyDescent="0.2">
      <c r="A41" s="59">
        <v>38</v>
      </c>
      <c r="B41" s="20" t="s">
        <v>126</v>
      </c>
      <c r="C41" s="15">
        <v>0</v>
      </c>
      <c r="D41" s="54">
        <f>+'10.1.14_SIS'!CY42</f>
        <v>0</v>
      </c>
      <c r="E41" s="54">
        <f t="shared" si="1"/>
        <v>0</v>
      </c>
      <c r="F41" s="54">
        <f t="shared" si="2"/>
        <v>0</v>
      </c>
      <c r="G41" s="54">
        <f t="shared" si="3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4"/>
        <v>2918.7217552916882</v>
      </c>
      <c r="K41" s="14">
        <f t="shared" si="5"/>
        <v>0</v>
      </c>
      <c r="L41" s="13">
        <f t="shared" si="6"/>
        <v>0</v>
      </c>
      <c r="M41" s="13">
        <f t="shared" si="7"/>
        <v>0</v>
      </c>
    </row>
    <row r="42" spans="1:13" ht="14.25" x14ac:dyDescent="0.2">
      <c r="A42" s="59">
        <v>39</v>
      </c>
      <c r="B42" s="20" t="s">
        <v>125</v>
      </c>
      <c r="C42" s="15">
        <v>0</v>
      </c>
      <c r="D42" s="54">
        <f>+'10.1.14_SIS'!CY43</f>
        <v>0</v>
      </c>
      <c r="E42" s="54">
        <f t="shared" si="1"/>
        <v>0</v>
      </c>
      <c r="F42" s="54">
        <f t="shared" si="2"/>
        <v>0</v>
      </c>
      <c r="G42" s="54">
        <f t="shared" si="3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4"/>
        <v>4436.561411357332</v>
      </c>
      <c r="K42" s="14">
        <f t="shared" si="5"/>
        <v>0</v>
      </c>
      <c r="L42" s="13">
        <f t="shared" si="6"/>
        <v>0</v>
      </c>
      <c r="M42" s="13">
        <f t="shared" si="7"/>
        <v>0</v>
      </c>
    </row>
    <row r="43" spans="1:13" ht="14.25" x14ac:dyDescent="0.2">
      <c r="A43" s="60">
        <v>40</v>
      </c>
      <c r="B43" s="22" t="s">
        <v>124</v>
      </c>
      <c r="C43" s="12">
        <v>0</v>
      </c>
      <c r="D43" s="55">
        <f>+'10.1.14_SIS'!CY44</f>
        <v>0</v>
      </c>
      <c r="E43" s="55">
        <f t="shared" si="1"/>
        <v>0</v>
      </c>
      <c r="F43" s="55">
        <f t="shared" si="2"/>
        <v>0</v>
      </c>
      <c r="G43" s="55">
        <f t="shared" si="3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4"/>
        <v>5822.0810285698408</v>
      </c>
      <c r="K43" s="10">
        <f t="shared" si="5"/>
        <v>0</v>
      </c>
      <c r="L43" s="11">
        <f t="shared" si="6"/>
        <v>0</v>
      </c>
      <c r="M43" s="11">
        <f t="shared" si="7"/>
        <v>0</v>
      </c>
    </row>
    <row r="44" spans="1:13" ht="14.25" x14ac:dyDescent="0.2">
      <c r="A44" s="59">
        <v>41</v>
      </c>
      <c r="B44" s="20" t="s">
        <v>123</v>
      </c>
      <c r="C44" s="15">
        <v>0</v>
      </c>
      <c r="D44" s="54">
        <f>+'10.1.14_SIS'!CY45</f>
        <v>0</v>
      </c>
      <c r="E44" s="54">
        <f t="shared" si="1"/>
        <v>0</v>
      </c>
      <c r="F44" s="54">
        <f t="shared" si="2"/>
        <v>0</v>
      </c>
      <c r="G44" s="54">
        <f t="shared" si="3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4"/>
        <v>4177.4148574716473</v>
      </c>
      <c r="K44" s="14">
        <f t="shared" si="5"/>
        <v>0</v>
      </c>
      <c r="L44" s="13">
        <f t="shared" si="6"/>
        <v>0</v>
      </c>
      <c r="M44" s="13">
        <f t="shared" si="7"/>
        <v>0</v>
      </c>
    </row>
    <row r="45" spans="1:13" ht="14.25" x14ac:dyDescent="0.2">
      <c r="A45" s="59">
        <v>42</v>
      </c>
      <c r="B45" s="20" t="s">
        <v>122</v>
      </c>
      <c r="C45" s="15">
        <v>0</v>
      </c>
      <c r="D45" s="54">
        <f>+'10.1.14_SIS'!CY46</f>
        <v>0</v>
      </c>
      <c r="E45" s="54">
        <f t="shared" si="1"/>
        <v>0</v>
      </c>
      <c r="F45" s="54">
        <f t="shared" si="2"/>
        <v>0</v>
      </c>
      <c r="G45" s="54">
        <f t="shared" si="3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4"/>
        <v>5647.8877751368682</v>
      </c>
      <c r="K45" s="14">
        <f t="shared" si="5"/>
        <v>0</v>
      </c>
      <c r="L45" s="13">
        <f t="shared" si="6"/>
        <v>0</v>
      </c>
      <c r="M45" s="13">
        <f t="shared" si="7"/>
        <v>0</v>
      </c>
    </row>
    <row r="46" spans="1:13" ht="14.25" x14ac:dyDescent="0.2">
      <c r="A46" s="59">
        <v>43</v>
      </c>
      <c r="B46" s="20" t="s">
        <v>121</v>
      </c>
      <c r="C46" s="15">
        <v>0</v>
      </c>
      <c r="D46" s="54">
        <f>+'10.1.14_SIS'!CY47</f>
        <v>0</v>
      </c>
      <c r="E46" s="54">
        <f t="shared" si="1"/>
        <v>0</v>
      </c>
      <c r="F46" s="54">
        <f t="shared" si="2"/>
        <v>0</v>
      </c>
      <c r="G46" s="54">
        <f t="shared" si="3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4"/>
        <v>6363.3538720594697</v>
      </c>
      <c r="K46" s="14">
        <f t="shared" si="5"/>
        <v>0</v>
      </c>
      <c r="L46" s="13">
        <f t="shared" si="6"/>
        <v>0</v>
      </c>
      <c r="M46" s="13">
        <f t="shared" si="7"/>
        <v>0</v>
      </c>
    </row>
    <row r="47" spans="1:13" ht="14.25" x14ac:dyDescent="0.2">
      <c r="A47" s="59">
        <v>44</v>
      </c>
      <c r="B47" s="20" t="s">
        <v>120</v>
      </c>
      <c r="C47" s="15">
        <v>0</v>
      </c>
      <c r="D47" s="54">
        <f>+'10.1.14_SIS'!CY48</f>
        <v>0</v>
      </c>
      <c r="E47" s="54">
        <f t="shared" si="1"/>
        <v>0</v>
      </c>
      <c r="F47" s="54">
        <f t="shared" si="2"/>
        <v>0</v>
      </c>
      <c r="G47" s="54">
        <f t="shared" si="3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4"/>
        <v>5560.7558151820358</v>
      </c>
      <c r="K47" s="14">
        <f t="shared" si="5"/>
        <v>0</v>
      </c>
      <c r="L47" s="13">
        <f t="shared" si="6"/>
        <v>0</v>
      </c>
      <c r="M47" s="13">
        <f t="shared" si="7"/>
        <v>0</v>
      </c>
    </row>
    <row r="48" spans="1:13" ht="14.25" x14ac:dyDescent="0.2">
      <c r="A48" s="60">
        <v>45</v>
      </c>
      <c r="B48" s="22" t="s">
        <v>119</v>
      </c>
      <c r="C48" s="12">
        <v>0</v>
      </c>
      <c r="D48" s="55">
        <f>+'10.1.14_SIS'!CY49</f>
        <v>0</v>
      </c>
      <c r="E48" s="55">
        <f t="shared" si="1"/>
        <v>0</v>
      </c>
      <c r="F48" s="55">
        <f t="shared" si="2"/>
        <v>0</v>
      </c>
      <c r="G48" s="55">
        <f t="shared" si="3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4"/>
        <v>2808.0072499469102</v>
      </c>
      <c r="K48" s="10">
        <f t="shared" si="5"/>
        <v>0</v>
      </c>
      <c r="L48" s="11">
        <f t="shared" si="6"/>
        <v>0</v>
      </c>
      <c r="M48" s="11">
        <f t="shared" si="7"/>
        <v>0</v>
      </c>
    </row>
    <row r="49" spans="1:13" ht="14.25" x14ac:dyDescent="0.2">
      <c r="A49" s="59">
        <v>46</v>
      </c>
      <c r="B49" s="20" t="s">
        <v>118</v>
      </c>
      <c r="C49" s="15">
        <v>0</v>
      </c>
      <c r="D49" s="54">
        <f>+'10.1.14_SIS'!CY50</f>
        <v>0</v>
      </c>
      <c r="E49" s="54">
        <f t="shared" si="1"/>
        <v>0</v>
      </c>
      <c r="F49" s="54">
        <f t="shared" si="2"/>
        <v>0</v>
      </c>
      <c r="G49" s="54">
        <f t="shared" si="3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4"/>
        <v>6779.2744468088385</v>
      </c>
      <c r="K49" s="14">
        <f t="shared" si="5"/>
        <v>0</v>
      </c>
      <c r="L49" s="13">
        <f t="shared" si="6"/>
        <v>0</v>
      </c>
      <c r="M49" s="13">
        <f t="shared" si="7"/>
        <v>0</v>
      </c>
    </row>
    <row r="50" spans="1:13" ht="14.25" x14ac:dyDescent="0.2">
      <c r="A50" s="59">
        <v>47</v>
      </c>
      <c r="B50" s="20" t="s">
        <v>117</v>
      </c>
      <c r="C50" s="15">
        <v>0</v>
      </c>
      <c r="D50" s="54">
        <f>+'10.1.14_SIS'!CY51</f>
        <v>0</v>
      </c>
      <c r="E50" s="54">
        <f t="shared" si="1"/>
        <v>0</v>
      </c>
      <c r="F50" s="54">
        <f t="shared" si="2"/>
        <v>0</v>
      </c>
      <c r="G50" s="54">
        <f t="shared" si="3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4"/>
        <v>3434.9085257646739</v>
      </c>
      <c r="K50" s="14">
        <f t="shared" si="5"/>
        <v>0</v>
      </c>
      <c r="L50" s="13">
        <f t="shared" si="6"/>
        <v>0</v>
      </c>
      <c r="M50" s="13">
        <f t="shared" si="7"/>
        <v>0</v>
      </c>
    </row>
    <row r="51" spans="1:13" ht="14.25" x14ac:dyDescent="0.2">
      <c r="A51" s="59">
        <v>48</v>
      </c>
      <c r="B51" s="20" t="s">
        <v>116</v>
      </c>
      <c r="C51" s="15">
        <v>0</v>
      </c>
      <c r="D51" s="54">
        <f>+'10.1.14_SIS'!CY52</f>
        <v>0</v>
      </c>
      <c r="E51" s="54">
        <f t="shared" si="1"/>
        <v>0</v>
      </c>
      <c r="F51" s="54">
        <f t="shared" si="2"/>
        <v>0</v>
      </c>
      <c r="G51" s="54">
        <f t="shared" si="3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4"/>
        <v>4854.4282529800721</v>
      </c>
      <c r="K51" s="14">
        <f t="shared" si="5"/>
        <v>0</v>
      </c>
      <c r="L51" s="13">
        <f t="shared" si="6"/>
        <v>0</v>
      </c>
      <c r="M51" s="13">
        <f t="shared" si="7"/>
        <v>0</v>
      </c>
    </row>
    <row r="52" spans="1:13" ht="14.25" x14ac:dyDescent="0.2">
      <c r="A52" s="59">
        <v>49</v>
      </c>
      <c r="B52" s="20" t="s">
        <v>115</v>
      </c>
      <c r="C52" s="15">
        <v>0</v>
      </c>
      <c r="D52" s="54">
        <f>+'10.1.14_SIS'!CY53</f>
        <v>0</v>
      </c>
      <c r="E52" s="54">
        <f t="shared" si="1"/>
        <v>0</v>
      </c>
      <c r="F52" s="54">
        <f t="shared" si="2"/>
        <v>0</v>
      </c>
      <c r="G52" s="54">
        <f t="shared" si="3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4"/>
        <v>5570.3155315659187</v>
      </c>
      <c r="K52" s="14">
        <f t="shared" si="5"/>
        <v>0</v>
      </c>
      <c r="L52" s="13">
        <f t="shared" si="6"/>
        <v>0</v>
      </c>
      <c r="M52" s="13">
        <f t="shared" si="7"/>
        <v>0</v>
      </c>
    </row>
    <row r="53" spans="1:13" ht="14.25" x14ac:dyDescent="0.2">
      <c r="A53" s="60">
        <v>50</v>
      </c>
      <c r="B53" s="22" t="s">
        <v>114</v>
      </c>
      <c r="C53" s="12">
        <v>0</v>
      </c>
      <c r="D53" s="55">
        <f>+'10.1.14_SIS'!CY54</f>
        <v>0</v>
      </c>
      <c r="E53" s="55">
        <f t="shared" si="1"/>
        <v>0</v>
      </c>
      <c r="F53" s="55">
        <f t="shared" si="2"/>
        <v>0</v>
      </c>
      <c r="G53" s="55">
        <f t="shared" si="3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4"/>
        <v>5812.1492722701678</v>
      </c>
      <c r="K53" s="10">
        <f t="shared" si="5"/>
        <v>0</v>
      </c>
      <c r="L53" s="11">
        <f t="shared" si="6"/>
        <v>0</v>
      </c>
      <c r="M53" s="11">
        <f t="shared" si="7"/>
        <v>0</v>
      </c>
    </row>
    <row r="54" spans="1:13" ht="14.25" x14ac:dyDescent="0.2">
      <c r="A54" s="59">
        <v>51</v>
      </c>
      <c r="B54" s="20" t="s">
        <v>113</v>
      </c>
      <c r="C54" s="15">
        <v>0</v>
      </c>
      <c r="D54" s="54">
        <f>+'10.1.14_SIS'!CY55</f>
        <v>0</v>
      </c>
      <c r="E54" s="54">
        <f t="shared" si="1"/>
        <v>0</v>
      </c>
      <c r="F54" s="54">
        <f t="shared" si="2"/>
        <v>0</v>
      </c>
      <c r="G54" s="54">
        <f t="shared" si="3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4"/>
        <v>4860.8528602178994</v>
      </c>
      <c r="K54" s="14">
        <f t="shared" si="5"/>
        <v>0</v>
      </c>
      <c r="L54" s="13">
        <f t="shared" si="6"/>
        <v>0</v>
      </c>
      <c r="M54" s="13">
        <f t="shared" si="7"/>
        <v>0</v>
      </c>
    </row>
    <row r="55" spans="1:13" ht="14.25" x14ac:dyDescent="0.2">
      <c r="A55" s="59">
        <v>52</v>
      </c>
      <c r="B55" s="20" t="s">
        <v>112</v>
      </c>
      <c r="C55" s="15">
        <v>0</v>
      </c>
      <c r="D55" s="54">
        <f>+'10.1.14_SIS'!CY56</f>
        <v>0</v>
      </c>
      <c r="E55" s="54">
        <f t="shared" si="1"/>
        <v>0</v>
      </c>
      <c r="F55" s="54">
        <f t="shared" si="2"/>
        <v>0</v>
      </c>
      <c r="G55" s="54">
        <f t="shared" si="3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4"/>
        <v>5720.6445845228172</v>
      </c>
      <c r="K55" s="14">
        <f t="shared" si="5"/>
        <v>0</v>
      </c>
      <c r="L55" s="13">
        <f t="shared" si="6"/>
        <v>0</v>
      </c>
      <c r="M55" s="13">
        <f t="shared" si="7"/>
        <v>0</v>
      </c>
    </row>
    <row r="56" spans="1:13" ht="14.25" x14ac:dyDescent="0.2">
      <c r="A56" s="59">
        <v>53</v>
      </c>
      <c r="B56" s="20" t="s">
        <v>111</v>
      </c>
      <c r="C56" s="15">
        <v>0</v>
      </c>
      <c r="D56" s="54">
        <f>+'10.1.14_SIS'!CY57</f>
        <v>0</v>
      </c>
      <c r="E56" s="54">
        <f t="shared" si="1"/>
        <v>0</v>
      </c>
      <c r="F56" s="54">
        <f t="shared" si="2"/>
        <v>0</v>
      </c>
      <c r="G56" s="54">
        <f t="shared" si="3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4"/>
        <v>5749.890819404548</v>
      </c>
      <c r="K56" s="14">
        <f t="shared" si="5"/>
        <v>0</v>
      </c>
      <c r="L56" s="13">
        <f t="shared" si="6"/>
        <v>0</v>
      </c>
      <c r="M56" s="13">
        <f t="shared" si="7"/>
        <v>0</v>
      </c>
    </row>
    <row r="57" spans="1:13" ht="14.25" x14ac:dyDescent="0.2">
      <c r="A57" s="59">
        <v>54</v>
      </c>
      <c r="B57" s="20" t="s">
        <v>110</v>
      </c>
      <c r="C57" s="15">
        <v>0</v>
      </c>
      <c r="D57" s="54">
        <f>+'10.1.14_SIS'!CY58</f>
        <v>0</v>
      </c>
      <c r="E57" s="54">
        <f t="shared" si="1"/>
        <v>0</v>
      </c>
      <c r="F57" s="54">
        <f t="shared" si="2"/>
        <v>0</v>
      </c>
      <c r="G57" s="54">
        <f t="shared" si="3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4"/>
        <v>6818.5298370516712</v>
      </c>
      <c r="K57" s="14">
        <f t="shared" si="5"/>
        <v>0</v>
      </c>
      <c r="L57" s="13">
        <f t="shared" si="6"/>
        <v>0</v>
      </c>
      <c r="M57" s="13">
        <f t="shared" si="7"/>
        <v>0</v>
      </c>
    </row>
    <row r="58" spans="1:13" ht="14.25" x14ac:dyDescent="0.2">
      <c r="A58" s="60">
        <v>55</v>
      </c>
      <c r="B58" s="22" t="s">
        <v>109</v>
      </c>
      <c r="C58" s="12">
        <v>0</v>
      </c>
      <c r="D58" s="55">
        <f>+'10.1.14_SIS'!CY59</f>
        <v>0</v>
      </c>
      <c r="E58" s="55">
        <f t="shared" si="1"/>
        <v>0</v>
      </c>
      <c r="F58" s="55">
        <f t="shared" si="2"/>
        <v>0</v>
      </c>
      <c r="G58" s="55">
        <f t="shared" si="3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4"/>
        <v>5061.9625491298484</v>
      </c>
      <c r="K58" s="10">
        <f t="shared" si="5"/>
        <v>0</v>
      </c>
      <c r="L58" s="11">
        <f t="shared" si="6"/>
        <v>0</v>
      </c>
      <c r="M58" s="11">
        <f t="shared" si="7"/>
        <v>0</v>
      </c>
    </row>
    <row r="59" spans="1:13" ht="14.25" x14ac:dyDescent="0.2">
      <c r="A59" s="59">
        <v>56</v>
      </c>
      <c r="B59" s="20" t="s">
        <v>108</v>
      </c>
      <c r="C59" s="15">
        <v>0</v>
      </c>
      <c r="D59" s="54">
        <f>+'10.1.14_SIS'!CY60</f>
        <v>0</v>
      </c>
      <c r="E59" s="54">
        <f t="shared" si="1"/>
        <v>0</v>
      </c>
      <c r="F59" s="54">
        <f t="shared" si="2"/>
        <v>0</v>
      </c>
      <c r="G59" s="54">
        <f t="shared" si="3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4"/>
        <v>5643.1509408288284</v>
      </c>
      <c r="K59" s="14">
        <f t="shared" si="5"/>
        <v>0</v>
      </c>
      <c r="L59" s="13">
        <f t="shared" si="6"/>
        <v>0</v>
      </c>
      <c r="M59" s="13">
        <f t="shared" si="7"/>
        <v>0</v>
      </c>
    </row>
    <row r="60" spans="1:13" ht="14.25" x14ac:dyDescent="0.2">
      <c r="A60" s="59">
        <v>57</v>
      </c>
      <c r="B60" s="20" t="s">
        <v>107</v>
      </c>
      <c r="C60" s="15">
        <v>0</v>
      </c>
      <c r="D60" s="54">
        <f>+'10.1.14_SIS'!CY61</f>
        <v>0</v>
      </c>
      <c r="E60" s="54">
        <f t="shared" si="1"/>
        <v>0</v>
      </c>
      <c r="F60" s="54">
        <f t="shared" si="2"/>
        <v>0</v>
      </c>
      <c r="G60" s="54">
        <f t="shared" si="3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4"/>
        <v>5390.5022979230689</v>
      </c>
      <c r="K60" s="14">
        <f t="shared" si="5"/>
        <v>0</v>
      </c>
      <c r="L60" s="13">
        <f t="shared" si="6"/>
        <v>0</v>
      </c>
      <c r="M60" s="13">
        <f t="shared" si="7"/>
        <v>0</v>
      </c>
    </row>
    <row r="61" spans="1:13" ht="14.25" x14ac:dyDescent="0.2">
      <c r="A61" s="59">
        <v>58</v>
      </c>
      <c r="B61" s="20" t="s">
        <v>106</v>
      </c>
      <c r="C61" s="15">
        <v>0</v>
      </c>
      <c r="D61" s="54">
        <f>+'10.1.14_SIS'!CY62</f>
        <v>0</v>
      </c>
      <c r="E61" s="54">
        <f t="shared" si="1"/>
        <v>0</v>
      </c>
      <c r="F61" s="54">
        <f t="shared" si="2"/>
        <v>0</v>
      </c>
      <c r="G61" s="54">
        <f t="shared" si="3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4"/>
        <v>6370.1529637882122</v>
      </c>
      <c r="K61" s="14">
        <f t="shared" si="5"/>
        <v>0</v>
      </c>
      <c r="L61" s="13">
        <f t="shared" si="6"/>
        <v>0</v>
      </c>
      <c r="M61" s="13">
        <f t="shared" si="7"/>
        <v>0</v>
      </c>
    </row>
    <row r="62" spans="1:13" ht="14.25" x14ac:dyDescent="0.2">
      <c r="A62" s="59">
        <v>59</v>
      </c>
      <c r="B62" s="20" t="s">
        <v>105</v>
      </c>
      <c r="C62" s="15">
        <v>0</v>
      </c>
      <c r="D62" s="54">
        <f>+'10.1.14_SIS'!CY63</f>
        <v>0</v>
      </c>
      <c r="E62" s="54">
        <f t="shared" si="1"/>
        <v>0</v>
      </c>
      <c r="F62" s="54">
        <f t="shared" si="2"/>
        <v>0</v>
      </c>
      <c r="G62" s="54">
        <f t="shared" si="3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4"/>
        <v>7311.4662935218475</v>
      </c>
      <c r="K62" s="14">
        <f t="shared" si="5"/>
        <v>0</v>
      </c>
      <c r="L62" s="13">
        <f t="shared" si="6"/>
        <v>0</v>
      </c>
      <c r="M62" s="13">
        <f t="shared" si="7"/>
        <v>0</v>
      </c>
    </row>
    <row r="63" spans="1:13" ht="14.25" x14ac:dyDescent="0.2">
      <c r="A63" s="60">
        <v>60</v>
      </c>
      <c r="B63" s="22" t="s">
        <v>104</v>
      </c>
      <c r="C63" s="12">
        <v>0</v>
      </c>
      <c r="D63" s="55">
        <f>+'10.1.14_SIS'!CY64</f>
        <v>0</v>
      </c>
      <c r="E63" s="55">
        <f t="shared" si="1"/>
        <v>0</v>
      </c>
      <c r="F63" s="55">
        <f t="shared" si="2"/>
        <v>0</v>
      </c>
      <c r="G63" s="55">
        <f t="shared" si="3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4"/>
        <v>5895.264090063828</v>
      </c>
      <c r="K63" s="10">
        <f t="shared" si="5"/>
        <v>0</v>
      </c>
      <c r="L63" s="11">
        <f t="shared" si="6"/>
        <v>0</v>
      </c>
      <c r="M63" s="11">
        <f t="shared" si="7"/>
        <v>0</v>
      </c>
    </row>
    <row r="64" spans="1:13" ht="14.25" x14ac:dyDescent="0.2">
      <c r="A64" s="59">
        <v>61</v>
      </c>
      <c r="B64" s="20" t="s">
        <v>103</v>
      </c>
      <c r="C64" s="15">
        <v>0</v>
      </c>
      <c r="D64" s="54">
        <f>+'10.1.14_SIS'!CY65</f>
        <v>0</v>
      </c>
      <c r="E64" s="54">
        <f t="shared" si="1"/>
        <v>0</v>
      </c>
      <c r="F64" s="54">
        <f t="shared" si="2"/>
        <v>0</v>
      </c>
      <c r="G64" s="54">
        <f t="shared" si="3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4"/>
        <v>3687.8675356369185</v>
      </c>
      <c r="K64" s="14">
        <f t="shared" si="5"/>
        <v>0</v>
      </c>
      <c r="L64" s="13">
        <f t="shared" si="6"/>
        <v>0</v>
      </c>
      <c r="M64" s="13">
        <f t="shared" si="7"/>
        <v>0</v>
      </c>
    </row>
    <row r="65" spans="1:13" ht="14.25" x14ac:dyDescent="0.2">
      <c r="A65" s="59">
        <v>62</v>
      </c>
      <c r="B65" s="20" t="s">
        <v>102</v>
      </c>
      <c r="C65" s="15">
        <v>0</v>
      </c>
      <c r="D65" s="54">
        <f>+'10.1.14_SIS'!CY66</f>
        <v>0</v>
      </c>
      <c r="E65" s="54">
        <f t="shared" si="1"/>
        <v>0</v>
      </c>
      <c r="F65" s="54">
        <f t="shared" si="2"/>
        <v>0</v>
      </c>
      <c r="G65" s="54">
        <f t="shared" si="3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4"/>
        <v>6417.154538516008</v>
      </c>
      <c r="K65" s="14">
        <f t="shared" si="5"/>
        <v>0</v>
      </c>
      <c r="L65" s="13">
        <f t="shared" si="6"/>
        <v>0</v>
      </c>
      <c r="M65" s="13">
        <f t="shared" si="7"/>
        <v>0</v>
      </c>
    </row>
    <row r="66" spans="1:13" ht="14.25" x14ac:dyDescent="0.2">
      <c r="A66" s="59">
        <v>63</v>
      </c>
      <c r="B66" s="20" t="s">
        <v>101</v>
      </c>
      <c r="C66" s="15">
        <v>0</v>
      </c>
      <c r="D66" s="54">
        <f>+'10.1.14_SIS'!CY67</f>
        <v>0</v>
      </c>
      <c r="E66" s="54">
        <f t="shared" si="1"/>
        <v>0</v>
      </c>
      <c r="F66" s="54">
        <f t="shared" si="2"/>
        <v>0</v>
      </c>
      <c r="G66" s="54">
        <f t="shared" si="3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4"/>
        <v>4881.1713481848092</v>
      </c>
      <c r="K66" s="14">
        <f t="shared" si="5"/>
        <v>0</v>
      </c>
      <c r="L66" s="13">
        <f t="shared" si="6"/>
        <v>0</v>
      </c>
      <c r="M66" s="13">
        <f t="shared" si="7"/>
        <v>0</v>
      </c>
    </row>
    <row r="67" spans="1:13" ht="14.25" x14ac:dyDescent="0.2">
      <c r="A67" s="59">
        <v>64</v>
      </c>
      <c r="B67" s="20" t="s">
        <v>100</v>
      </c>
      <c r="C67" s="15">
        <v>0</v>
      </c>
      <c r="D67" s="54">
        <f>+'10.1.14_SIS'!CY68</f>
        <v>0</v>
      </c>
      <c r="E67" s="54">
        <f t="shared" si="1"/>
        <v>0</v>
      </c>
      <c r="F67" s="54">
        <f t="shared" si="2"/>
        <v>0</v>
      </c>
      <c r="G67" s="54">
        <f t="shared" si="3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4"/>
        <v>6870.4907532778252</v>
      </c>
      <c r="K67" s="14">
        <f t="shared" si="5"/>
        <v>0</v>
      </c>
      <c r="L67" s="13">
        <f t="shared" si="6"/>
        <v>0</v>
      </c>
      <c r="M67" s="13">
        <f t="shared" si="7"/>
        <v>0</v>
      </c>
    </row>
    <row r="68" spans="1:13" ht="14.25" x14ac:dyDescent="0.2">
      <c r="A68" s="60">
        <v>65</v>
      </c>
      <c r="B68" s="22" t="s">
        <v>99</v>
      </c>
      <c r="C68" s="12">
        <v>0</v>
      </c>
      <c r="D68" s="55">
        <f>+'10.1.14_SIS'!CY69</f>
        <v>0</v>
      </c>
      <c r="E68" s="55">
        <f t="shared" ref="E68:E72" si="8">D68-C68</f>
        <v>0</v>
      </c>
      <c r="F68" s="55">
        <f t="shared" ref="F68:F72" si="9">IF(E68&gt;0,E68,0)</f>
        <v>0</v>
      </c>
      <c r="G68" s="55">
        <f t="shared" ref="G68:G72" si="10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ref="J68:J72" si="11">H68+I68</f>
        <v>5604.2805543943641</v>
      </c>
      <c r="K68" s="10">
        <f t="shared" ref="K68:K72" si="12">E68*J68</f>
        <v>0</v>
      </c>
      <c r="L68" s="11">
        <f t="shared" ref="L68:L72" si="13">IF(K68&gt;0,K68,0)</f>
        <v>0</v>
      </c>
      <c r="M68" s="11">
        <f t="shared" ref="M68:M72" si="14">IF(K68&lt;0,K68,0)</f>
        <v>0</v>
      </c>
    </row>
    <row r="69" spans="1:13" ht="14.25" x14ac:dyDescent="0.2">
      <c r="A69" s="59">
        <v>66</v>
      </c>
      <c r="B69" s="20" t="s">
        <v>98</v>
      </c>
      <c r="C69" s="15">
        <v>0</v>
      </c>
      <c r="D69" s="54">
        <f>+'10.1.14_SIS'!CY70</f>
        <v>0</v>
      </c>
      <c r="E69" s="54">
        <f t="shared" si="8"/>
        <v>0</v>
      </c>
      <c r="F69" s="54">
        <f t="shared" si="9"/>
        <v>0</v>
      </c>
      <c r="G69" s="54">
        <f t="shared" si="10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si="11"/>
        <v>7294.0685433910039</v>
      </c>
      <c r="K69" s="14">
        <f t="shared" si="12"/>
        <v>0</v>
      </c>
      <c r="L69" s="13">
        <f t="shared" si="13"/>
        <v>0</v>
      </c>
      <c r="M69" s="13">
        <f t="shared" si="14"/>
        <v>0</v>
      </c>
    </row>
    <row r="70" spans="1:13" ht="14.25" x14ac:dyDescent="0.2">
      <c r="A70" s="59">
        <v>67</v>
      </c>
      <c r="B70" s="20" t="s">
        <v>97</v>
      </c>
      <c r="C70" s="15">
        <v>0</v>
      </c>
      <c r="D70" s="54">
        <f>+'10.1.14_SIS'!CY71</f>
        <v>0</v>
      </c>
      <c r="E70" s="54">
        <f t="shared" si="8"/>
        <v>0</v>
      </c>
      <c r="F70" s="54">
        <f t="shared" si="9"/>
        <v>0</v>
      </c>
      <c r="G70" s="54">
        <f t="shared" si="10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1"/>
        <v>5744.7567736134115</v>
      </c>
      <c r="K70" s="14">
        <f t="shared" si="12"/>
        <v>0</v>
      </c>
      <c r="L70" s="13">
        <f t="shared" si="13"/>
        <v>0</v>
      </c>
      <c r="M70" s="13">
        <f t="shared" si="14"/>
        <v>0</v>
      </c>
    </row>
    <row r="71" spans="1:13" ht="14.25" x14ac:dyDescent="0.2">
      <c r="A71" s="59">
        <v>68</v>
      </c>
      <c r="B71" s="20" t="s">
        <v>96</v>
      </c>
      <c r="C71" s="15">
        <v>0</v>
      </c>
      <c r="D71" s="54">
        <f>+'10.1.14_SIS'!CY72</f>
        <v>0</v>
      </c>
      <c r="E71" s="54">
        <f t="shared" si="8"/>
        <v>0</v>
      </c>
      <c r="F71" s="54">
        <f t="shared" si="9"/>
        <v>0</v>
      </c>
      <c r="G71" s="54">
        <f t="shared" si="10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1"/>
        <v>7188.8644202560599</v>
      </c>
      <c r="K71" s="14">
        <f t="shared" si="12"/>
        <v>0</v>
      </c>
      <c r="L71" s="13">
        <f t="shared" si="13"/>
        <v>0</v>
      </c>
      <c r="M71" s="13">
        <f t="shared" si="14"/>
        <v>0</v>
      </c>
    </row>
    <row r="72" spans="1:13" ht="14.25" x14ac:dyDescent="0.2">
      <c r="A72" s="59">
        <v>69</v>
      </c>
      <c r="B72" s="20" t="s">
        <v>95</v>
      </c>
      <c r="C72" s="15">
        <v>0</v>
      </c>
      <c r="D72" s="54">
        <f>+'10.1.14_SIS'!CY73</f>
        <v>0</v>
      </c>
      <c r="E72" s="54">
        <f t="shared" si="8"/>
        <v>0</v>
      </c>
      <c r="F72" s="54">
        <f t="shared" si="9"/>
        <v>0</v>
      </c>
      <c r="G72" s="54">
        <f t="shared" si="10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1"/>
        <v>6428.1647921281337</v>
      </c>
      <c r="K72" s="14">
        <f t="shared" si="12"/>
        <v>0</v>
      </c>
      <c r="L72" s="13">
        <f t="shared" si="13"/>
        <v>0</v>
      </c>
      <c r="M72" s="13">
        <f t="shared" si="14"/>
        <v>0</v>
      </c>
    </row>
    <row r="73" spans="1:13" ht="13.5" thickBot="1" x14ac:dyDescent="0.25">
      <c r="A73" s="35"/>
      <c r="B73" s="34" t="s">
        <v>94</v>
      </c>
      <c r="C73" s="67">
        <f>SUM(C4:C72)</f>
        <v>0</v>
      </c>
      <c r="D73" s="67">
        <f>SUM(D4:D72)</f>
        <v>200</v>
      </c>
      <c r="E73" s="67">
        <f>SUM(E4:E72)</f>
        <v>200</v>
      </c>
      <c r="F73" s="67">
        <f>SUM(F4:F72)</f>
        <v>200</v>
      </c>
      <c r="G73" s="67">
        <f>SUM(G4:G72)</f>
        <v>0</v>
      </c>
      <c r="H73" s="33"/>
      <c r="I73" s="32"/>
      <c r="J73" s="32"/>
      <c r="K73" s="31">
        <f>SUM(K4:K72)</f>
        <v>1264172.4455099087</v>
      </c>
      <c r="L73" s="31">
        <f>SUM(L4:L72)</f>
        <v>1264172.4455099087</v>
      </c>
      <c r="M73" s="31">
        <f>SUM(M4:M72)</f>
        <v>0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Finalized Allocation Using October 1, 2014 SIS Data</oddHeader>
    <oddFooter>&amp;R&amp;P</oddFooter>
  </headerFooter>
  <colBreaks count="1" manualBreakCount="1">
    <brk id="7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H68" sqref="H68"/>
      <selection pane="topRight" activeCell="H68" sqref="H68"/>
      <selection pane="bottomLeft" activeCell="H68" sqref="H68"/>
      <selection pane="bottomRight" activeCell="D99" sqref="D99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19" t="s">
        <v>530</v>
      </c>
      <c r="B1" s="220"/>
      <c r="C1" s="58" t="s">
        <v>510</v>
      </c>
      <c r="D1" s="52" t="s">
        <v>508</v>
      </c>
      <c r="E1" s="43" t="s">
        <v>509</v>
      </c>
      <c r="F1" s="43" t="s">
        <v>501</v>
      </c>
      <c r="G1" s="43" t="s">
        <v>502</v>
      </c>
      <c r="H1" s="49" t="s">
        <v>517</v>
      </c>
      <c r="I1" s="50" t="s">
        <v>503</v>
      </c>
      <c r="J1" s="51" t="s">
        <v>504</v>
      </c>
      <c r="K1" s="48" t="s">
        <v>505</v>
      </c>
      <c r="L1" s="48" t="s">
        <v>506</v>
      </c>
      <c r="M1" s="48" t="s">
        <v>507</v>
      </c>
    </row>
    <row r="2" spans="1:13" ht="13.9" customHeight="1" x14ac:dyDescent="0.25">
      <c r="A2" s="39"/>
      <c r="B2" s="38"/>
      <c r="C2" s="65">
        <v>1</v>
      </c>
      <c r="D2" s="29">
        <f t="shared" ref="D2:M2" si="0">C2+1</f>
        <v>2</v>
      </c>
      <c r="E2" s="29">
        <f t="shared" si="0"/>
        <v>3</v>
      </c>
      <c r="F2" s="29">
        <f t="shared" si="0"/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66" t="s">
        <v>91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15">
        <f>+'[1]Table 5A5_LSMSA'!C7</f>
        <v>7</v>
      </c>
      <c r="D4" s="54">
        <f>+'10.1.14_SIS'!DF5</f>
        <v>7</v>
      </c>
      <c r="E4" s="54">
        <f t="shared" ref="E4:E67" si="1">D4-C4</f>
        <v>0</v>
      </c>
      <c r="F4" s="54">
        <f t="shared" ref="F4:F67" si="2">IF(E4&gt;0,E4,0)</f>
        <v>0</v>
      </c>
      <c r="G4" s="54">
        <f t="shared" ref="G4:G67" si="3">IF(E4&lt;0,E4,0)</f>
        <v>0</v>
      </c>
      <c r="H4" s="13">
        <f>+'[1]Table 5A5_LSMSA'!D7</f>
        <v>6982.9784413349835</v>
      </c>
      <c r="I4" s="13">
        <f>+'[1]Table 5A5_LSMSA'!F7</f>
        <v>777.48</v>
      </c>
      <c r="J4" s="13">
        <f t="shared" ref="J4:J67" si="4">H4+I4</f>
        <v>7760.4584413349839</v>
      </c>
      <c r="K4" s="14">
        <f t="shared" ref="K4:K67" si="5">E4*J4</f>
        <v>0</v>
      </c>
      <c r="L4" s="13">
        <f t="shared" ref="L4:L67" si="6">IF(K4&gt;0,K4,0)</f>
        <v>0</v>
      </c>
      <c r="M4" s="13">
        <f t="shared" ref="M4:M67" si="7">IF(K4&lt;0,K4,0)</f>
        <v>0</v>
      </c>
    </row>
    <row r="5" spans="1:13" ht="14.25" x14ac:dyDescent="0.2">
      <c r="A5" s="59">
        <v>2</v>
      </c>
      <c r="B5" s="20" t="s">
        <v>162</v>
      </c>
      <c r="C5" s="15">
        <f>+'[1]Table 5A5_LSMSA'!C8</f>
        <v>1</v>
      </c>
      <c r="D5" s="54">
        <f>+'10.1.14_SIS'!DF6</f>
        <v>1</v>
      </c>
      <c r="E5" s="54">
        <f t="shared" si="1"/>
        <v>0</v>
      </c>
      <c r="F5" s="54">
        <f t="shared" si="2"/>
        <v>0</v>
      </c>
      <c r="G5" s="54">
        <f t="shared" si="3"/>
        <v>0</v>
      </c>
      <c r="H5" s="13">
        <f>+'[1]Table 5A5_LSMSA'!D8</f>
        <v>9065.5866417386642</v>
      </c>
      <c r="I5" s="13">
        <f>+'[1]Table 5A5_LSMSA'!F8</f>
        <v>842.32</v>
      </c>
      <c r="J5" s="13">
        <f t="shared" si="4"/>
        <v>9907.9066417386639</v>
      </c>
      <c r="K5" s="14">
        <f t="shared" si="5"/>
        <v>0</v>
      </c>
      <c r="L5" s="13">
        <f t="shared" si="6"/>
        <v>0</v>
      </c>
      <c r="M5" s="13">
        <f t="shared" si="7"/>
        <v>0</v>
      </c>
    </row>
    <row r="6" spans="1:13" ht="14.25" x14ac:dyDescent="0.2">
      <c r="A6" s="59">
        <v>3</v>
      </c>
      <c r="B6" s="20" t="s">
        <v>161</v>
      </c>
      <c r="C6" s="15">
        <f>+'[1]Table 5A5_LSMSA'!C9</f>
        <v>14</v>
      </c>
      <c r="D6" s="54">
        <f>+'10.1.14_SIS'!DF7</f>
        <v>14</v>
      </c>
      <c r="E6" s="54">
        <f t="shared" si="1"/>
        <v>0</v>
      </c>
      <c r="F6" s="54">
        <f t="shared" si="2"/>
        <v>0</v>
      </c>
      <c r="G6" s="54">
        <f t="shared" si="3"/>
        <v>0</v>
      </c>
      <c r="H6" s="13">
        <f>+'[1]Table 5A5_LSMSA'!D9</f>
        <v>7778.4862027396821</v>
      </c>
      <c r="I6" s="13">
        <f>+'[1]Table 5A5_LSMSA'!F9</f>
        <v>596.84</v>
      </c>
      <c r="J6" s="13">
        <f t="shared" si="4"/>
        <v>8375.3262027396813</v>
      </c>
      <c r="K6" s="14">
        <f t="shared" si="5"/>
        <v>0</v>
      </c>
      <c r="L6" s="13">
        <f t="shared" si="6"/>
        <v>0</v>
      </c>
      <c r="M6" s="13">
        <f t="shared" si="7"/>
        <v>0</v>
      </c>
    </row>
    <row r="7" spans="1:13" ht="14.25" x14ac:dyDescent="0.2">
      <c r="A7" s="59">
        <v>4</v>
      </c>
      <c r="B7" s="20" t="s">
        <v>160</v>
      </c>
      <c r="C7" s="15">
        <f>+'[1]Table 5A5_LSMSA'!C10</f>
        <v>0</v>
      </c>
      <c r="D7" s="54">
        <f>+'10.1.14_SIS'!DF8</f>
        <v>0</v>
      </c>
      <c r="E7" s="54">
        <f t="shared" si="1"/>
        <v>0</v>
      </c>
      <c r="F7" s="54">
        <f t="shared" si="2"/>
        <v>0</v>
      </c>
      <c r="G7" s="54">
        <f t="shared" si="3"/>
        <v>0</v>
      </c>
      <c r="H7" s="13">
        <f>+'[1]Table 5A5_LSMSA'!D10</f>
        <v>9351.9381446878579</v>
      </c>
      <c r="I7" s="13">
        <f>+'[1]Table 5A5_LSMSA'!F10</f>
        <v>585.76</v>
      </c>
      <c r="J7" s="13">
        <f t="shared" si="4"/>
        <v>9937.6981446878581</v>
      </c>
      <c r="K7" s="14">
        <f t="shared" si="5"/>
        <v>0</v>
      </c>
      <c r="L7" s="13">
        <f t="shared" si="6"/>
        <v>0</v>
      </c>
      <c r="M7" s="13">
        <f t="shared" si="7"/>
        <v>0</v>
      </c>
    </row>
    <row r="8" spans="1:13" ht="14.25" x14ac:dyDescent="0.2">
      <c r="A8" s="60">
        <v>5</v>
      </c>
      <c r="B8" s="22" t="s">
        <v>159</v>
      </c>
      <c r="C8" s="12">
        <f>+'[1]Table 5A5_LSMSA'!C11</f>
        <v>3</v>
      </c>
      <c r="D8" s="55">
        <f>+'10.1.14_SIS'!DF9</f>
        <v>4</v>
      </c>
      <c r="E8" s="55">
        <f t="shared" si="1"/>
        <v>1</v>
      </c>
      <c r="F8" s="55">
        <f t="shared" si="2"/>
        <v>1</v>
      </c>
      <c r="G8" s="55">
        <f t="shared" si="3"/>
        <v>0</v>
      </c>
      <c r="H8" s="11">
        <f>+'[1]Table 5A5_LSMSA'!D11</f>
        <v>7328.2705660099109</v>
      </c>
      <c r="I8" s="11">
        <f>+'[1]Table 5A5_LSMSA'!F11</f>
        <v>555.91</v>
      </c>
      <c r="J8" s="11">
        <f t="shared" si="4"/>
        <v>7884.1805660099108</v>
      </c>
      <c r="K8" s="10">
        <f t="shared" si="5"/>
        <v>7884.1805660099108</v>
      </c>
      <c r="L8" s="11">
        <f t="shared" si="6"/>
        <v>7884.1805660099108</v>
      </c>
      <c r="M8" s="11">
        <f t="shared" si="7"/>
        <v>0</v>
      </c>
    </row>
    <row r="9" spans="1:13" ht="14.25" x14ac:dyDescent="0.2">
      <c r="A9" s="59">
        <v>6</v>
      </c>
      <c r="B9" s="20" t="s">
        <v>158</v>
      </c>
      <c r="C9" s="15">
        <f>+'[1]Table 5A5_LSMSA'!C12</f>
        <v>4</v>
      </c>
      <c r="D9" s="54">
        <f>+'10.1.14_SIS'!DF10</f>
        <v>1</v>
      </c>
      <c r="E9" s="54">
        <f t="shared" si="1"/>
        <v>-3</v>
      </c>
      <c r="F9" s="54">
        <f t="shared" si="2"/>
        <v>0</v>
      </c>
      <c r="G9" s="54">
        <f t="shared" si="3"/>
        <v>-3</v>
      </c>
      <c r="H9" s="13">
        <f>+'[1]Table 5A5_LSMSA'!D12</f>
        <v>8698.058612495588</v>
      </c>
      <c r="I9" s="13">
        <f>+'[1]Table 5A5_LSMSA'!F12</f>
        <v>545.4799999999999</v>
      </c>
      <c r="J9" s="13">
        <f t="shared" si="4"/>
        <v>9243.5386124955876</v>
      </c>
      <c r="K9" s="14">
        <f t="shared" si="5"/>
        <v>-27730.615837486763</v>
      </c>
      <c r="L9" s="13">
        <f t="shared" si="6"/>
        <v>0</v>
      </c>
      <c r="M9" s="13">
        <f t="shared" si="7"/>
        <v>-27730.615837486763</v>
      </c>
    </row>
    <row r="10" spans="1:13" ht="14.25" x14ac:dyDescent="0.2">
      <c r="A10" s="59">
        <v>7</v>
      </c>
      <c r="B10" s="20" t="s">
        <v>157</v>
      </c>
      <c r="C10" s="15">
        <f>+'[1]Table 5A5_LSMSA'!C13</f>
        <v>0</v>
      </c>
      <c r="D10" s="54">
        <f>+'10.1.14_SIS'!DF11</f>
        <v>1</v>
      </c>
      <c r="E10" s="54">
        <f t="shared" si="1"/>
        <v>1</v>
      </c>
      <c r="F10" s="54">
        <f t="shared" si="2"/>
        <v>1</v>
      </c>
      <c r="G10" s="54">
        <f t="shared" si="3"/>
        <v>0</v>
      </c>
      <c r="H10" s="13">
        <f>+'[1]Table 5A5_LSMSA'!D13</f>
        <v>7984.0231963470324</v>
      </c>
      <c r="I10" s="13">
        <f>+'[1]Table 5A5_LSMSA'!F13</f>
        <v>756.91999999999985</v>
      </c>
      <c r="J10" s="13">
        <f t="shared" si="4"/>
        <v>8740.9431963470324</v>
      </c>
      <c r="K10" s="14">
        <f t="shared" si="5"/>
        <v>8740.9431963470324</v>
      </c>
      <c r="L10" s="13">
        <f t="shared" si="6"/>
        <v>8740.9431963470324</v>
      </c>
      <c r="M10" s="13">
        <f t="shared" si="7"/>
        <v>0</v>
      </c>
    </row>
    <row r="11" spans="1:13" ht="14.25" x14ac:dyDescent="0.2">
      <c r="A11" s="59">
        <v>8</v>
      </c>
      <c r="B11" s="20" t="s">
        <v>156</v>
      </c>
      <c r="C11" s="15">
        <f>+'[1]Table 5A5_LSMSA'!C14</f>
        <v>12</v>
      </c>
      <c r="D11" s="54">
        <f>+'10.1.14_SIS'!DF12</f>
        <v>17</v>
      </c>
      <c r="E11" s="54">
        <f t="shared" si="1"/>
        <v>5</v>
      </c>
      <c r="F11" s="54">
        <f t="shared" si="2"/>
        <v>5</v>
      </c>
      <c r="G11" s="54">
        <f t="shared" si="3"/>
        <v>0</v>
      </c>
      <c r="H11" s="13">
        <f>+'[1]Table 5A5_LSMSA'!D14</f>
        <v>8066.4624595588539</v>
      </c>
      <c r="I11" s="13">
        <f>+'[1]Table 5A5_LSMSA'!F14</f>
        <v>725.76</v>
      </c>
      <c r="J11" s="13">
        <f t="shared" si="4"/>
        <v>8792.2224595588541</v>
      </c>
      <c r="K11" s="14">
        <f t="shared" si="5"/>
        <v>43961.112297794272</v>
      </c>
      <c r="L11" s="13">
        <f t="shared" si="6"/>
        <v>43961.112297794272</v>
      </c>
      <c r="M11" s="13">
        <f t="shared" si="7"/>
        <v>0</v>
      </c>
    </row>
    <row r="12" spans="1:13" ht="14.25" x14ac:dyDescent="0.2">
      <c r="A12" s="59">
        <v>9</v>
      </c>
      <c r="B12" s="20" t="s">
        <v>155</v>
      </c>
      <c r="C12" s="15">
        <f>+'[1]Table 5A5_LSMSA'!C15</f>
        <v>2</v>
      </c>
      <c r="D12" s="54">
        <f>+'10.1.14_SIS'!DF13</f>
        <v>4</v>
      </c>
      <c r="E12" s="54">
        <f t="shared" si="1"/>
        <v>2</v>
      </c>
      <c r="F12" s="54">
        <f t="shared" si="2"/>
        <v>2</v>
      </c>
      <c r="G12" s="54">
        <f t="shared" si="3"/>
        <v>0</v>
      </c>
      <c r="H12" s="13">
        <f>+'[1]Table 5A5_LSMSA'!D15</f>
        <v>8101.8015072045009</v>
      </c>
      <c r="I12" s="13">
        <f>+'[1]Table 5A5_LSMSA'!F15</f>
        <v>744.76</v>
      </c>
      <c r="J12" s="13">
        <f t="shared" si="4"/>
        <v>8846.5615072045002</v>
      </c>
      <c r="K12" s="14">
        <f t="shared" si="5"/>
        <v>17693.123014409</v>
      </c>
      <c r="L12" s="13">
        <f t="shared" si="6"/>
        <v>17693.123014409</v>
      </c>
      <c r="M12" s="13">
        <f t="shared" si="7"/>
        <v>0</v>
      </c>
    </row>
    <row r="13" spans="1:13" ht="14.25" x14ac:dyDescent="0.2">
      <c r="A13" s="60">
        <v>10</v>
      </c>
      <c r="B13" s="22" t="s">
        <v>154</v>
      </c>
      <c r="C13" s="12">
        <f>+'[1]Table 5A5_LSMSA'!C16</f>
        <v>9</v>
      </c>
      <c r="D13" s="55">
        <f>+'10.1.14_SIS'!DF14</f>
        <v>17</v>
      </c>
      <c r="E13" s="55">
        <f t="shared" si="1"/>
        <v>8</v>
      </c>
      <c r="F13" s="55">
        <f t="shared" si="2"/>
        <v>8</v>
      </c>
      <c r="G13" s="55">
        <f t="shared" si="3"/>
        <v>0</v>
      </c>
      <c r="H13" s="11">
        <f>+'[1]Table 5A5_LSMSA'!D16</f>
        <v>8319.3647339184718</v>
      </c>
      <c r="I13" s="11">
        <f>+'[1]Table 5A5_LSMSA'!F16</f>
        <v>608.04000000000008</v>
      </c>
      <c r="J13" s="11">
        <f t="shared" si="4"/>
        <v>8927.4047339184726</v>
      </c>
      <c r="K13" s="10">
        <f t="shared" si="5"/>
        <v>71419.237871347781</v>
      </c>
      <c r="L13" s="11">
        <f t="shared" si="6"/>
        <v>71419.237871347781</v>
      </c>
      <c r="M13" s="11">
        <f t="shared" si="7"/>
        <v>0</v>
      </c>
    </row>
    <row r="14" spans="1:13" ht="14.25" x14ac:dyDescent="0.2">
      <c r="A14" s="59">
        <v>11</v>
      </c>
      <c r="B14" s="20" t="s">
        <v>153</v>
      </c>
      <c r="C14" s="15">
        <f>+'[1]Table 5A5_LSMSA'!C17</f>
        <v>1</v>
      </c>
      <c r="D14" s="54">
        <f>+'10.1.14_SIS'!DF15</f>
        <v>0</v>
      </c>
      <c r="E14" s="54">
        <f t="shared" si="1"/>
        <v>-1</v>
      </c>
      <c r="F14" s="54">
        <f t="shared" si="2"/>
        <v>0</v>
      </c>
      <c r="G14" s="54">
        <f t="shared" si="3"/>
        <v>-1</v>
      </c>
      <c r="H14" s="13">
        <f>+'[1]Table 5A5_LSMSA'!D17</f>
        <v>10505.297223635334</v>
      </c>
      <c r="I14" s="13">
        <f>+'[1]Table 5A5_LSMSA'!F17</f>
        <v>706.55</v>
      </c>
      <c r="J14" s="13">
        <f t="shared" si="4"/>
        <v>11211.847223635334</v>
      </c>
      <c r="K14" s="14">
        <f t="shared" si="5"/>
        <v>-11211.847223635334</v>
      </c>
      <c r="L14" s="13">
        <f t="shared" si="6"/>
        <v>0</v>
      </c>
      <c r="M14" s="13">
        <f t="shared" si="7"/>
        <v>-11211.847223635334</v>
      </c>
    </row>
    <row r="15" spans="1:13" ht="14.25" x14ac:dyDescent="0.2">
      <c r="A15" s="59">
        <v>12</v>
      </c>
      <c r="B15" s="20" t="s">
        <v>152</v>
      </c>
      <c r="C15" s="15">
        <f>+'[1]Table 5A5_LSMSA'!C18</f>
        <v>0</v>
      </c>
      <c r="D15" s="54">
        <f>+'10.1.14_SIS'!DF16</f>
        <v>0</v>
      </c>
      <c r="E15" s="54">
        <f t="shared" si="1"/>
        <v>0</v>
      </c>
      <c r="F15" s="54">
        <f t="shared" si="2"/>
        <v>0</v>
      </c>
      <c r="G15" s="54">
        <f t="shared" si="3"/>
        <v>0</v>
      </c>
      <c r="H15" s="13">
        <f>+'[1]Table 5A5_LSMSA'!D18</f>
        <v>8147.7840983606566</v>
      </c>
      <c r="I15" s="13">
        <f>+'[1]Table 5A5_LSMSA'!F18</f>
        <v>1063.31</v>
      </c>
      <c r="J15" s="13">
        <f t="shared" si="4"/>
        <v>9211.0940983606561</v>
      </c>
      <c r="K15" s="14">
        <f t="shared" si="5"/>
        <v>0</v>
      </c>
      <c r="L15" s="13">
        <f t="shared" si="6"/>
        <v>0</v>
      </c>
      <c r="M15" s="13">
        <f t="shared" si="7"/>
        <v>0</v>
      </c>
    </row>
    <row r="16" spans="1:13" ht="14.25" x14ac:dyDescent="0.2">
      <c r="A16" s="59">
        <v>13</v>
      </c>
      <c r="B16" s="20" t="s">
        <v>151</v>
      </c>
      <c r="C16" s="15">
        <f>+'[1]Table 5A5_LSMSA'!C19</f>
        <v>0</v>
      </c>
      <c r="D16" s="54">
        <f>+'10.1.14_SIS'!DF17</f>
        <v>0</v>
      </c>
      <c r="E16" s="54">
        <f t="shared" si="1"/>
        <v>0</v>
      </c>
      <c r="F16" s="54">
        <f t="shared" si="2"/>
        <v>0</v>
      </c>
      <c r="G16" s="54">
        <f t="shared" si="3"/>
        <v>0</v>
      </c>
      <c r="H16" s="13">
        <f>+'[1]Table 5A5_LSMSA'!D19</f>
        <v>9171.2097758332202</v>
      </c>
      <c r="I16" s="13">
        <f>+'[1]Table 5A5_LSMSA'!F19</f>
        <v>749.43000000000006</v>
      </c>
      <c r="J16" s="13">
        <f t="shared" si="4"/>
        <v>9920.6397758332205</v>
      </c>
      <c r="K16" s="14">
        <f t="shared" si="5"/>
        <v>0</v>
      </c>
      <c r="L16" s="13">
        <f t="shared" si="6"/>
        <v>0</v>
      </c>
      <c r="M16" s="13">
        <f t="shared" si="7"/>
        <v>0</v>
      </c>
    </row>
    <row r="17" spans="1:13" ht="14.25" x14ac:dyDescent="0.2">
      <c r="A17" s="59">
        <v>14</v>
      </c>
      <c r="B17" s="20" t="s">
        <v>150</v>
      </c>
      <c r="C17" s="15">
        <f>+'[1]Table 5A5_LSMSA'!C20</f>
        <v>0</v>
      </c>
      <c r="D17" s="54">
        <f>+'10.1.14_SIS'!DF18</f>
        <v>1</v>
      </c>
      <c r="E17" s="54">
        <f t="shared" si="1"/>
        <v>1</v>
      </c>
      <c r="F17" s="54">
        <f t="shared" si="2"/>
        <v>1</v>
      </c>
      <c r="G17" s="54">
        <f t="shared" si="3"/>
        <v>0</v>
      </c>
      <c r="H17" s="13">
        <f>+'[1]Table 5A5_LSMSA'!D20</f>
        <v>9902.1209412499993</v>
      </c>
      <c r="I17" s="13">
        <f>+'[1]Table 5A5_LSMSA'!F20</f>
        <v>809.9799999999999</v>
      </c>
      <c r="J17" s="13">
        <f t="shared" si="4"/>
        <v>10712.100941249999</v>
      </c>
      <c r="K17" s="14">
        <f t="shared" si="5"/>
        <v>10712.100941249999</v>
      </c>
      <c r="L17" s="13">
        <f t="shared" si="6"/>
        <v>10712.100941249999</v>
      </c>
      <c r="M17" s="13">
        <f t="shared" si="7"/>
        <v>0</v>
      </c>
    </row>
    <row r="18" spans="1:13" ht="14.25" x14ac:dyDescent="0.2">
      <c r="A18" s="60">
        <v>15</v>
      </c>
      <c r="B18" s="22" t="s">
        <v>149</v>
      </c>
      <c r="C18" s="12">
        <f>+'[1]Table 5A5_LSMSA'!C21</f>
        <v>1</v>
      </c>
      <c r="D18" s="55">
        <f>+'10.1.14_SIS'!DF19</f>
        <v>0</v>
      </c>
      <c r="E18" s="55">
        <f t="shared" si="1"/>
        <v>-1</v>
      </c>
      <c r="F18" s="55">
        <f t="shared" si="2"/>
        <v>0</v>
      </c>
      <c r="G18" s="55">
        <f t="shared" si="3"/>
        <v>-1</v>
      </c>
      <c r="H18" s="11">
        <f>+'[1]Table 5A5_LSMSA'!D21</f>
        <v>8626.4385214059948</v>
      </c>
      <c r="I18" s="11">
        <f>+'[1]Table 5A5_LSMSA'!F21</f>
        <v>553.79999999999995</v>
      </c>
      <c r="J18" s="11">
        <f t="shared" si="4"/>
        <v>9180.2385214059941</v>
      </c>
      <c r="K18" s="10">
        <f t="shared" si="5"/>
        <v>-9180.2385214059941</v>
      </c>
      <c r="L18" s="11">
        <f t="shared" si="6"/>
        <v>0</v>
      </c>
      <c r="M18" s="11">
        <f t="shared" si="7"/>
        <v>-9180.2385214059941</v>
      </c>
    </row>
    <row r="19" spans="1:13" ht="14.25" x14ac:dyDescent="0.2">
      <c r="A19" s="59">
        <v>16</v>
      </c>
      <c r="B19" s="20" t="s">
        <v>148</v>
      </c>
      <c r="C19" s="15">
        <f>+'[1]Table 5A5_LSMSA'!C22</f>
        <v>2</v>
      </c>
      <c r="D19" s="54">
        <f>+'10.1.14_SIS'!DF20</f>
        <v>3</v>
      </c>
      <c r="E19" s="54">
        <f t="shared" si="1"/>
        <v>1</v>
      </c>
      <c r="F19" s="54">
        <f t="shared" si="2"/>
        <v>1</v>
      </c>
      <c r="G19" s="54">
        <f t="shared" si="3"/>
        <v>0</v>
      </c>
      <c r="H19" s="13">
        <f>+'[1]Table 5A5_LSMSA'!D22</f>
        <v>7692.8994354342021</v>
      </c>
      <c r="I19" s="13">
        <f>+'[1]Table 5A5_LSMSA'!F22</f>
        <v>686.73</v>
      </c>
      <c r="J19" s="13">
        <f t="shared" si="4"/>
        <v>8379.6294354342026</v>
      </c>
      <c r="K19" s="14">
        <f t="shared" si="5"/>
        <v>8379.6294354342026</v>
      </c>
      <c r="L19" s="13">
        <f t="shared" si="6"/>
        <v>8379.6294354342026</v>
      </c>
      <c r="M19" s="13">
        <f t="shared" si="7"/>
        <v>0</v>
      </c>
    </row>
    <row r="20" spans="1:13" ht="14.25" x14ac:dyDescent="0.2">
      <c r="A20" s="59">
        <v>17</v>
      </c>
      <c r="B20" s="20" t="s">
        <v>147</v>
      </c>
      <c r="C20" s="15">
        <f>+'[1]Table 5A5_LSMSA'!C23</f>
        <v>25</v>
      </c>
      <c r="D20" s="54">
        <f>+'10.1.14_SIS'!DF21</f>
        <v>26</v>
      </c>
      <c r="E20" s="54">
        <f t="shared" si="1"/>
        <v>1</v>
      </c>
      <c r="F20" s="54">
        <f t="shared" si="2"/>
        <v>1</v>
      </c>
      <c r="G20" s="54">
        <f t="shared" si="3"/>
        <v>0</v>
      </c>
      <c r="H20" s="13">
        <f>+'[1]Table 5A5_LSMSA'!D23</f>
        <v>8082.3880368254495</v>
      </c>
      <c r="I20" s="13">
        <f>+'[1]Table 5A5_LSMSA'!F23</f>
        <v>801.47762416806802</v>
      </c>
      <c r="J20" s="13">
        <f t="shared" si="4"/>
        <v>8883.8656609935169</v>
      </c>
      <c r="K20" s="14">
        <f t="shared" si="5"/>
        <v>8883.8656609935169</v>
      </c>
      <c r="L20" s="13">
        <f t="shared" si="6"/>
        <v>8883.8656609935169</v>
      </c>
      <c r="M20" s="13">
        <f t="shared" si="7"/>
        <v>0</v>
      </c>
    </row>
    <row r="21" spans="1:13" ht="14.25" x14ac:dyDescent="0.2">
      <c r="A21" s="59">
        <v>18</v>
      </c>
      <c r="B21" s="20" t="s">
        <v>146</v>
      </c>
      <c r="C21" s="15">
        <f>+'[1]Table 5A5_LSMSA'!C24</f>
        <v>0</v>
      </c>
      <c r="D21" s="54">
        <f>+'10.1.14_SIS'!DF22</f>
        <v>0</v>
      </c>
      <c r="E21" s="54">
        <f t="shared" si="1"/>
        <v>0</v>
      </c>
      <c r="F21" s="54">
        <f t="shared" si="2"/>
        <v>0</v>
      </c>
      <c r="G21" s="54">
        <f t="shared" si="3"/>
        <v>0</v>
      </c>
      <c r="H21" s="13">
        <f>+'[1]Table 5A5_LSMSA'!D24</f>
        <v>9645.2333500475725</v>
      </c>
      <c r="I21" s="13">
        <f>+'[1]Table 5A5_LSMSA'!F24</f>
        <v>845.94999999999993</v>
      </c>
      <c r="J21" s="13">
        <f t="shared" si="4"/>
        <v>10491.183350047573</v>
      </c>
      <c r="K21" s="14">
        <f t="shared" si="5"/>
        <v>0</v>
      </c>
      <c r="L21" s="13">
        <f t="shared" si="6"/>
        <v>0</v>
      </c>
      <c r="M21" s="13">
        <f t="shared" si="7"/>
        <v>0</v>
      </c>
    </row>
    <row r="22" spans="1:13" ht="14.25" x14ac:dyDescent="0.2">
      <c r="A22" s="59">
        <v>19</v>
      </c>
      <c r="B22" s="20" t="s">
        <v>145</v>
      </c>
      <c r="C22" s="15">
        <f>+'[1]Table 5A5_LSMSA'!C25</f>
        <v>0</v>
      </c>
      <c r="D22" s="54">
        <f>+'10.1.14_SIS'!DF23</f>
        <v>1</v>
      </c>
      <c r="E22" s="54">
        <f t="shared" si="1"/>
        <v>1</v>
      </c>
      <c r="F22" s="54">
        <f t="shared" si="2"/>
        <v>1</v>
      </c>
      <c r="G22" s="54">
        <f t="shared" si="3"/>
        <v>0</v>
      </c>
      <c r="H22" s="13">
        <f>+'[1]Table 5A5_LSMSA'!D25</f>
        <v>7915.8221869460449</v>
      </c>
      <c r="I22" s="13">
        <f>+'[1]Table 5A5_LSMSA'!F25</f>
        <v>905.43</v>
      </c>
      <c r="J22" s="13">
        <f t="shared" si="4"/>
        <v>8821.2521869460452</v>
      </c>
      <c r="K22" s="14">
        <f t="shared" si="5"/>
        <v>8821.2521869460452</v>
      </c>
      <c r="L22" s="13">
        <f t="shared" si="6"/>
        <v>8821.2521869460452</v>
      </c>
      <c r="M22" s="13">
        <f t="shared" si="7"/>
        <v>0</v>
      </c>
    </row>
    <row r="23" spans="1:13" ht="14.25" x14ac:dyDescent="0.2">
      <c r="A23" s="60">
        <v>20</v>
      </c>
      <c r="B23" s="22" t="s">
        <v>144</v>
      </c>
      <c r="C23" s="12">
        <f>+'[1]Table 5A5_LSMSA'!C26</f>
        <v>2</v>
      </c>
      <c r="D23" s="55">
        <f>+'10.1.14_SIS'!DF24</f>
        <v>4</v>
      </c>
      <c r="E23" s="55">
        <f t="shared" si="1"/>
        <v>2</v>
      </c>
      <c r="F23" s="55">
        <f t="shared" si="2"/>
        <v>2</v>
      </c>
      <c r="G23" s="55">
        <f t="shared" si="3"/>
        <v>0</v>
      </c>
      <c r="H23" s="11">
        <f>+'[1]Table 5A5_LSMSA'!D26</f>
        <v>7983.350156556201</v>
      </c>
      <c r="I23" s="11">
        <f>+'[1]Table 5A5_LSMSA'!F26</f>
        <v>586.16999999999996</v>
      </c>
      <c r="J23" s="11">
        <f t="shared" si="4"/>
        <v>8569.5201565562002</v>
      </c>
      <c r="K23" s="10">
        <f t="shared" si="5"/>
        <v>17139.0403131124</v>
      </c>
      <c r="L23" s="11">
        <f t="shared" si="6"/>
        <v>17139.0403131124</v>
      </c>
      <c r="M23" s="11">
        <f t="shared" si="7"/>
        <v>0</v>
      </c>
    </row>
    <row r="24" spans="1:13" ht="14.25" x14ac:dyDescent="0.2">
      <c r="A24" s="59">
        <v>21</v>
      </c>
      <c r="B24" s="20" t="s">
        <v>143</v>
      </c>
      <c r="C24" s="15">
        <f>+'[1]Table 5A5_LSMSA'!C27</f>
        <v>2</v>
      </c>
      <c r="D24" s="54">
        <f>+'10.1.14_SIS'!DF25</f>
        <v>2</v>
      </c>
      <c r="E24" s="54">
        <f t="shared" si="1"/>
        <v>0</v>
      </c>
      <c r="F24" s="54">
        <f t="shared" si="2"/>
        <v>0</v>
      </c>
      <c r="G24" s="54">
        <f t="shared" si="3"/>
        <v>0</v>
      </c>
      <c r="H24" s="13">
        <f>+'[1]Table 5A5_LSMSA'!D27</f>
        <v>8582.6142295867758</v>
      </c>
      <c r="I24" s="13">
        <f>+'[1]Table 5A5_LSMSA'!F27</f>
        <v>610.35</v>
      </c>
      <c r="J24" s="13">
        <f t="shared" si="4"/>
        <v>9192.9642295867761</v>
      </c>
      <c r="K24" s="14">
        <f t="shared" si="5"/>
        <v>0</v>
      </c>
      <c r="L24" s="13">
        <f t="shared" si="6"/>
        <v>0</v>
      </c>
      <c r="M24" s="13">
        <f t="shared" si="7"/>
        <v>0</v>
      </c>
    </row>
    <row r="25" spans="1:13" ht="14.25" x14ac:dyDescent="0.2">
      <c r="A25" s="59">
        <v>22</v>
      </c>
      <c r="B25" s="20" t="s">
        <v>142</v>
      </c>
      <c r="C25" s="15">
        <f>+'[1]Table 5A5_LSMSA'!C28</f>
        <v>0</v>
      </c>
      <c r="D25" s="54">
        <f>+'10.1.14_SIS'!DF26</f>
        <v>0</v>
      </c>
      <c r="E25" s="54">
        <f t="shared" si="1"/>
        <v>0</v>
      </c>
      <c r="F25" s="54">
        <f t="shared" si="2"/>
        <v>0</v>
      </c>
      <c r="G25" s="54">
        <f t="shared" si="3"/>
        <v>0</v>
      </c>
      <c r="H25" s="13">
        <f>+'[1]Table 5A5_LSMSA'!D28</f>
        <v>8167.3099808195993</v>
      </c>
      <c r="I25" s="13">
        <f>+'[1]Table 5A5_LSMSA'!F28</f>
        <v>496.36</v>
      </c>
      <c r="J25" s="13">
        <f t="shared" si="4"/>
        <v>8663.669980819599</v>
      </c>
      <c r="K25" s="14">
        <f t="shared" si="5"/>
        <v>0</v>
      </c>
      <c r="L25" s="13">
        <f t="shared" si="6"/>
        <v>0</v>
      </c>
      <c r="M25" s="13">
        <f t="shared" si="7"/>
        <v>0</v>
      </c>
    </row>
    <row r="26" spans="1:13" ht="14.25" x14ac:dyDescent="0.2">
      <c r="A26" s="59">
        <v>23</v>
      </c>
      <c r="B26" s="20" t="s">
        <v>141</v>
      </c>
      <c r="C26" s="15">
        <f>+'[1]Table 5A5_LSMSA'!C29</f>
        <v>6</v>
      </c>
      <c r="D26" s="54">
        <f>+'10.1.14_SIS'!DF27</f>
        <v>5</v>
      </c>
      <c r="E26" s="54">
        <f t="shared" si="1"/>
        <v>-1</v>
      </c>
      <c r="F26" s="54">
        <f t="shared" si="2"/>
        <v>0</v>
      </c>
      <c r="G26" s="54">
        <f t="shared" si="3"/>
        <v>-1</v>
      </c>
      <c r="H26" s="13">
        <f>+'[1]Table 5A5_LSMSA'!D29</f>
        <v>8410.0315265979152</v>
      </c>
      <c r="I26" s="13">
        <f>+'[1]Table 5A5_LSMSA'!F29</f>
        <v>688.58</v>
      </c>
      <c r="J26" s="13">
        <f t="shared" si="4"/>
        <v>9098.6115265979151</v>
      </c>
      <c r="K26" s="14">
        <f t="shared" si="5"/>
        <v>-9098.6115265979151</v>
      </c>
      <c r="L26" s="13">
        <f t="shared" si="6"/>
        <v>0</v>
      </c>
      <c r="M26" s="13">
        <f t="shared" si="7"/>
        <v>-9098.6115265979151</v>
      </c>
    </row>
    <row r="27" spans="1:13" ht="14.25" x14ac:dyDescent="0.2">
      <c r="A27" s="59">
        <v>24</v>
      </c>
      <c r="B27" s="20" t="s">
        <v>140</v>
      </c>
      <c r="C27" s="15">
        <f>+'[1]Table 5A5_LSMSA'!C30</f>
        <v>3</v>
      </c>
      <c r="D27" s="54">
        <f>+'10.1.14_SIS'!DF28</f>
        <v>1</v>
      </c>
      <c r="E27" s="54">
        <f t="shared" si="1"/>
        <v>-2</v>
      </c>
      <c r="F27" s="54">
        <f t="shared" si="2"/>
        <v>0</v>
      </c>
      <c r="G27" s="54">
        <f t="shared" si="3"/>
        <v>-2</v>
      </c>
      <c r="H27" s="13">
        <f>+'[1]Table 5A5_LSMSA'!D30</f>
        <v>8097.6440361577006</v>
      </c>
      <c r="I27" s="13">
        <f>+'[1]Table 5A5_LSMSA'!F30</f>
        <v>854.24999999999989</v>
      </c>
      <c r="J27" s="13">
        <f t="shared" si="4"/>
        <v>8951.8940361577006</v>
      </c>
      <c r="K27" s="14">
        <f t="shared" si="5"/>
        <v>-17903.788072315401</v>
      </c>
      <c r="L27" s="13">
        <f t="shared" si="6"/>
        <v>0</v>
      </c>
      <c r="M27" s="13">
        <f t="shared" si="7"/>
        <v>-17903.788072315401</v>
      </c>
    </row>
    <row r="28" spans="1:13" ht="14.25" x14ac:dyDescent="0.2">
      <c r="A28" s="60">
        <v>25</v>
      </c>
      <c r="B28" s="22" t="s">
        <v>139</v>
      </c>
      <c r="C28" s="12">
        <f>+'[1]Table 5A5_LSMSA'!C31</f>
        <v>0</v>
      </c>
      <c r="D28" s="55">
        <f>+'10.1.14_SIS'!DF29</f>
        <v>0</v>
      </c>
      <c r="E28" s="55">
        <f t="shared" si="1"/>
        <v>0</v>
      </c>
      <c r="F28" s="55">
        <f t="shared" si="2"/>
        <v>0</v>
      </c>
      <c r="G28" s="55">
        <f t="shared" si="3"/>
        <v>0</v>
      </c>
      <c r="H28" s="11">
        <f>+'[1]Table 5A5_LSMSA'!D31</f>
        <v>8543.4620274945701</v>
      </c>
      <c r="I28" s="11">
        <f>+'[1]Table 5A5_LSMSA'!F31</f>
        <v>653.73</v>
      </c>
      <c r="J28" s="11">
        <f t="shared" si="4"/>
        <v>9197.1920274945696</v>
      </c>
      <c r="K28" s="10">
        <f t="shared" si="5"/>
        <v>0</v>
      </c>
      <c r="L28" s="11">
        <f t="shared" si="6"/>
        <v>0</v>
      </c>
      <c r="M28" s="11">
        <f t="shared" si="7"/>
        <v>0</v>
      </c>
    </row>
    <row r="29" spans="1:13" ht="14.25" x14ac:dyDescent="0.2">
      <c r="A29" s="59">
        <v>26</v>
      </c>
      <c r="B29" s="20" t="s">
        <v>138</v>
      </c>
      <c r="C29" s="15">
        <f>+'[1]Table 5A5_LSMSA'!C32</f>
        <v>6</v>
      </c>
      <c r="D29" s="54">
        <f>+'10.1.14_SIS'!DF30</f>
        <v>10</v>
      </c>
      <c r="E29" s="54">
        <f t="shared" si="1"/>
        <v>4</v>
      </c>
      <c r="F29" s="54">
        <f t="shared" si="2"/>
        <v>4</v>
      </c>
      <c r="G29" s="54">
        <f t="shared" si="3"/>
        <v>0</v>
      </c>
      <c r="H29" s="13">
        <f>+'[1]Table 5A5_LSMSA'!D32</f>
        <v>8210.4549970570843</v>
      </c>
      <c r="I29" s="13">
        <f>+'[1]Table 5A5_LSMSA'!F32</f>
        <v>836.83</v>
      </c>
      <c r="J29" s="13">
        <f t="shared" si="4"/>
        <v>9047.2849970570842</v>
      </c>
      <c r="K29" s="14">
        <f t="shared" si="5"/>
        <v>36189.139988228337</v>
      </c>
      <c r="L29" s="13">
        <f t="shared" si="6"/>
        <v>36189.139988228337</v>
      </c>
      <c r="M29" s="13">
        <f t="shared" si="7"/>
        <v>0</v>
      </c>
    </row>
    <row r="30" spans="1:13" ht="14.25" x14ac:dyDescent="0.2">
      <c r="A30" s="59">
        <v>27</v>
      </c>
      <c r="B30" s="20" t="s">
        <v>137</v>
      </c>
      <c r="C30" s="15">
        <f>+'[1]Table 5A5_LSMSA'!C33</f>
        <v>0</v>
      </c>
      <c r="D30" s="54">
        <f>+'10.1.14_SIS'!DF31</f>
        <v>1</v>
      </c>
      <c r="E30" s="54">
        <f t="shared" si="1"/>
        <v>1</v>
      </c>
      <c r="F30" s="54">
        <f t="shared" si="2"/>
        <v>1</v>
      </c>
      <c r="G30" s="54">
        <f t="shared" si="3"/>
        <v>0</v>
      </c>
      <c r="H30" s="13">
        <f>+'[1]Table 5A5_LSMSA'!D33</f>
        <v>8955.5713839976997</v>
      </c>
      <c r="I30" s="13">
        <f>+'[1]Table 5A5_LSMSA'!F33</f>
        <v>693.06</v>
      </c>
      <c r="J30" s="13">
        <f t="shared" si="4"/>
        <v>9648.6313839976992</v>
      </c>
      <c r="K30" s="14">
        <f t="shared" si="5"/>
        <v>9648.6313839976992</v>
      </c>
      <c r="L30" s="13">
        <f t="shared" si="6"/>
        <v>9648.6313839976992</v>
      </c>
      <c r="M30" s="13">
        <f t="shared" si="7"/>
        <v>0</v>
      </c>
    </row>
    <row r="31" spans="1:13" ht="14.25" x14ac:dyDescent="0.2">
      <c r="A31" s="59">
        <v>28</v>
      </c>
      <c r="B31" s="20" t="s">
        <v>136</v>
      </c>
      <c r="C31" s="15">
        <f>+'[1]Table 5A5_LSMSA'!C34</f>
        <v>12</v>
      </c>
      <c r="D31" s="54">
        <f>+'10.1.14_SIS'!DF32</f>
        <v>9</v>
      </c>
      <c r="E31" s="54">
        <f t="shared" si="1"/>
        <v>-3</v>
      </c>
      <c r="F31" s="54">
        <f t="shared" si="2"/>
        <v>0</v>
      </c>
      <c r="G31" s="54">
        <f t="shared" si="3"/>
        <v>-3</v>
      </c>
      <c r="H31" s="13">
        <f>+'[1]Table 5A5_LSMSA'!D34</f>
        <v>7456.3358846568826</v>
      </c>
      <c r="I31" s="13">
        <f>+'[1]Table 5A5_LSMSA'!F34</f>
        <v>694.4</v>
      </c>
      <c r="J31" s="13">
        <f t="shared" si="4"/>
        <v>8150.7358846568823</v>
      </c>
      <c r="K31" s="14">
        <f t="shared" si="5"/>
        <v>-24452.207653970647</v>
      </c>
      <c r="L31" s="13">
        <f t="shared" si="6"/>
        <v>0</v>
      </c>
      <c r="M31" s="13">
        <f t="shared" si="7"/>
        <v>-24452.207653970647</v>
      </c>
    </row>
    <row r="32" spans="1:13" ht="14.25" x14ac:dyDescent="0.2">
      <c r="A32" s="59">
        <v>29</v>
      </c>
      <c r="B32" s="20" t="s">
        <v>135</v>
      </c>
      <c r="C32" s="15">
        <f>+'[1]Table 5A5_LSMSA'!C35</f>
        <v>3</v>
      </c>
      <c r="D32" s="54">
        <f>+'10.1.14_SIS'!DF33</f>
        <v>5</v>
      </c>
      <c r="E32" s="54">
        <f t="shared" si="1"/>
        <v>2</v>
      </c>
      <c r="F32" s="54">
        <f t="shared" si="2"/>
        <v>2</v>
      </c>
      <c r="G32" s="54">
        <f t="shared" si="3"/>
        <v>0</v>
      </c>
      <c r="H32" s="13">
        <f>+'[1]Table 5A5_LSMSA'!D35</f>
        <v>7545.1123210173719</v>
      </c>
      <c r="I32" s="13">
        <f>+'[1]Table 5A5_LSMSA'!F35</f>
        <v>754.94999999999993</v>
      </c>
      <c r="J32" s="13">
        <f t="shared" si="4"/>
        <v>8300.0623210173726</v>
      </c>
      <c r="K32" s="14">
        <f t="shared" si="5"/>
        <v>16600.124642034745</v>
      </c>
      <c r="L32" s="13">
        <f t="shared" si="6"/>
        <v>16600.124642034745</v>
      </c>
      <c r="M32" s="13">
        <f t="shared" si="7"/>
        <v>0</v>
      </c>
    </row>
    <row r="33" spans="1:13" ht="14.25" x14ac:dyDescent="0.2">
      <c r="A33" s="60">
        <v>30</v>
      </c>
      <c r="B33" s="22" t="s">
        <v>134</v>
      </c>
      <c r="C33" s="12">
        <f>+'[1]Table 5A5_LSMSA'!C36</f>
        <v>0</v>
      </c>
      <c r="D33" s="55">
        <f>+'10.1.14_SIS'!DF34</f>
        <v>1</v>
      </c>
      <c r="E33" s="55">
        <f t="shared" si="1"/>
        <v>1</v>
      </c>
      <c r="F33" s="55">
        <f t="shared" si="2"/>
        <v>1</v>
      </c>
      <c r="G33" s="55">
        <f t="shared" si="3"/>
        <v>0</v>
      </c>
      <c r="H33" s="11">
        <f>+'[1]Table 5A5_LSMSA'!D36</f>
        <v>8956.7027273996755</v>
      </c>
      <c r="I33" s="11">
        <f>+'[1]Table 5A5_LSMSA'!F36</f>
        <v>727.17</v>
      </c>
      <c r="J33" s="11">
        <f t="shared" si="4"/>
        <v>9683.8727273996756</v>
      </c>
      <c r="K33" s="10">
        <f t="shared" si="5"/>
        <v>9683.8727273996756</v>
      </c>
      <c r="L33" s="11">
        <f t="shared" si="6"/>
        <v>9683.8727273996756</v>
      </c>
      <c r="M33" s="11">
        <f t="shared" si="7"/>
        <v>0</v>
      </c>
    </row>
    <row r="34" spans="1:13" ht="14.25" x14ac:dyDescent="0.2">
      <c r="A34" s="59">
        <v>31</v>
      </c>
      <c r="B34" s="20" t="s">
        <v>133</v>
      </c>
      <c r="C34" s="15">
        <f>+'[1]Table 5A5_LSMSA'!C37</f>
        <v>3</v>
      </c>
      <c r="D34" s="54">
        <f>+'10.1.14_SIS'!DF35</f>
        <v>2</v>
      </c>
      <c r="E34" s="54">
        <f t="shared" si="1"/>
        <v>-1</v>
      </c>
      <c r="F34" s="54">
        <f t="shared" si="2"/>
        <v>0</v>
      </c>
      <c r="G34" s="54">
        <f t="shared" si="3"/>
        <v>-1</v>
      </c>
      <c r="H34" s="13">
        <f>+'[1]Table 5A5_LSMSA'!D37</f>
        <v>8360.1876716868537</v>
      </c>
      <c r="I34" s="13">
        <f>+'[1]Table 5A5_LSMSA'!F37</f>
        <v>620.83000000000004</v>
      </c>
      <c r="J34" s="13">
        <f t="shared" si="4"/>
        <v>8981.0176716868536</v>
      </c>
      <c r="K34" s="14">
        <f t="shared" si="5"/>
        <v>-8981.0176716868536</v>
      </c>
      <c r="L34" s="13">
        <f t="shared" si="6"/>
        <v>0</v>
      </c>
      <c r="M34" s="13">
        <f t="shared" si="7"/>
        <v>-8981.0176716868536</v>
      </c>
    </row>
    <row r="35" spans="1:13" ht="14.25" x14ac:dyDescent="0.2">
      <c r="A35" s="59">
        <v>32</v>
      </c>
      <c r="B35" s="20" t="s">
        <v>132</v>
      </c>
      <c r="C35" s="15">
        <f>+'[1]Table 5A5_LSMSA'!C38</f>
        <v>17</v>
      </c>
      <c r="D35" s="54">
        <f>+'10.1.14_SIS'!DF36</f>
        <v>26</v>
      </c>
      <c r="E35" s="54">
        <f t="shared" si="1"/>
        <v>9</v>
      </c>
      <c r="F35" s="54">
        <f t="shared" si="2"/>
        <v>9</v>
      </c>
      <c r="G35" s="54">
        <f t="shared" si="3"/>
        <v>0</v>
      </c>
      <c r="H35" s="13">
        <f>+'[1]Table 5A5_LSMSA'!D38</f>
        <v>7725.779189061127</v>
      </c>
      <c r="I35" s="13">
        <f>+'[1]Table 5A5_LSMSA'!F38</f>
        <v>559.77</v>
      </c>
      <c r="J35" s="13">
        <f t="shared" si="4"/>
        <v>8285.5491890611265</v>
      </c>
      <c r="K35" s="14">
        <f t="shared" si="5"/>
        <v>74569.942701550142</v>
      </c>
      <c r="L35" s="13">
        <f t="shared" si="6"/>
        <v>74569.942701550142</v>
      </c>
      <c r="M35" s="13">
        <f t="shared" si="7"/>
        <v>0</v>
      </c>
    </row>
    <row r="36" spans="1:13" ht="14.25" x14ac:dyDescent="0.2">
      <c r="A36" s="59">
        <v>33</v>
      </c>
      <c r="B36" s="20" t="s">
        <v>131</v>
      </c>
      <c r="C36" s="15">
        <f>+'[1]Table 5A5_LSMSA'!C39</f>
        <v>0</v>
      </c>
      <c r="D36" s="54">
        <f>+'10.1.14_SIS'!DF37</f>
        <v>0</v>
      </c>
      <c r="E36" s="54">
        <f t="shared" si="1"/>
        <v>0</v>
      </c>
      <c r="F36" s="54">
        <f t="shared" si="2"/>
        <v>0</v>
      </c>
      <c r="G36" s="54">
        <f t="shared" si="3"/>
        <v>0</v>
      </c>
      <c r="H36" s="13">
        <f>+'[1]Table 5A5_LSMSA'!D39</f>
        <v>8946.2054558085238</v>
      </c>
      <c r="I36" s="13">
        <f>+'[1]Table 5A5_LSMSA'!F39</f>
        <v>655.31000000000006</v>
      </c>
      <c r="J36" s="13">
        <f t="shared" si="4"/>
        <v>9601.5154558085233</v>
      </c>
      <c r="K36" s="14">
        <f t="shared" si="5"/>
        <v>0</v>
      </c>
      <c r="L36" s="13">
        <f t="shared" si="6"/>
        <v>0</v>
      </c>
      <c r="M36" s="13">
        <f t="shared" si="7"/>
        <v>0</v>
      </c>
    </row>
    <row r="37" spans="1:13" ht="14.25" x14ac:dyDescent="0.2">
      <c r="A37" s="59">
        <v>34</v>
      </c>
      <c r="B37" s="20" t="s">
        <v>130</v>
      </c>
      <c r="C37" s="15">
        <f>+'[1]Table 5A5_LSMSA'!C40</f>
        <v>1</v>
      </c>
      <c r="D37" s="54">
        <f>+'10.1.14_SIS'!DF38</f>
        <v>2</v>
      </c>
      <c r="E37" s="54">
        <f t="shared" si="1"/>
        <v>1</v>
      </c>
      <c r="F37" s="54">
        <f t="shared" si="2"/>
        <v>1</v>
      </c>
      <c r="G37" s="54">
        <f t="shared" si="3"/>
        <v>0</v>
      </c>
      <c r="H37" s="13">
        <f>+'[1]Table 5A5_LSMSA'!D40</f>
        <v>9175.6276842789011</v>
      </c>
      <c r="I37" s="13">
        <f>+'[1]Table 5A5_LSMSA'!F40</f>
        <v>644.11000000000013</v>
      </c>
      <c r="J37" s="13">
        <f t="shared" si="4"/>
        <v>9819.7376842789017</v>
      </c>
      <c r="K37" s="14">
        <f t="shared" si="5"/>
        <v>9819.7376842789017</v>
      </c>
      <c r="L37" s="13">
        <f t="shared" si="6"/>
        <v>9819.7376842789017</v>
      </c>
      <c r="M37" s="13">
        <f t="shared" si="7"/>
        <v>0</v>
      </c>
    </row>
    <row r="38" spans="1:13" ht="14.25" x14ac:dyDescent="0.2">
      <c r="A38" s="60">
        <v>35</v>
      </c>
      <c r="B38" s="22" t="s">
        <v>129</v>
      </c>
      <c r="C38" s="12">
        <f>+'[1]Table 5A5_LSMSA'!C41</f>
        <v>17</v>
      </c>
      <c r="D38" s="55">
        <f>+'10.1.14_SIS'!DF39</f>
        <v>21</v>
      </c>
      <c r="E38" s="55">
        <f t="shared" si="1"/>
        <v>4</v>
      </c>
      <c r="F38" s="55">
        <f t="shared" si="2"/>
        <v>4</v>
      </c>
      <c r="G38" s="55">
        <f t="shared" si="3"/>
        <v>0</v>
      </c>
      <c r="H38" s="11">
        <f>+'[1]Table 5A5_LSMSA'!D41</f>
        <v>8462.9982060477596</v>
      </c>
      <c r="I38" s="11">
        <f>+'[1]Table 5A5_LSMSA'!F41</f>
        <v>537.96</v>
      </c>
      <c r="J38" s="11">
        <f t="shared" si="4"/>
        <v>9000.9582060477587</v>
      </c>
      <c r="K38" s="10">
        <f t="shared" si="5"/>
        <v>36003.832824191035</v>
      </c>
      <c r="L38" s="11">
        <f t="shared" si="6"/>
        <v>36003.832824191035</v>
      </c>
      <c r="M38" s="11">
        <f t="shared" si="7"/>
        <v>0</v>
      </c>
    </row>
    <row r="39" spans="1:13" ht="14.25" x14ac:dyDescent="0.2">
      <c r="A39" s="59">
        <v>36</v>
      </c>
      <c r="B39" s="20" t="s">
        <v>128</v>
      </c>
      <c r="C39" s="15">
        <f>+'[1]Table 5A5_LSMSA'!C42</f>
        <v>2</v>
      </c>
      <c r="D39" s="54">
        <f>+'10.1.14_SIS'!DF40</f>
        <v>3</v>
      </c>
      <c r="E39" s="54">
        <f t="shared" si="1"/>
        <v>1</v>
      </c>
      <c r="F39" s="54">
        <f t="shared" si="2"/>
        <v>1</v>
      </c>
      <c r="G39" s="54">
        <f t="shared" si="3"/>
        <v>0</v>
      </c>
      <c r="H39" s="13">
        <f>+'[1]Table 5A5_LSMSA'!D42</f>
        <v>8125.9709974327861</v>
      </c>
      <c r="I39" s="13">
        <f>+'[1]Table 5A5_LSMSA'!F42</f>
        <v>746.0335616438357</v>
      </c>
      <c r="J39" s="13">
        <f t="shared" si="4"/>
        <v>8872.0045590766222</v>
      </c>
      <c r="K39" s="14">
        <f t="shared" si="5"/>
        <v>8872.0045590766222</v>
      </c>
      <c r="L39" s="13">
        <f t="shared" si="6"/>
        <v>8872.0045590766222</v>
      </c>
      <c r="M39" s="13">
        <f t="shared" si="7"/>
        <v>0</v>
      </c>
    </row>
    <row r="40" spans="1:13" ht="14.25" x14ac:dyDescent="0.2">
      <c r="A40" s="59">
        <v>37</v>
      </c>
      <c r="B40" s="20" t="s">
        <v>127</v>
      </c>
      <c r="C40" s="15">
        <f>+'[1]Table 5A5_LSMSA'!C43</f>
        <v>7</v>
      </c>
      <c r="D40" s="54">
        <f>+'10.1.14_SIS'!DF41</f>
        <v>6</v>
      </c>
      <c r="E40" s="54">
        <f t="shared" si="1"/>
        <v>-1</v>
      </c>
      <c r="F40" s="54">
        <f t="shared" si="2"/>
        <v>0</v>
      </c>
      <c r="G40" s="54">
        <f t="shared" si="3"/>
        <v>-1</v>
      </c>
      <c r="H40" s="13">
        <f>+'[1]Table 5A5_LSMSA'!D43</f>
        <v>8622.1539260317695</v>
      </c>
      <c r="I40" s="13">
        <f>+'[1]Table 5A5_LSMSA'!F43</f>
        <v>653.61</v>
      </c>
      <c r="J40" s="13">
        <f t="shared" si="4"/>
        <v>9275.7639260317701</v>
      </c>
      <c r="K40" s="14">
        <f t="shared" si="5"/>
        <v>-9275.7639260317701</v>
      </c>
      <c r="L40" s="13">
        <f t="shared" si="6"/>
        <v>0</v>
      </c>
      <c r="M40" s="13">
        <f t="shared" si="7"/>
        <v>-9275.7639260317701</v>
      </c>
    </row>
    <row r="41" spans="1:13" ht="14.25" x14ac:dyDescent="0.2">
      <c r="A41" s="59">
        <v>38</v>
      </c>
      <c r="B41" s="20" t="s">
        <v>126</v>
      </c>
      <c r="C41" s="15">
        <f>+'[1]Table 5A5_LSMSA'!C44</f>
        <v>1</v>
      </c>
      <c r="D41" s="54">
        <f>+'10.1.14_SIS'!DF42</f>
        <v>2</v>
      </c>
      <c r="E41" s="54">
        <f t="shared" si="1"/>
        <v>1</v>
      </c>
      <c r="F41" s="54">
        <f t="shared" si="2"/>
        <v>1</v>
      </c>
      <c r="G41" s="54">
        <f t="shared" si="3"/>
        <v>0</v>
      </c>
      <c r="H41" s="13">
        <f>+'[1]Table 5A5_LSMSA'!D44</f>
        <v>8414.5817552916888</v>
      </c>
      <c r="I41" s="13">
        <f>+'[1]Table 5A5_LSMSA'!F44</f>
        <v>829.92000000000007</v>
      </c>
      <c r="J41" s="13">
        <f t="shared" si="4"/>
        <v>9244.5017552916888</v>
      </c>
      <c r="K41" s="14">
        <f t="shared" si="5"/>
        <v>9244.5017552916888</v>
      </c>
      <c r="L41" s="13">
        <f t="shared" si="6"/>
        <v>9244.5017552916888</v>
      </c>
      <c r="M41" s="13">
        <f t="shared" si="7"/>
        <v>0</v>
      </c>
    </row>
    <row r="42" spans="1:13" ht="14.25" x14ac:dyDescent="0.2">
      <c r="A42" s="59">
        <v>39</v>
      </c>
      <c r="B42" s="20" t="s">
        <v>125</v>
      </c>
      <c r="C42" s="15">
        <f>+'[1]Table 5A5_LSMSA'!C45</f>
        <v>6</v>
      </c>
      <c r="D42" s="54">
        <f>+'10.1.14_SIS'!DF43</f>
        <v>6</v>
      </c>
      <c r="E42" s="54">
        <f t="shared" si="1"/>
        <v>0</v>
      </c>
      <c r="F42" s="54">
        <f t="shared" si="2"/>
        <v>0</v>
      </c>
      <c r="G42" s="54">
        <f t="shared" si="3"/>
        <v>0</v>
      </c>
      <c r="H42" s="13">
        <f>+'[1]Table 5A5_LSMSA'!D45</f>
        <v>8239.3056809295667</v>
      </c>
      <c r="I42" s="13">
        <f>+'[1]Table 5A5_LSMSA'!F45</f>
        <v>779.65573042776396</v>
      </c>
      <c r="J42" s="13">
        <f t="shared" si="4"/>
        <v>9018.9614113573298</v>
      </c>
      <c r="K42" s="14">
        <f t="shared" si="5"/>
        <v>0</v>
      </c>
      <c r="L42" s="13">
        <f t="shared" si="6"/>
        <v>0</v>
      </c>
      <c r="M42" s="13">
        <f t="shared" si="7"/>
        <v>0</v>
      </c>
    </row>
    <row r="43" spans="1:13" ht="14.25" x14ac:dyDescent="0.2">
      <c r="A43" s="60">
        <v>40</v>
      </c>
      <c r="B43" s="22" t="s">
        <v>124</v>
      </c>
      <c r="C43" s="12">
        <f>+'[1]Table 5A5_LSMSA'!C46</f>
        <v>16</v>
      </c>
      <c r="D43" s="55">
        <f>+'10.1.14_SIS'!DF44</f>
        <v>16</v>
      </c>
      <c r="E43" s="55">
        <f t="shared" si="1"/>
        <v>0</v>
      </c>
      <c r="F43" s="55">
        <f t="shared" si="2"/>
        <v>0</v>
      </c>
      <c r="G43" s="55">
        <f t="shared" si="3"/>
        <v>0</v>
      </c>
      <c r="H43" s="11">
        <f>+'[1]Table 5A5_LSMSA'!D46</f>
        <v>8217.96102856984</v>
      </c>
      <c r="I43" s="11">
        <f>+'[1]Table 5A5_LSMSA'!F46</f>
        <v>700.2700000000001</v>
      </c>
      <c r="J43" s="11">
        <f t="shared" si="4"/>
        <v>8918.2310285698404</v>
      </c>
      <c r="K43" s="10">
        <f t="shared" si="5"/>
        <v>0</v>
      </c>
      <c r="L43" s="11">
        <f t="shared" si="6"/>
        <v>0</v>
      </c>
      <c r="M43" s="11">
        <f t="shared" si="7"/>
        <v>0</v>
      </c>
    </row>
    <row r="44" spans="1:13" ht="14.25" x14ac:dyDescent="0.2">
      <c r="A44" s="59">
        <v>41</v>
      </c>
      <c r="B44" s="20" t="s">
        <v>123</v>
      </c>
      <c r="C44" s="15">
        <f>+'[1]Table 5A5_LSMSA'!C47</f>
        <v>1</v>
      </c>
      <c r="D44" s="54">
        <f>+'10.1.14_SIS'!DF45</f>
        <v>2</v>
      </c>
      <c r="E44" s="54">
        <f t="shared" si="1"/>
        <v>1</v>
      </c>
      <c r="F44" s="54">
        <f t="shared" si="2"/>
        <v>1</v>
      </c>
      <c r="G44" s="54">
        <f t="shared" si="3"/>
        <v>0</v>
      </c>
      <c r="H44" s="13">
        <f>+'[1]Table 5A5_LSMSA'!D47</f>
        <v>8413.194857471648</v>
      </c>
      <c r="I44" s="13">
        <f>+'[1]Table 5A5_LSMSA'!F47</f>
        <v>886.22</v>
      </c>
      <c r="J44" s="13">
        <f t="shared" si="4"/>
        <v>9299.4148574716473</v>
      </c>
      <c r="K44" s="14">
        <f t="shared" si="5"/>
        <v>9299.4148574716473</v>
      </c>
      <c r="L44" s="13">
        <f t="shared" si="6"/>
        <v>9299.4148574716473</v>
      </c>
      <c r="M44" s="13">
        <f t="shared" si="7"/>
        <v>0</v>
      </c>
    </row>
    <row r="45" spans="1:13" ht="14.25" x14ac:dyDescent="0.2">
      <c r="A45" s="59">
        <v>42</v>
      </c>
      <c r="B45" s="20" t="s">
        <v>122</v>
      </c>
      <c r="C45" s="15">
        <f>+'[1]Table 5A5_LSMSA'!C48</f>
        <v>0</v>
      </c>
      <c r="D45" s="54">
        <f>+'10.1.14_SIS'!DF46</f>
        <v>1</v>
      </c>
      <c r="E45" s="54">
        <f t="shared" si="1"/>
        <v>1</v>
      </c>
      <c r="F45" s="54">
        <f t="shared" si="2"/>
        <v>1</v>
      </c>
      <c r="G45" s="54">
        <f t="shared" si="3"/>
        <v>0</v>
      </c>
      <c r="H45" s="13">
        <f>+'[1]Table 5A5_LSMSA'!D48</f>
        <v>8785.2777751368685</v>
      </c>
      <c r="I45" s="13">
        <f>+'[1]Table 5A5_LSMSA'!F48</f>
        <v>534.28</v>
      </c>
      <c r="J45" s="13">
        <f t="shared" si="4"/>
        <v>9319.5577751368692</v>
      </c>
      <c r="K45" s="14">
        <f t="shared" si="5"/>
        <v>9319.5577751368692</v>
      </c>
      <c r="L45" s="13">
        <f t="shared" si="6"/>
        <v>9319.5577751368692</v>
      </c>
      <c r="M45" s="13">
        <f t="shared" si="7"/>
        <v>0</v>
      </c>
    </row>
    <row r="46" spans="1:13" ht="14.25" x14ac:dyDescent="0.2">
      <c r="A46" s="59">
        <v>43</v>
      </c>
      <c r="B46" s="20" t="s">
        <v>121</v>
      </c>
      <c r="C46" s="15">
        <f>+'[1]Table 5A5_LSMSA'!C49</f>
        <v>3</v>
      </c>
      <c r="D46" s="54">
        <f>+'10.1.14_SIS'!DF47</f>
        <v>1</v>
      </c>
      <c r="E46" s="54">
        <f t="shared" si="1"/>
        <v>-2</v>
      </c>
      <c r="F46" s="54">
        <f t="shared" si="2"/>
        <v>0</v>
      </c>
      <c r="G46" s="54">
        <f t="shared" si="3"/>
        <v>-2</v>
      </c>
      <c r="H46" s="13">
        <f>+'[1]Table 5A5_LSMSA'!D49</f>
        <v>9151.8938720594706</v>
      </c>
      <c r="I46" s="13">
        <f>+'[1]Table 5A5_LSMSA'!F49</f>
        <v>574.6099999999999</v>
      </c>
      <c r="J46" s="13">
        <f t="shared" si="4"/>
        <v>9726.5038720594712</v>
      </c>
      <c r="K46" s="14">
        <f t="shared" si="5"/>
        <v>-19453.007744118942</v>
      </c>
      <c r="L46" s="13">
        <f t="shared" si="6"/>
        <v>0</v>
      </c>
      <c r="M46" s="13">
        <f t="shared" si="7"/>
        <v>-19453.007744118942</v>
      </c>
    </row>
    <row r="47" spans="1:13" ht="14.25" x14ac:dyDescent="0.2">
      <c r="A47" s="59">
        <v>44</v>
      </c>
      <c r="B47" s="20" t="s">
        <v>120</v>
      </c>
      <c r="C47" s="15">
        <f>+'[1]Table 5A5_LSMSA'!C50</f>
        <v>2</v>
      </c>
      <c r="D47" s="54">
        <f>+'10.1.14_SIS'!DF48</f>
        <v>0</v>
      </c>
      <c r="E47" s="54">
        <f t="shared" si="1"/>
        <v>-2</v>
      </c>
      <c r="F47" s="54">
        <f t="shared" si="2"/>
        <v>0</v>
      </c>
      <c r="G47" s="54">
        <f t="shared" si="3"/>
        <v>-2</v>
      </c>
      <c r="H47" s="13">
        <f>+'[1]Table 5A5_LSMSA'!D50</f>
        <v>8460.7858151820365</v>
      </c>
      <c r="I47" s="13">
        <f>+'[1]Table 5A5_LSMSA'!F50</f>
        <v>663.16000000000008</v>
      </c>
      <c r="J47" s="13">
        <f t="shared" si="4"/>
        <v>9123.9458151820363</v>
      </c>
      <c r="K47" s="14">
        <f t="shared" si="5"/>
        <v>-18247.891630364073</v>
      </c>
      <c r="L47" s="13">
        <f t="shared" si="6"/>
        <v>0</v>
      </c>
      <c r="M47" s="13">
        <f t="shared" si="7"/>
        <v>-18247.891630364073</v>
      </c>
    </row>
    <row r="48" spans="1:13" ht="14.25" x14ac:dyDescent="0.2">
      <c r="A48" s="60">
        <v>45</v>
      </c>
      <c r="B48" s="22" t="s">
        <v>119</v>
      </c>
      <c r="C48" s="12">
        <f>+'[1]Table 5A5_LSMSA'!C51</f>
        <v>3</v>
      </c>
      <c r="D48" s="55">
        <f>+'10.1.14_SIS'!DF49</f>
        <v>2</v>
      </c>
      <c r="E48" s="55">
        <f t="shared" si="1"/>
        <v>-1</v>
      </c>
      <c r="F48" s="55">
        <f t="shared" si="2"/>
        <v>0</v>
      </c>
      <c r="G48" s="55">
        <f t="shared" si="3"/>
        <v>-1</v>
      </c>
      <c r="H48" s="11">
        <f>+'[1]Table 5A5_LSMSA'!D51</f>
        <v>7536.8772499469105</v>
      </c>
      <c r="I48" s="11">
        <f>+'[1]Table 5A5_LSMSA'!F51</f>
        <v>753.96000000000015</v>
      </c>
      <c r="J48" s="11">
        <f t="shared" si="4"/>
        <v>8290.8372499469115</v>
      </c>
      <c r="K48" s="10">
        <f t="shared" si="5"/>
        <v>-8290.8372499469115</v>
      </c>
      <c r="L48" s="11">
        <f t="shared" si="6"/>
        <v>0</v>
      </c>
      <c r="M48" s="11">
        <f t="shared" si="7"/>
        <v>-8290.8372499469115</v>
      </c>
    </row>
    <row r="49" spans="1:13" ht="14.25" x14ac:dyDescent="0.2">
      <c r="A49" s="59">
        <v>46</v>
      </c>
      <c r="B49" s="20" t="s">
        <v>118</v>
      </c>
      <c r="C49" s="15">
        <f>+'[1]Table 5A5_LSMSA'!C52</f>
        <v>0</v>
      </c>
      <c r="D49" s="54">
        <f>+'10.1.14_SIS'!DF50</f>
        <v>0</v>
      </c>
      <c r="E49" s="54">
        <f t="shared" si="1"/>
        <v>0</v>
      </c>
      <c r="F49" s="54">
        <f t="shared" si="2"/>
        <v>0</v>
      </c>
      <c r="G49" s="54">
        <f t="shared" si="3"/>
        <v>0</v>
      </c>
      <c r="H49" s="13">
        <f>+'[1]Table 5A5_LSMSA'!D52</f>
        <v>8543.9744468088393</v>
      </c>
      <c r="I49" s="13">
        <f>+'[1]Table 5A5_LSMSA'!F52</f>
        <v>728.06</v>
      </c>
      <c r="J49" s="13">
        <f t="shared" si="4"/>
        <v>9272.0344468088388</v>
      </c>
      <c r="K49" s="14">
        <f t="shared" si="5"/>
        <v>0</v>
      </c>
      <c r="L49" s="13">
        <f t="shared" si="6"/>
        <v>0</v>
      </c>
      <c r="M49" s="13">
        <f t="shared" si="7"/>
        <v>0</v>
      </c>
    </row>
    <row r="50" spans="1:13" ht="14.25" x14ac:dyDescent="0.2">
      <c r="A50" s="59">
        <v>47</v>
      </c>
      <c r="B50" s="20" t="s">
        <v>117</v>
      </c>
      <c r="C50" s="15">
        <f>+'[1]Table 5A5_LSMSA'!C53</f>
        <v>5</v>
      </c>
      <c r="D50" s="54">
        <f>+'10.1.14_SIS'!DF51</f>
        <v>4</v>
      </c>
      <c r="E50" s="54">
        <f t="shared" si="1"/>
        <v>-1</v>
      </c>
      <c r="F50" s="54">
        <f t="shared" si="2"/>
        <v>0</v>
      </c>
      <c r="G50" s="54">
        <f t="shared" si="3"/>
        <v>-1</v>
      </c>
      <c r="H50" s="13">
        <f>+'[1]Table 5A5_LSMSA'!D53</f>
        <v>8496.158525764673</v>
      </c>
      <c r="I50" s="13">
        <f>+'[1]Table 5A5_LSMSA'!F53</f>
        <v>910.76</v>
      </c>
      <c r="J50" s="13">
        <f t="shared" si="4"/>
        <v>9406.9185257646732</v>
      </c>
      <c r="K50" s="14">
        <f t="shared" si="5"/>
        <v>-9406.9185257646732</v>
      </c>
      <c r="L50" s="13">
        <f t="shared" si="6"/>
        <v>0</v>
      </c>
      <c r="M50" s="13">
        <f t="shared" si="7"/>
        <v>-9406.9185257646732</v>
      </c>
    </row>
    <row r="51" spans="1:13" ht="14.25" x14ac:dyDescent="0.2">
      <c r="A51" s="59">
        <v>48</v>
      </c>
      <c r="B51" s="20" t="s">
        <v>116</v>
      </c>
      <c r="C51" s="15">
        <f>+'[1]Table 5A5_LSMSA'!C54</f>
        <v>1</v>
      </c>
      <c r="D51" s="54">
        <f>+'10.1.14_SIS'!DF52</f>
        <v>2</v>
      </c>
      <c r="E51" s="54">
        <f t="shared" si="1"/>
        <v>1</v>
      </c>
      <c r="F51" s="54">
        <f t="shared" si="2"/>
        <v>1</v>
      </c>
      <c r="G51" s="54">
        <f t="shared" si="3"/>
        <v>0</v>
      </c>
      <c r="H51" s="13">
        <f>+'[1]Table 5A5_LSMSA'!D54</f>
        <v>8579.8882529800721</v>
      </c>
      <c r="I51" s="13">
        <f>+'[1]Table 5A5_LSMSA'!F54</f>
        <v>871.07</v>
      </c>
      <c r="J51" s="13">
        <f t="shared" si="4"/>
        <v>9450.9582529800718</v>
      </c>
      <c r="K51" s="14">
        <f t="shared" si="5"/>
        <v>9450.9582529800718</v>
      </c>
      <c r="L51" s="13">
        <f t="shared" si="6"/>
        <v>9450.9582529800718</v>
      </c>
      <c r="M51" s="13">
        <f t="shared" si="7"/>
        <v>0</v>
      </c>
    </row>
    <row r="52" spans="1:13" ht="14.25" x14ac:dyDescent="0.2">
      <c r="A52" s="59">
        <v>49</v>
      </c>
      <c r="B52" s="20" t="s">
        <v>115</v>
      </c>
      <c r="C52" s="15">
        <f>+'[1]Table 5A5_LSMSA'!C55</f>
        <v>7</v>
      </c>
      <c r="D52" s="54">
        <f>+'10.1.14_SIS'!DF53</f>
        <v>7</v>
      </c>
      <c r="E52" s="54">
        <f t="shared" si="1"/>
        <v>0</v>
      </c>
      <c r="F52" s="54">
        <f t="shared" si="2"/>
        <v>0</v>
      </c>
      <c r="G52" s="54">
        <f t="shared" si="3"/>
        <v>0</v>
      </c>
      <c r="H52" s="13">
        <f>+'[1]Table 5A5_LSMSA'!D55</f>
        <v>7455.4155315659191</v>
      </c>
      <c r="I52" s="13">
        <f>+'[1]Table 5A5_LSMSA'!F55</f>
        <v>574.43999999999994</v>
      </c>
      <c r="J52" s="13">
        <f t="shared" si="4"/>
        <v>8029.8555315659187</v>
      </c>
      <c r="K52" s="14">
        <f t="shared" si="5"/>
        <v>0</v>
      </c>
      <c r="L52" s="13">
        <f t="shared" si="6"/>
        <v>0</v>
      </c>
      <c r="M52" s="13">
        <f t="shared" si="7"/>
        <v>0</v>
      </c>
    </row>
    <row r="53" spans="1:13" ht="14.25" x14ac:dyDescent="0.2">
      <c r="A53" s="60">
        <v>50</v>
      </c>
      <c r="B53" s="22" t="s">
        <v>114</v>
      </c>
      <c r="C53" s="12">
        <f>+'[1]Table 5A5_LSMSA'!C56</f>
        <v>7</v>
      </c>
      <c r="D53" s="55">
        <f>+'10.1.14_SIS'!DF54</f>
        <v>10</v>
      </c>
      <c r="E53" s="55">
        <f t="shared" si="1"/>
        <v>3</v>
      </c>
      <c r="F53" s="55">
        <f t="shared" si="2"/>
        <v>3</v>
      </c>
      <c r="G53" s="55">
        <f t="shared" si="3"/>
        <v>0</v>
      </c>
      <c r="H53" s="11">
        <f>+'[1]Table 5A5_LSMSA'!D56</f>
        <v>8390.1392722701676</v>
      </c>
      <c r="I53" s="11">
        <f>+'[1]Table 5A5_LSMSA'!F56</f>
        <v>634.46</v>
      </c>
      <c r="J53" s="11">
        <f t="shared" si="4"/>
        <v>9024.5992722701667</v>
      </c>
      <c r="K53" s="10">
        <f t="shared" si="5"/>
        <v>27073.7978168105</v>
      </c>
      <c r="L53" s="11">
        <f t="shared" si="6"/>
        <v>27073.7978168105</v>
      </c>
      <c r="M53" s="11">
        <f t="shared" si="7"/>
        <v>0</v>
      </c>
    </row>
    <row r="54" spans="1:13" ht="14.25" x14ac:dyDescent="0.2">
      <c r="A54" s="59">
        <v>51</v>
      </c>
      <c r="B54" s="20" t="s">
        <v>113</v>
      </c>
      <c r="C54" s="15">
        <f>+'[1]Table 5A5_LSMSA'!C57</f>
        <v>5</v>
      </c>
      <c r="D54" s="54">
        <f>+'10.1.14_SIS'!DF55</f>
        <v>3</v>
      </c>
      <c r="E54" s="54">
        <f t="shared" si="1"/>
        <v>-2</v>
      </c>
      <c r="F54" s="54">
        <f t="shared" si="2"/>
        <v>0</v>
      </c>
      <c r="G54" s="54">
        <f t="shared" si="3"/>
        <v>-2</v>
      </c>
      <c r="H54" s="13">
        <f>+'[1]Table 5A5_LSMSA'!D57</f>
        <v>8413.1128602178997</v>
      </c>
      <c r="I54" s="13">
        <f>+'[1]Table 5A5_LSMSA'!F57</f>
        <v>706.66</v>
      </c>
      <c r="J54" s="13">
        <f t="shared" si="4"/>
        <v>9119.7728602178995</v>
      </c>
      <c r="K54" s="14">
        <f t="shared" si="5"/>
        <v>-18239.545720435799</v>
      </c>
      <c r="L54" s="13">
        <f t="shared" si="6"/>
        <v>0</v>
      </c>
      <c r="M54" s="13">
        <f t="shared" si="7"/>
        <v>-18239.545720435799</v>
      </c>
    </row>
    <row r="55" spans="1:13" ht="14.25" x14ac:dyDescent="0.2">
      <c r="A55" s="59">
        <v>52</v>
      </c>
      <c r="B55" s="20" t="s">
        <v>112</v>
      </c>
      <c r="C55" s="15">
        <f>+'[1]Table 5A5_LSMSA'!C58</f>
        <v>10</v>
      </c>
      <c r="D55" s="54">
        <f>+'10.1.14_SIS'!DF56</f>
        <v>17</v>
      </c>
      <c r="E55" s="54">
        <f t="shared" si="1"/>
        <v>7</v>
      </c>
      <c r="F55" s="54">
        <f t="shared" si="2"/>
        <v>7</v>
      </c>
      <c r="G55" s="54">
        <f t="shared" si="3"/>
        <v>0</v>
      </c>
      <c r="H55" s="13">
        <f>+'[1]Table 5A5_LSMSA'!D58</f>
        <v>8676.264584522818</v>
      </c>
      <c r="I55" s="13">
        <f>+'[1]Table 5A5_LSMSA'!F58</f>
        <v>658.37</v>
      </c>
      <c r="J55" s="13">
        <f t="shared" si="4"/>
        <v>9334.6345845228188</v>
      </c>
      <c r="K55" s="14">
        <f t="shared" si="5"/>
        <v>65342.44209165973</v>
      </c>
      <c r="L55" s="13">
        <f t="shared" si="6"/>
        <v>65342.44209165973</v>
      </c>
      <c r="M55" s="13">
        <f t="shared" si="7"/>
        <v>0</v>
      </c>
    </row>
    <row r="56" spans="1:13" ht="14.25" x14ac:dyDescent="0.2">
      <c r="A56" s="59">
        <v>53</v>
      </c>
      <c r="B56" s="20" t="s">
        <v>111</v>
      </c>
      <c r="C56" s="15">
        <f>+'[1]Table 5A5_LSMSA'!C59</f>
        <v>6</v>
      </c>
      <c r="D56" s="54">
        <f>+'10.1.14_SIS'!DF57</f>
        <v>2</v>
      </c>
      <c r="E56" s="54">
        <f t="shared" si="1"/>
        <v>-4</v>
      </c>
      <c r="F56" s="54">
        <f t="shared" si="2"/>
        <v>0</v>
      </c>
      <c r="G56" s="54">
        <f t="shared" si="3"/>
        <v>-4</v>
      </c>
      <c r="H56" s="13">
        <f>+'[1]Table 5A5_LSMSA'!D59</f>
        <v>7191.4708194045488</v>
      </c>
      <c r="I56" s="13">
        <f>+'[1]Table 5A5_LSMSA'!F59</f>
        <v>689.74</v>
      </c>
      <c r="J56" s="13">
        <f t="shared" si="4"/>
        <v>7881.2108194045486</v>
      </c>
      <c r="K56" s="14">
        <f t="shared" si="5"/>
        <v>-31524.843277618194</v>
      </c>
      <c r="L56" s="13">
        <f t="shared" si="6"/>
        <v>0</v>
      </c>
      <c r="M56" s="13">
        <f t="shared" si="7"/>
        <v>-31524.843277618194</v>
      </c>
    </row>
    <row r="57" spans="1:13" ht="14.25" x14ac:dyDescent="0.2">
      <c r="A57" s="59">
        <v>54</v>
      </c>
      <c r="B57" s="20" t="s">
        <v>110</v>
      </c>
      <c r="C57" s="15">
        <f>+'[1]Table 5A5_LSMSA'!C60</f>
        <v>0</v>
      </c>
      <c r="D57" s="54">
        <f>+'10.1.14_SIS'!DF58</f>
        <v>0</v>
      </c>
      <c r="E57" s="54">
        <f t="shared" si="1"/>
        <v>0</v>
      </c>
      <c r="F57" s="54">
        <f t="shared" si="2"/>
        <v>0</v>
      </c>
      <c r="G57" s="54">
        <f t="shared" si="3"/>
        <v>0</v>
      </c>
      <c r="H57" s="13">
        <f>+'[1]Table 5A5_LSMSA'!D60</f>
        <v>9815.1598370516713</v>
      </c>
      <c r="I57" s="13">
        <f>+'[1]Table 5A5_LSMSA'!F60</f>
        <v>951.45</v>
      </c>
      <c r="J57" s="13">
        <f t="shared" si="4"/>
        <v>10766.609837051672</v>
      </c>
      <c r="K57" s="14">
        <f t="shared" si="5"/>
        <v>0</v>
      </c>
      <c r="L57" s="13">
        <f t="shared" si="6"/>
        <v>0</v>
      </c>
      <c r="M57" s="13">
        <f t="shared" si="7"/>
        <v>0</v>
      </c>
    </row>
    <row r="58" spans="1:13" ht="14.25" x14ac:dyDescent="0.2">
      <c r="A58" s="60">
        <v>55</v>
      </c>
      <c r="B58" s="22" t="s">
        <v>109</v>
      </c>
      <c r="C58" s="12">
        <f>+'[1]Table 5A5_LSMSA'!C61</f>
        <v>18</v>
      </c>
      <c r="D58" s="55">
        <f>+'10.1.14_SIS'!DF59</f>
        <v>18</v>
      </c>
      <c r="E58" s="55">
        <f t="shared" si="1"/>
        <v>0</v>
      </c>
      <c r="F58" s="55">
        <f t="shared" si="2"/>
        <v>0</v>
      </c>
      <c r="G58" s="55">
        <f t="shared" si="3"/>
        <v>0</v>
      </c>
      <c r="H58" s="11">
        <f>+'[1]Table 5A5_LSMSA'!D61</f>
        <v>7649.3925491298487</v>
      </c>
      <c r="I58" s="11">
        <f>+'[1]Table 5A5_LSMSA'!F61</f>
        <v>795.14</v>
      </c>
      <c r="J58" s="11">
        <f t="shared" si="4"/>
        <v>8444.5325491298481</v>
      </c>
      <c r="K58" s="10">
        <f t="shared" si="5"/>
        <v>0</v>
      </c>
      <c r="L58" s="11">
        <f t="shared" si="6"/>
        <v>0</v>
      </c>
      <c r="M58" s="11">
        <f t="shared" si="7"/>
        <v>0</v>
      </c>
    </row>
    <row r="59" spans="1:13" ht="14.25" x14ac:dyDescent="0.2">
      <c r="A59" s="59">
        <v>56</v>
      </c>
      <c r="B59" s="20" t="s">
        <v>108</v>
      </c>
      <c r="C59" s="15">
        <f>+'[1]Table 5A5_LSMSA'!C62</f>
        <v>0</v>
      </c>
      <c r="D59" s="54">
        <f>+'10.1.14_SIS'!DF60</f>
        <v>0</v>
      </c>
      <c r="E59" s="54">
        <f t="shared" si="1"/>
        <v>0</v>
      </c>
      <c r="F59" s="54">
        <f t="shared" si="2"/>
        <v>0</v>
      </c>
      <c r="G59" s="54">
        <f t="shared" si="3"/>
        <v>0</v>
      </c>
      <c r="H59" s="13">
        <f>+'[1]Table 5A5_LSMSA'!D62</f>
        <v>8002.4309408288282</v>
      </c>
      <c r="I59" s="13">
        <f>+'[1]Table 5A5_LSMSA'!F62</f>
        <v>614.66000000000008</v>
      </c>
      <c r="J59" s="13">
        <f t="shared" si="4"/>
        <v>8617.090940828828</v>
      </c>
      <c r="K59" s="14">
        <f t="shared" si="5"/>
        <v>0</v>
      </c>
      <c r="L59" s="13">
        <f t="shared" si="6"/>
        <v>0</v>
      </c>
      <c r="M59" s="13">
        <f t="shared" si="7"/>
        <v>0</v>
      </c>
    </row>
    <row r="60" spans="1:13" ht="14.25" x14ac:dyDescent="0.2">
      <c r="A60" s="59">
        <v>57</v>
      </c>
      <c r="B60" s="20" t="s">
        <v>107</v>
      </c>
      <c r="C60" s="15">
        <f>+'[1]Table 5A5_LSMSA'!C63</f>
        <v>1</v>
      </c>
      <c r="D60" s="54">
        <f>+'10.1.14_SIS'!DF61</f>
        <v>1</v>
      </c>
      <c r="E60" s="54">
        <f t="shared" si="1"/>
        <v>0</v>
      </c>
      <c r="F60" s="54">
        <f t="shared" si="2"/>
        <v>0</v>
      </c>
      <c r="G60" s="54">
        <f t="shared" si="3"/>
        <v>0</v>
      </c>
      <c r="H60" s="13">
        <f>+'[1]Table 5A5_LSMSA'!D63</f>
        <v>7676.0622979230684</v>
      </c>
      <c r="I60" s="13">
        <f>+'[1]Table 5A5_LSMSA'!F63</f>
        <v>764.51</v>
      </c>
      <c r="J60" s="13">
        <f t="shared" si="4"/>
        <v>8440.5722979230686</v>
      </c>
      <c r="K60" s="14">
        <f t="shared" si="5"/>
        <v>0</v>
      </c>
      <c r="L60" s="13">
        <f t="shared" si="6"/>
        <v>0</v>
      </c>
      <c r="M60" s="13">
        <f t="shared" si="7"/>
        <v>0</v>
      </c>
    </row>
    <row r="61" spans="1:13" ht="14.25" x14ac:dyDescent="0.2">
      <c r="A61" s="59">
        <v>58</v>
      </c>
      <c r="B61" s="20" t="s">
        <v>106</v>
      </c>
      <c r="C61" s="15">
        <f>+'[1]Table 5A5_LSMSA'!C64</f>
        <v>14</v>
      </c>
      <c r="D61" s="54">
        <f>+'10.1.14_SIS'!DF62</f>
        <v>10</v>
      </c>
      <c r="E61" s="54">
        <f t="shared" si="1"/>
        <v>-4</v>
      </c>
      <c r="F61" s="54">
        <f t="shared" si="2"/>
        <v>0</v>
      </c>
      <c r="G61" s="54">
        <f t="shared" si="3"/>
        <v>-4</v>
      </c>
      <c r="H61" s="13">
        <f>+'[1]Table 5A5_LSMSA'!D64</f>
        <v>7917.3129637882121</v>
      </c>
      <c r="I61" s="13">
        <f>+'[1]Table 5A5_LSMSA'!F64</f>
        <v>697.04</v>
      </c>
      <c r="J61" s="13">
        <f t="shared" si="4"/>
        <v>8614.3529637882129</v>
      </c>
      <c r="K61" s="14">
        <f t="shared" si="5"/>
        <v>-34457.411855152852</v>
      </c>
      <c r="L61" s="13">
        <f t="shared" si="6"/>
        <v>0</v>
      </c>
      <c r="M61" s="13">
        <f t="shared" si="7"/>
        <v>-34457.411855152852</v>
      </c>
    </row>
    <row r="62" spans="1:13" ht="14.25" x14ac:dyDescent="0.2">
      <c r="A62" s="59">
        <v>59</v>
      </c>
      <c r="B62" s="20" t="s">
        <v>105</v>
      </c>
      <c r="C62" s="15">
        <f>+'[1]Table 5A5_LSMSA'!C65</f>
        <v>0</v>
      </c>
      <c r="D62" s="54">
        <f>+'10.1.14_SIS'!DF63</f>
        <v>1</v>
      </c>
      <c r="E62" s="54">
        <f t="shared" si="1"/>
        <v>1</v>
      </c>
      <c r="F62" s="54">
        <f t="shared" si="2"/>
        <v>1</v>
      </c>
      <c r="G62" s="54">
        <f t="shared" si="3"/>
        <v>0</v>
      </c>
      <c r="H62" s="13">
        <f>+'[1]Table 5A5_LSMSA'!D65</f>
        <v>8409.2162935218475</v>
      </c>
      <c r="I62" s="13">
        <f>+'[1]Table 5A5_LSMSA'!F65</f>
        <v>689.52</v>
      </c>
      <c r="J62" s="13">
        <f t="shared" si="4"/>
        <v>9098.736293521848</v>
      </c>
      <c r="K62" s="14">
        <f t="shared" si="5"/>
        <v>9098.736293521848</v>
      </c>
      <c r="L62" s="13">
        <f t="shared" si="6"/>
        <v>9098.736293521848</v>
      </c>
      <c r="M62" s="13">
        <f t="shared" si="7"/>
        <v>0</v>
      </c>
    </row>
    <row r="63" spans="1:13" ht="14.25" x14ac:dyDescent="0.2">
      <c r="A63" s="60">
        <v>60</v>
      </c>
      <c r="B63" s="22" t="s">
        <v>104</v>
      </c>
      <c r="C63" s="12">
        <f>+'[1]Table 5A5_LSMSA'!C66</f>
        <v>4</v>
      </c>
      <c r="D63" s="55">
        <f>+'10.1.14_SIS'!DF64</f>
        <v>4</v>
      </c>
      <c r="E63" s="55">
        <f t="shared" si="1"/>
        <v>0</v>
      </c>
      <c r="F63" s="55">
        <f t="shared" si="2"/>
        <v>0</v>
      </c>
      <c r="G63" s="55">
        <f t="shared" si="3"/>
        <v>0</v>
      </c>
      <c r="H63" s="11">
        <f>+'[1]Table 5A5_LSMSA'!D66</f>
        <v>8655.3940900638281</v>
      </c>
      <c r="I63" s="11">
        <f>+'[1]Table 5A5_LSMSA'!F66</f>
        <v>594.04</v>
      </c>
      <c r="J63" s="11">
        <f t="shared" si="4"/>
        <v>9249.4340900638272</v>
      </c>
      <c r="K63" s="10">
        <f t="shared" si="5"/>
        <v>0</v>
      </c>
      <c r="L63" s="11">
        <f t="shared" si="6"/>
        <v>0</v>
      </c>
      <c r="M63" s="11">
        <f t="shared" si="7"/>
        <v>0</v>
      </c>
    </row>
    <row r="64" spans="1:13" ht="14.25" x14ac:dyDescent="0.2">
      <c r="A64" s="59">
        <v>61</v>
      </c>
      <c r="B64" s="20" t="s">
        <v>103</v>
      </c>
      <c r="C64" s="15">
        <f>+'[1]Table 5A5_LSMSA'!C67</f>
        <v>0</v>
      </c>
      <c r="D64" s="54">
        <f>+'10.1.14_SIS'!DF65</f>
        <v>0</v>
      </c>
      <c r="E64" s="54">
        <f t="shared" si="1"/>
        <v>0</v>
      </c>
      <c r="F64" s="54">
        <f t="shared" si="2"/>
        <v>0</v>
      </c>
      <c r="G64" s="54">
        <f t="shared" si="3"/>
        <v>0</v>
      </c>
      <c r="H64" s="13">
        <f>+'[1]Table 5A5_LSMSA'!D67</f>
        <v>7976.7075356369187</v>
      </c>
      <c r="I64" s="13">
        <f>+'[1]Table 5A5_LSMSA'!F67</f>
        <v>833.70999999999992</v>
      </c>
      <c r="J64" s="13">
        <f t="shared" si="4"/>
        <v>8810.4175356369178</v>
      </c>
      <c r="K64" s="14">
        <f t="shared" si="5"/>
        <v>0</v>
      </c>
      <c r="L64" s="13">
        <f t="shared" si="6"/>
        <v>0</v>
      </c>
      <c r="M64" s="13">
        <f t="shared" si="7"/>
        <v>0</v>
      </c>
    </row>
    <row r="65" spans="1:13" ht="14.25" x14ac:dyDescent="0.2">
      <c r="A65" s="59">
        <v>62</v>
      </c>
      <c r="B65" s="20" t="s">
        <v>102</v>
      </c>
      <c r="C65" s="15">
        <f>+'[1]Table 5A5_LSMSA'!C68</f>
        <v>1</v>
      </c>
      <c r="D65" s="54">
        <f>+'10.1.14_SIS'!DF66</f>
        <v>1</v>
      </c>
      <c r="E65" s="54">
        <f t="shared" si="1"/>
        <v>0</v>
      </c>
      <c r="F65" s="54">
        <f t="shared" si="2"/>
        <v>0</v>
      </c>
      <c r="G65" s="54">
        <f t="shared" si="3"/>
        <v>0</v>
      </c>
      <c r="H65" s="13">
        <f>+'[1]Table 5A5_LSMSA'!D68</f>
        <v>7937.3045385160076</v>
      </c>
      <c r="I65" s="13">
        <f>+'[1]Table 5A5_LSMSA'!F68</f>
        <v>516.08000000000004</v>
      </c>
      <c r="J65" s="13">
        <f t="shared" si="4"/>
        <v>8453.3845385160075</v>
      </c>
      <c r="K65" s="14">
        <f t="shared" si="5"/>
        <v>0</v>
      </c>
      <c r="L65" s="13">
        <f t="shared" si="6"/>
        <v>0</v>
      </c>
      <c r="M65" s="13">
        <f t="shared" si="7"/>
        <v>0</v>
      </c>
    </row>
    <row r="66" spans="1:13" ht="14.25" x14ac:dyDescent="0.2">
      <c r="A66" s="59">
        <v>63</v>
      </c>
      <c r="B66" s="20" t="s">
        <v>101</v>
      </c>
      <c r="C66" s="15">
        <f>+'[1]Table 5A5_LSMSA'!C69</f>
        <v>4</v>
      </c>
      <c r="D66" s="54">
        <f>+'10.1.14_SIS'!DF67</f>
        <v>2</v>
      </c>
      <c r="E66" s="54">
        <f t="shared" si="1"/>
        <v>-2</v>
      </c>
      <c r="F66" s="54">
        <f t="shared" si="2"/>
        <v>0</v>
      </c>
      <c r="G66" s="54">
        <f t="shared" si="3"/>
        <v>-2</v>
      </c>
      <c r="H66" s="13">
        <f>+'[1]Table 5A5_LSMSA'!D69</f>
        <v>9211.4813481848105</v>
      </c>
      <c r="I66" s="13">
        <f>+'[1]Table 5A5_LSMSA'!F69</f>
        <v>756.79</v>
      </c>
      <c r="J66" s="13">
        <f t="shared" si="4"/>
        <v>9968.2713481848114</v>
      </c>
      <c r="K66" s="14">
        <f t="shared" si="5"/>
        <v>-19936.542696369623</v>
      </c>
      <c r="L66" s="13">
        <f t="shared" si="6"/>
        <v>0</v>
      </c>
      <c r="M66" s="13">
        <f t="shared" si="7"/>
        <v>-19936.542696369623</v>
      </c>
    </row>
    <row r="67" spans="1:13" ht="14.25" x14ac:dyDescent="0.2">
      <c r="A67" s="59">
        <v>64</v>
      </c>
      <c r="B67" s="20" t="s">
        <v>100</v>
      </c>
      <c r="C67" s="15">
        <f>+'[1]Table 5A5_LSMSA'!C70</f>
        <v>1</v>
      </c>
      <c r="D67" s="54">
        <f>+'10.1.14_SIS'!DF68</f>
        <v>1</v>
      </c>
      <c r="E67" s="54">
        <f t="shared" si="1"/>
        <v>0</v>
      </c>
      <c r="F67" s="54">
        <f t="shared" si="2"/>
        <v>0</v>
      </c>
      <c r="G67" s="54">
        <f t="shared" si="3"/>
        <v>0</v>
      </c>
      <c r="H67" s="13">
        <f>+'[1]Table 5A5_LSMSA'!D70</f>
        <v>9420.8507532778258</v>
      </c>
      <c r="I67" s="13">
        <f>+'[1]Table 5A5_LSMSA'!F70</f>
        <v>592.66</v>
      </c>
      <c r="J67" s="13">
        <f t="shared" si="4"/>
        <v>10013.510753277826</v>
      </c>
      <c r="K67" s="14">
        <f t="shared" si="5"/>
        <v>0</v>
      </c>
      <c r="L67" s="13">
        <f t="shared" si="6"/>
        <v>0</v>
      </c>
      <c r="M67" s="13">
        <f t="shared" si="7"/>
        <v>0</v>
      </c>
    </row>
    <row r="68" spans="1:13" ht="14.25" x14ac:dyDescent="0.2">
      <c r="A68" s="60">
        <v>65</v>
      </c>
      <c r="B68" s="22" t="s">
        <v>99</v>
      </c>
      <c r="C68" s="12">
        <f>+'[1]Table 5A5_LSMSA'!C71</f>
        <v>0</v>
      </c>
      <c r="D68" s="55">
        <f>+'10.1.14_SIS'!DF69</f>
        <v>0</v>
      </c>
      <c r="E68" s="55">
        <f t="shared" ref="E68:E72" si="8">D68-C68</f>
        <v>0</v>
      </c>
      <c r="F68" s="55">
        <f t="shared" ref="F68:F72" si="9">IF(E68&gt;0,E68,0)</f>
        <v>0</v>
      </c>
      <c r="G68" s="55">
        <f t="shared" ref="G68:G72" si="10">IF(E68&lt;0,E68,0)</f>
        <v>0</v>
      </c>
      <c r="H68" s="11">
        <f>+'[1]Table 5A5_LSMSA'!D71</f>
        <v>8794.3905543943638</v>
      </c>
      <c r="I68" s="11">
        <f>+'[1]Table 5A5_LSMSA'!F71</f>
        <v>829.12</v>
      </c>
      <c r="J68" s="11">
        <f t="shared" ref="J68:J72" si="11">H68+I68</f>
        <v>9623.5105543943646</v>
      </c>
      <c r="K68" s="10">
        <f t="shared" ref="K68:K72" si="12">E68*J68</f>
        <v>0</v>
      </c>
      <c r="L68" s="11">
        <f t="shared" ref="L68:L72" si="13">IF(K68&gt;0,K68,0)</f>
        <v>0</v>
      </c>
      <c r="M68" s="11">
        <f t="shared" ref="M68:M72" si="14">IF(K68&lt;0,K68,0)</f>
        <v>0</v>
      </c>
    </row>
    <row r="69" spans="1:13" ht="14.25" x14ac:dyDescent="0.2">
      <c r="A69" s="59">
        <v>66</v>
      </c>
      <c r="B69" s="20" t="s">
        <v>98</v>
      </c>
      <c r="C69" s="15">
        <f>+'[1]Table 5A5_LSMSA'!C72</f>
        <v>0</v>
      </c>
      <c r="D69" s="54">
        <f>+'10.1.14_SIS'!DF70</f>
        <v>0</v>
      </c>
      <c r="E69" s="54">
        <f t="shared" si="8"/>
        <v>0</v>
      </c>
      <c r="F69" s="54">
        <f t="shared" si="9"/>
        <v>0</v>
      </c>
      <c r="G69" s="54">
        <f t="shared" si="10"/>
        <v>0</v>
      </c>
      <c r="H69" s="13">
        <f>+'[1]Table 5A5_LSMSA'!D72</f>
        <v>10218.278543391003</v>
      </c>
      <c r="I69" s="13">
        <f>+'[1]Table 5A5_LSMSA'!F72</f>
        <v>730.06</v>
      </c>
      <c r="J69" s="13">
        <f t="shared" si="11"/>
        <v>10948.338543391003</v>
      </c>
      <c r="K69" s="14">
        <f t="shared" si="12"/>
        <v>0</v>
      </c>
      <c r="L69" s="13">
        <f t="shared" si="13"/>
        <v>0</v>
      </c>
      <c r="M69" s="13">
        <f t="shared" si="14"/>
        <v>0</v>
      </c>
    </row>
    <row r="70" spans="1:13" ht="14.25" x14ac:dyDescent="0.2">
      <c r="A70" s="59">
        <v>67</v>
      </c>
      <c r="B70" s="20" t="s">
        <v>97</v>
      </c>
      <c r="C70" s="15">
        <f>+'[1]Table 5A5_LSMSA'!C73</f>
        <v>0</v>
      </c>
      <c r="D70" s="54">
        <f>+'10.1.14_SIS'!DF71</f>
        <v>0</v>
      </c>
      <c r="E70" s="54">
        <f t="shared" si="8"/>
        <v>0</v>
      </c>
      <c r="F70" s="54">
        <f t="shared" si="9"/>
        <v>0</v>
      </c>
      <c r="G70" s="54">
        <f t="shared" si="10"/>
        <v>0</v>
      </c>
      <c r="H70" s="13">
        <f>+'[1]Table 5A5_LSMSA'!D73</f>
        <v>8312.8467736134116</v>
      </c>
      <c r="I70" s="13">
        <f>+'[1]Table 5A5_LSMSA'!F73</f>
        <v>715.61</v>
      </c>
      <c r="J70" s="13">
        <f t="shared" si="11"/>
        <v>9028.4567736134122</v>
      </c>
      <c r="K70" s="14">
        <f t="shared" si="12"/>
        <v>0</v>
      </c>
      <c r="L70" s="13">
        <f t="shared" si="13"/>
        <v>0</v>
      </c>
      <c r="M70" s="13">
        <f t="shared" si="14"/>
        <v>0</v>
      </c>
    </row>
    <row r="71" spans="1:13" ht="14.25" x14ac:dyDescent="0.2">
      <c r="A71" s="59">
        <v>68</v>
      </c>
      <c r="B71" s="20" t="s">
        <v>96</v>
      </c>
      <c r="C71" s="15">
        <f>+'[1]Table 5A5_LSMSA'!C74</f>
        <v>0</v>
      </c>
      <c r="D71" s="54">
        <f>+'10.1.14_SIS'!DF72</f>
        <v>0</v>
      </c>
      <c r="E71" s="54">
        <f t="shared" si="8"/>
        <v>0</v>
      </c>
      <c r="F71" s="54">
        <f t="shared" si="9"/>
        <v>0</v>
      </c>
      <c r="G71" s="54">
        <f t="shared" si="10"/>
        <v>0</v>
      </c>
      <c r="H71" s="13">
        <f>+'[1]Table 5A5_LSMSA'!D74</f>
        <v>9395.5244202560607</v>
      </c>
      <c r="I71" s="13">
        <f>+'[1]Table 5A5_LSMSA'!F74</f>
        <v>798.7</v>
      </c>
      <c r="J71" s="13">
        <f t="shared" si="11"/>
        <v>10194.224420256061</v>
      </c>
      <c r="K71" s="14">
        <f t="shared" si="12"/>
        <v>0</v>
      </c>
      <c r="L71" s="13">
        <f t="shared" si="13"/>
        <v>0</v>
      </c>
      <c r="M71" s="13">
        <f t="shared" si="14"/>
        <v>0</v>
      </c>
    </row>
    <row r="72" spans="1:13" ht="14.25" x14ac:dyDescent="0.2">
      <c r="A72" s="59">
        <v>69</v>
      </c>
      <c r="B72" s="20" t="s">
        <v>95</v>
      </c>
      <c r="C72" s="15">
        <f>+'[1]Table 5A5_LSMSA'!C75</f>
        <v>0</v>
      </c>
      <c r="D72" s="54">
        <f>+'10.1.14_SIS'!DF73</f>
        <v>0</v>
      </c>
      <c r="E72" s="54">
        <f t="shared" si="8"/>
        <v>0</v>
      </c>
      <c r="F72" s="54">
        <f t="shared" si="9"/>
        <v>0</v>
      </c>
      <c r="G72" s="54">
        <f t="shared" si="10"/>
        <v>0</v>
      </c>
      <c r="H72" s="13">
        <f>+'[1]Table 5A5_LSMSA'!D75</f>
        <v>8597.8147921281343</v>
      </c>
      <c r="I72" s="13">
        <f>+'[1]Table 5A5_LSMSA'!F75</f>
        <v>705.67</v>
      </c>
      <c r="J72" s="13">
        <f t="shared" si="11"/>
        <v>9303.4847921281344</v>
      </c>
      <c r="K72" s="14">
        <f t="shared" si="12"/>
        <v>0</v>
      </c>
      <c r="L72" s="13">
        <f t="shared" si="13"/>
        <v>0</v>
      </c>
      <c r="M72" s="13">
        <f t="shared" si="14"/>
        <v>0</v>
      </c>
    </row>
    <row r="73" spans="1:13" ht="13.5" thickBot="1" x14ac:dyDescent="0.25">
      <c r="A73" s="35"/>
      <c r="B73" s="34" t="s">
        <v>94</v>
      </c>
      <c r="C73" s="67">
        <f>SUM(C4:C72)</f>
        <v>278</v>
      </c>
      <c r="D73" s="67">
        <f>SUM(D4:D72)</f>
        <v>308</v>
      </c>
      <c r="E73" s="67">
        <f>SUM(E4:E72)</f>
        <v>30</v>
      </c>
      <c r="F73" s="67">
        <f>SUM(F4:F72)</f>
        <v>61</v>
      </c>
      <c r="G73" s="67">
        <f>SUM(G4:G72)</f>
        <v>-31</v>
      </c>
      <c r="H73" s="33"/>
      <c r="I73" s="32"/>
      <c r="J73" s="32"/>
      <c r="K73" s="31">
        <f>SUM(K4:K72)</f>
        <v>266460.09170437208</v>
      </c>
      <c r="L73" s="31">
        <f>SUM(L4:L72)</f>
        <v>543851.18083727383</v>
      </c>
      <c r="M73" s="31">
        <f>SUM(M4:M72)</f>
        <v>-277391.08913290169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October 1 Mid-year Adjustment for Students</oddHeader>
    <oddFooter>&amp;R&amp;P</oddFooter>
  </headerFooter>
  <colBreaks count="1" manualBreakCount="1">
    <brk id="7" max="73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C4" sqref="C4"/>
      <selection pane="topRight" activeCell="C4" sqref="C4"/>
      <selection pane="bottomLeft" activeCell="C4" sqref="C4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19" t="s">
        <v>520</v>
      </c>
      <c r="B1" s="220"/>
      <c r="C1" s="58" t="s">
        <v>510</v>
      </c>
      <c r="D1" s="47" t="s">
        <v>508</v>
      </c>
      <c r="E1" s="43" t="s">
        <v>509</v>
      </c>
      <c r="F1" s="43" t="s">
        <v>501</v>
      </c>
      <c r="G1" s="43" t="s">
        <v>502</v>
      </c>
      <c r="H1" s="44" t="s">
        <v>517</v>
      </c>
      <c r="I1" s="45" t="s">
        <v>503</v>
      </c>
      <c r="J1" s="46" t="s">
        <v>504</v>
      </c>
      <c r="K1" s="42" t="s">
        <v>505</v>
      </c>
      <c r="L1" s="42" t="s">
        <v>506</v>
      </c>
      <c r="M1" s="42" t="s">
        <v>507</v>
      </c>
    </row>
    <row r="2" spans="1:13" ht="13.9" customHeight="1" x14ac:dyDescent="0.25">
      <c r="A2" s="39"/>
      <c r="B2" s="38"/>
      <c r="C2" s="65">
        <v>1</v>
      </c>
      <c r="D2" s="29">
        <f t="shared" ref="D2:M2" si="0">C2+1</f>
        <v>2</v>
      </c>
      <c r="E2" s="29">
        <f t="shared" si="0"/>
        <v>3</v>
      </c>
      <c r="F2" s="29">
        <f t="shared" si="0"/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66" t="s">
        <v>91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15">
        <v>0</v>
      </c>
      <c r="D4" s="54">
        <f>+'10.1.14_SIS'!CZ5</f>
        <v>0</v>
      </c>
      <c r="E4" s="54">
        <f t="shared" ref="E4:E67" si="1">D4-C4</f>
        <v>0</v>
      </c>
      <c r="F4" s="54">
        <f t="shared" ref="F4:F67" si="2">IF(E4&gt;0,E4,0)</f>
        <v>0</v>
      </c>
      <c r="G4" s="54">
        <f t="shared" ref="G4:G67" si="3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 t="shared" ref="J4:J67" si="4">H4+I4</f>
        <v>5543.3384413349831</v>
      </c>
      <c r="K4" s="14">
        <f t="shared" ref="K4:K67" si="5">E4*J4</f>
        <v>0</v>
      </c>
      <c r="L4" s="13">
        <f t="shared" ref="L4:L67" si="6">IF(K4&gt;0,K4,0)</f>
        <v>0</v>
      </c>
      <c r="M4" s="13">
        <f t="shared" ref="M4:M67" si="7">IF(K4&lt;0,K4,0)</f>
        <v>0</v>
      </c>
    </row>
    <row r="5" spans="1:13" ht="14.25" x14ac:dyDescent="0.2">
      <c r="A5" s="59">
        <v>2</v>
      </c>
      <c r="B5" s="20" t="s">
        <v>162</v>
      </c>
      <c r="C5" s="15">
        <v>0</v>
      </c>
      <c r="D5" s="54">
        <f>+'10.1.14_SIS'!CZ6</f>
        <v>0</v>
      </c>
      <c r="E5" s="54">
        <f t="shared" si="1"/>
        <v>0</v>
      </c>
      <c r="F5" s="54">
        <f t="shared" si="2"/>
        <v>0</v>
      </c>
      <c r="G5" s="54">
        <f t="shared" si="3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si="4"/>
        <v>7158.9466417386639</v>
      </c>
      <c r="K5" s="14">
        <f t="shared" si="5"/>
        <v>0</v>
      </c>
      <c r="L5" s="13">
        <f t="shared" si="6"/>
        <v>0</v>
      </c>
      <c r="M5" s="13">
        <f t="shared" si="7"/>
        <v>0</v>
      </c>
    </row>
    <row r="6" spans="1:13" ht="14.25" x14ac:dyDescent="0.2">
      <c r="A6" s="59">
        <v>3</v>
      </c>
      <c r="B6" s="20" t="s">
        <v>161</v>
      </c>
      <c r="C6" s="15">
        <v>0</v>
      </c>
      <c r="D6" s="54">
        <f>+'10.1.14_SIS'!CZ7</f>
        <v>0</v>
      </c>
      <c r="E6" s="54">
        <f t="shared" si="1"/>
        <v>0</v>
      </c>
      <c r="F6" s="54">
        <f t="shared" si="2"/>
        <v>0</v>
      </c>
      <c r="G6" s="54">
        <f t="shared" si="3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4"/>
        <v>4752.026202739682</v>
      </c>
      <c r="K6" s="14">
        <f t="shared" si="5"/>
        <v>0</v>
      </c>
      <c r="L6" s="13">
        <f t="shared" si="6"/>
        <v>0</v>
      </c>
      <c r="M6" s="13">
        <f t="shared" si="7"/>
        <v>0</v>
      </c>
    </row>
    <row r="7" spans="1:13" ht="14.25" x14ac:dyDescent="0.2">
      <c r="A7" s="59">
        <v>4</v>
      </c>
      <c r="B7" s="20" t="s">
        <v>160</v>
      </c>
      <c r="C7" s="15">
        <v>0</v>
      </c>
      <c r="D7" s="54">
        <f>+'10.1.14_SIS'!CZ8</f>
        <v>0</v>
      </c>
      <c r="E7" s="54">
        <f t="shared" si="1"/>
        <v>0</v>
      </c>
      <c r="F7" s="54">
        <f t="shared" si="2"/>
        <v>0</v>
      </c>
      <c r="G7" s="54">
        <f t="shared" si="3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4"/>
        <v>6704.8181446878571</v>
      </c>
      <c r="K7" s="14">
        <f t="shared" si="5"/>
        <v>0</v>
      </c>
      <c r="L7" s="13">
        <f t="shared" si="6"/>
        <v>0</v>
      </c>
      <c r="M7" s="13">
        <f t="shared" si="7"/>
        <v>0</v>
      </c>
    </row>
    <row r="8" spans="1:13" ht="14.25" x14ac:dyDescent="0.2">
      <c r="A8" s="60">
        <v>5</v>
      </c>
      <c r="B8" s="22" t="s">
        <v>159</v>
      </c>
      <c r="C8" s="12">
        <v>0</v>
      </c>
      <c r="D8" s="55">
        <f>+'10.1.14_SIS'!CZ9</f>
        <v>0</v>
      </c>
      <c r="E8" s="55">
        <f t="shared" si="1"/>
        <v>0</v>
      </c>
      <c r="F8" s="55">
        <f t="shared" si="2"/>
        <v>0</v>
      </c>
      <c r="G8" s="55">
        <f t="shared" si="3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4"/>
        <v>5824.8505660099108</v>
      </c>
      <c r="K8" s="10">
        <f t="shared" si="5"/>
        <v>0</v>
      </c>
      <c r="L8" s="11">
        <f t="shared" si="6"/>
        <v>0</v>
      </c>
      <c r="M8" s="11">
        <f t="shared" si="7"/>
        <v>0</v>
      </c>
    </row>
    <row r="9" spans="1:13" ht="14.25" x14ac:dyDescent="0.2">
      <c r="A9" s="59">
        <v>6</v>
      </c>
      <c r="B9" s="20" t="s">
        <v>158</v>
      </c>
      <c r="C9" s="15">
        <v>0</v>
      </c>
      <c r="D9" s="54">
        <f>+'10.1.14_SIS'!CZ10</f>
        <v>0</v>
      </c>
      <c r="E9" s="54">
        <f t="shared" si="1"/>
        <v>0</v>
      </c>
      <c r="F9" s="54">
        <f t="shared" si="2"/>
        <v>0</v>
      </c>
      <c r="G9" s="54">
        <f t="shared" si="3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4"/>
        <v>5923.9886124955865</v>
      </c>
      <c r="K9" s="14">
        <f t="shared" si="5"/>
        <v>0</v>
      </c>
      <c r="L9" s="13">
        <f t="shared" si="6"/>
        <v>0</v>
      </c>
      <c r="M9" s="13">
        <f t="shared" si="7"/>
        <v>0</v>
      </c>
    </row>
    <row r="10" spans="1:13" ht="14.25" x14ac:dyDescent="0.2">
      <c r="A10" s="59">
        <v>7</v>
      </c>
      <c r="B10" s="20" t="s">
        <v>157</v>
      </c>
      <c r="C10" s="15">
        <v>0</v>
      </c>
      <c r="D10" s="54">
        <f>+'10.1.14_SIS'!CZ11</f>
        <v>0</v>
      </c>
      <c r="E10" s="54">
        <f t="shared" si="1"/>
        <v>0</v>
      </c>
      <c r="F10" s="54">
        <f t="shared" si="2"/>
        <v>0</v>
      </c>
      <c r="G10" s="54">
        <f t="shared" si="3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4"/>
        <v>2999.923196347032</v>
      </c>
      <c r="K10" s="14">
        <f t="shared" si="5"/>
        <v>0</v>
      </c>
      <c r="L10" s="13">
        <f t="shared" si="6"/>
        <v>0</v>
      </c>
      <c r="M10" s="13">
        <f t="shared" si="7"/>
        <v>0</v>
      </c>
    </row>
    <row r="11" spans="1:13" ht="14.25" x14ac:dyDescent="0.2">
      <c r="A11" s="59">
        <v>8</v>
      </c>
      <c r="B11" s="20" t="s">
        <v>156</v>
      </c>
      <c r="C11" s="15">
        <v>0</v>
      </c>
      <c r="D11" s="54">
        <f>+'10.1.14_SIS'!CZ12</f>
        <v>0</v>
      </c>
      <c r="E11" s="54">
        <f t="shared" si="1"/>
        <v>0</v>
      </c>
      <c r="F11" s="54">
        <f t="shared" si="2"/>
        <v>0</v>
      </c>
      <c r="G11" s="54">
        <f t="shared" si="3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4"/>
        <v>5395.5624595588542</v>
      </c>
      <c r="K11" s="14">
        <f t="shared" si="5"/>
        <v>0</v>
      </c>
      <c r="L11" s="13">
        <f t="shared" si="6"/>
        <v>0</v>
      </c>
      <c r="M11" s="13">
        <f t="shared" si="7"/>
        <v>0</v>
      </c>
    </row>
    <row r="12" spans="1:13" ht="14.25" x14ac:dyDescent="0.2">
      <c r="A12" s="59">
        <v>9</v>
      </c>
      <c r="B12" s="20" t="s">
        <v>155</v>
      </c>
      <c r="C12" s="15">
        <v>0</v>
      </c>
      <c r="D12" s="54">
        <f>+'10.1.14_SIS'!CZ13</f>
        <v>0</v>
      </c>
      <c r="E12" s="54">
        <f t="shared" si="1"/>
        <v>0</v>
      </c>
      <c r="F12" s="54">
        <f t="shared" si="2"/>
        <v>0</v>
      </c>
      <c r="G12" s="54">
        <f t="shared" si="3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4"/>
        <v>5377.221507204501</v>
      </c>
      <c r="K12" s="14">
        <f t="shared" si="5"/>
        <v>0</v>
      </c>
      <c r="L12" s="13">
        <f t="shared" si="6"/>
        <v>0</v>
      </c>
      <c r="M12" s="13">
        <f t="shared" si="7"/>
        <v>0</v>
      </c>
    </row>
    <row r="13" spans="1:13" ht="14.25" x14ac:dyDescent="0.2">
      <c r="A13" s="60">
        <v>10</v>
      </c>
      <c r="B13" s="22" t="s">
        <v>154</v>
      </c>
      <c r="C13" s="12">
        <v>0</v>
      </c>
      <c r="D13" s="55">
        <f>+'10.1.14_SIS'!CZ14</f>
        <v>0</v>
      </c>
      <c r="E13" s="55">
        <f t="shared" si="1"/>
        <v>0</v>
      </c>
      <c r="F13" s="55">
        <f t="shared" si="2"/>
        <v>0</v>
      </c>
      <c r="G13" s="55">
        <f t="shared" si="3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4"/>
        <v>4992.4147339184719</v>
      </c>
      <c r="K13" s="10">
        <f t="shared" si="5"/>
        <v>0</v>
      </c>
      <c r="L13" s="11">
        <f t="shared" si="6"/>
        <v>0</v>
      </c>
      <c r="M13" s="11">
        <f t="shared" si="7"/>
        <v>0</v>
      </c>
    </row>
    <row r="14" spans="1:13" ht="14.25" x14ac:dyDescent="0.2">
      <c r="A14" s="59">
        <v>11</v>
      </c>
      <c r="B14" s="20" t="s">
        <v>153</v>
      </c>
      <c r="C14" s="15">
        <v>0</v>
      </c>
      <c r="D14" s="54">
        <f>+'10.1.14_SIS'!CZ15</f>
        <v>0</v>
      </c>
      <c r="E14" s="54">
        <f t="shared" si="1"/>
        <v>0</v>
      </c>
      <c r="F14" s="54">
        <f t="shared" si="2"/>
        <v>0</v>
      </c>
      <c r="G14" s="54">
        <f t="shared" si="3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4"/>
        <v>7805.0872236353352</v>
      </c>
      <c r="K14" s="14">
        <f t="shared" si="5"/>
        <v>0</v>
      </c>
      <c r="L14" s="13">
        <f t="shared" si="6"/>
        <v>0</v>
      </c>
      <c r="M14" s="13">
        <f t="shared" si="7"/>
        <v>0</v>
      </c>
    </row>
    <row r="15" spans="1:13" ht="14.25" x14ac:dyDescent="0.2">
      <c r="A15" s="59">
        <v>12</v>
      </c>
      <c r="B15" s="20" t="s">
        <v>152</v>
      </c>
      <c r="C15" s="15">
        <v>0</v>
      </c>
      <c r="D15" s="54">
        <f>+'10.1.14_SIS'!CZ16</f>
        <v>0</v>
      </c>
      <c r="E15" s="54">
        <f t="shared" si="1"/>
        <v>0</v>
      </c>
      <c r="F15" s="54">
        <f t="shared" si="2"/>
        <v>0</v>
      </c>
      <c r="G15" s="54">
        <f t="shared" si="3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4"/>
        <v>2729.9140983606558</v>
      </c>
      <c r="K15" s="14">
        <f t="shared" si="5"/>
        <v>0</v>
      </c>
      <c r="L15" s="13">
        <f t="shared" si="6"/>
        <v>0</v>
      </c>
      <c r="M15" s="13">
        <f t="shared" si="7"/>
        <v>0</v>
      </c>
    </row>
    <row r="16" spans="1:13" ht="14.25" x14ac:dyDescent="0.2">
      <c r="A16" s="59">
        <v>13</v>
      </c>
      <c r="B16" s="20" t="s">
        <v>151</v>
      </c>
      <c r="C16" s="15">
        <v>0</v>
      </c>
      <c r="D16" s="54">
        <f>+'10.1.14_SIS'!CZ17</f>
        <v>0</v>
      </c>
      <c r="E16" s="54">
        <f t="shared" si="1"/>
        <v>0</v>
      </c>
      <c r="F16" s="54">
        <f t="shared" si="2"/>
        <v>0</v>
      </c>
      <c r="G16" s="54">
        <f t="shared" si="3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4"/>
        <v>7183.0597758332215</v>
      </c>
      <c r="K16" s="14">
        <f t="shared" si="5"/>
        <v>0</v>
      </c>
      <c r="L16" s="13">
        <f t="shared" si="6"/>
        <v>0</v>
      </c>
      <c r="M16" s="13">
        <f t="shared" si="7"/>
        <v>0</v>
      </c>
    </row>
    <row r="17" spans="1:13" ht="14.25" x14ac:dyDescent="0.2">
      <c r="A17" s="59">
        <v>14</v>
      </c>
      <c r="B17" s="20" t="s">
        <v>150</v>
      </c>
      <c r="C17" s="15">
        <v>0</v>
      </c>
      <c r="D17" s="54">
        <f>+'10.1.14_SIS'!CZ18</f>
        <v>0</v>
      </c>
      <c r="E17" s="54">
        <f t="shared" si="1"/>
        <v>0</v>
      </c>
      <c r="F17" s="54">
        <f t="shared" si="2"/>
        <v>0</v>
      </c>
      <c r="G17" s="54">
        <f t="shared" si="3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4"/>
        <v>6144.9309412499997</v>
      </c>
      <c r="K17" s="14">
        <f t="shared" si="5"/>
        <v>0</v>
      </c>
      <c r="L17" s="13">
        <f t="shared" si="6"/>
        <v>0</v>
      </c>
      <c r="M17" s="13">
        <f t="shared" si="7"/>
        <v>0</v>
      </c>
    </row>
    <row r="18" spans="1:13" ht="14.25" x14ac:dyDescent="0.2">
      <c r="A18" s="60">
        <v>15</v>
      </c>
      <c r="B18" s="22" t="s">
        <v>149</v>
      </c>
      <c r="C18" s="12">
        <v>0</v>
      </c>
      <c r="D18" s="55">
        <f>+'10.1.14_SIS'!CZ19</f>
        <v>0</v>
      </c>
      <c r="E18" s="55">
        <f t="shared" si="1"/>
        <v>0</v>
      </c>
      <c r="F18" s="55">
        <f t="shared" si="2"/>
        <v>0</v>
      </c>
      <c r="G18" s="55">
        <f t="shared" si="3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4"/>
        <v>6303.6285214059953</v>
      </c>
      <c r="K18" s="10">
        <f t="shared" si="5"/>
        <v>0</v>
      </c>
      <c r="L18" s="11">
        <f t="shared" si="6"/>
        <v>0</v>
      </c>
      <c r="M18" s="11">
        <f t="shared" si="7"/>
        <v>0</v>
      </c>
    </row>
    <row r="19" spans="1:13" ht="14.25" x14ac:dyDescent="0.2">
      <c r="A19" s="59">
        <v>16</v>
      </c>
      <c r="B19" s="20" t="s">
        <v>148</v>
      </c>
      <c r="C19" s="15">
        <v>0</v>
      </c>
      <c r="D19" s="54">
        <f>+'10.1.14_SIS'!CZ20</f>
        <v>0</v>
      </c>
      <c r="E19" s="54">
        <f t="shared" si="1"/>
        <v>0</v>
      </c>
      <c r="F19" s="54">
        <f t="shared" si="2"/>
        <v>0</v>
      </c>
      <c r="G19" s="54">
        <f t="shared" si="3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4"/>
        <v>2666.9794354342025</v>
      </c>
      <c r="K19" s="14">
        <f t="shared" si="5"/>
        <v>0</v>
      </c>
      <c r="L19" s="13">
        <f t="shared" si="6"/>
        <v>0</v>
      </c>
      <c r="M19" s="13">
        <f t="shared" si="7"/>
        <v>0</v>
      </c>
    </row>
    <row r="20" spans="1:13" ht="14.25" x14ac:dyDescent="0.2">
      <c r="A20" s="59">
        <v>17</v>
      </c>
      <c r="B20" s="20" t="s">
        <v>147</v>
      </c>
      <c r="C20" s="15">
        <v>0</v>
      </c>
      <c r="D20" s="54">
        <f>+'10.1.14_SIS'!CZ21</f>
        <v>131</v>
      </c>
      <c r="E20" s="54">
        <f t="shared" si="1"/>
        <v>131</v>
      </c>
      <c r="F20" s="54">
        <f t="shared" si="2"/>
        <v>131</v>
      </c>
      <c r="G20" s="54">
        <f t="shared" si="3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4"/>
        <v>4165.0756609935179</v>
      </c>
      <c r="K20" s="14">
        <f t="shared" si="5"/>
        <v>545624.91159015079</v>
      </c>
      <c r="L20" s="13">
        <f t="shared" si="6"/>
        <v>545624.91159015079</v>
      </c>
      <c r="M20" s="13">
        <f t="shared" si="7"/>
        <v>0</v>
      </c>
    </row>
    <row r="21" spans="1:13" ht="14.25" x14ac:dyDescent="0.2">
      <c r="A21" s="59">
        <v>18</v>
      </c>
      <c r="B21" s="20" t="s">
        <v>146</v>
      </c>
      <c r="C21" s="15">
        <v>0</v>
      </c>
      <c r="D21" s="54">
        <f>+'10.1.14_SIS'!CZ22</f>
        <v>0</v>
      </c>
      <c r="E21" s="54">
        <f t="shared" si="1"/>
        <v>0</v>
      </c>
      <c r="F21" s="54">
        <f t="shared" si="2"/>
        <v>0</v>
      </c>
      <c r="G21" s="54">
        <f t="shared" si="3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4"/>
        <v>7200.5033500475729</v>
      </c>
      <c r="K21" s="14">
        <f t="shared" si="5"/>
        <v>0</v>
      </c>
      <c r="L21" s="13">
        <f t="shared" si="6"/>
        <v>0</v>
      </c>
      <c r="M21" s="13">
        <f t="shared" si="7"/>
        <v>0</v>
      </c>
    </row>
    <row r="22" spans="1:13" ht="14.25" x14ac:dyDescent="0.2">
      <c r="A22" s="59">
        <v>19</v>
      </c>
      <c r="B22" s="20" t="s">
        <v>145</v>
      </c>
      <c r="C22" s="15">
        <v>0</v>
      </c>
      <c r="D22" s="54">
        <f>+'10.1.14_SIS'!CZ23</f>
        <v>8</v>
      </c>
      <c r="E22" s="54">
        <f t="shared" si="1"/>
        <v>8</v>
      </c>
      <c r="F22" s="54">
        <f t="shared" si="2"/>
        <v>8</v>
      </c>
      <c r="G22" s="54">
        <f t="shared" si="3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4"/>
        <v>6219.8221869460449</v>
      </c>
      <c r="K22" s="14">
        <f t="shared" si="5"/>
        <v>49758.577495568359</v>
      </c>
      <c r="L22" s="13">
        <f t="shared" si="6"/>
        <v>49758.577495568359</v>
      </c>
      <c r="M22" s="13">
        <f t="shared" si="7"/>
        <v>0</v>
      </c>
    </row>
    <row r="23" spans="1:13" ht="14.25" x14ac:dyDescent="0.2">
      <c r="A23" s="60">
        <v>20</v>
      </c>
      <c r="B23" s="22" t="s">
        <v>144</v>
      </c>
      <c r="C23" s="12">
        <v>0</v>
      </c>
      <c r="D23" s="55">
        <f>+'10.1.14_SIS'!CZ24</f>
        <v>0</v>
      </c>
      <c r="E23" s="55">
        <f t="shared" si="1"/>
        <v>0</v>
      </c>
      <c r="F23" s="55">
        <f t="shared" si="2"/>
        <v>0</v>
      </c>
      <c r="G23" s="55">
        <f t="shared" si="3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4"/>
        <v>5864.6901565562011</v>
      </c>
      <c r="K23" s="10">
        <f t="shared" si="5"/>
        <v>0</v>
      </c>
      <c r="L23" s="11">
        <f t="shared" si="6"/>
        <v>0</v>
      </c>
      <c r="M23" s="11">
        <f t="shared" si="7"/>
        <v>0</v>
      </c>
    </row>
    <row r="24" spans="1:13" ht="14.25" x14ac:dyDescent="0.2">
      <c r="A24" s="59">
        <v>21</v>
      </c>
      <c r="B24" s="20" t="s">
        <v>143</v>
      </c>
      <c r="C24" s="15">
        <v>0</v>
      </c>
      <c r="D24" s="54">
        <f>+'10.1.14_SIS'!CZ25</f>
        <v>0</v>
      </c>
      <c r="E24" s="54">
        <f t="shared" si="1"/>
        <v>0</v>
      </c>
      <c r="F24" s="54">
        <f t="shared" si="2"/>
        <v>0</v>
      </c>
      <c r="G24" s="54">
        <f t="shared" si="3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4"/>
        <v>6692.6542295867766</v>
      </c>
      <c r="K24" s="14">
        <f t="shared" si="5"/>
        <v>0</v>
      </c>
      <c r="L24" s="13">
        <f t="shared" si="6"/>
        <v>0</v>
      </c>
      <c r="M24" s="13">
        <f t="shared" si="7"/>
        <v>0</v>
      </c>
    </row>
    <row r="25" spans="1:13" ht="14.25" x14ac:dyDescent="0.2">
      <c r="A25" s="59">
        <v>22</v>
      </c>
      <c r="B25" s="20" t="s">
        <v>142</v>
      </c>
      <c r="C25" s="15">
        <v>0</v>
      </c>
      <c r="D25" s="54">
        <f>+'10.1.14_SIS'!CZ26</f>
        <v>0</v>
      </c>
      <c r="E25" s="54">
        <f t="shared" si="1"/>
        <v>0</v>
      </c>
      <c r="F25" s="54">
        <f t="shared" si="2"/>
        <v>0</v>
      </c>
      <c r="G25" s="54">
        <f t="shared" si="3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4"/>
        <v>6912.4699808195992</v>
      </c>
      <c r="K25" s="14">
        <f t="shared" si="5"/>
        <v>0</v>
      </c>
      <c r="L25" s="13">
        <f t="shared" si="6"/>
        <v>0</v>
      </c>
      <c r="M25" s="13">
        <f t="shared" si="7"/>
        <v>0</v>
      </c>
    </row>
    <row r="26" spans="1:13" ht="14.25" x14ac:dyDescent="0.2">
      <c r="A26" s="59">
        <v>23</v>
      </c>
      <c r="B26" s="20" t="s">
        <v>141</v>
      </c>
      <c r="C26" s="15">
        <v>0</v>
      </c>
      <c r="D26" s="54">
        <f>+'10.1.14_SIS'!CZ27</f>
        <v>0</v>
      </c>
      <c r="E26" s="54">
        <f t="shared" si="1"/>
        <v>0</v>
      </c>
      <c r="F26" s="54">
        <f t="shared" si="2"/>
        <v>0</v>
      </c>
      <c r="G26" s="54">
        <f t="shared" si="3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4"/>
        <v>5699.6015265979158</v>
      </c>
      <c r="K26" s="14">
        <f t="shared" si="5"/>
        <v>0</v>
      </c>
      <c r="L26" s="13">
        <f t="shared" si="6"/>
        <v>0</v>
      </c>
      <c r="M26" s="13">
        <f t="shared" si="7"/>
        <v>0</v>
      </c>
    </row>
    <row r="27" spans="1:13" ht="14.25" x14ac:dyDescent="0.2">
      <c r="A27" s="59">
        <v>24</v>
      </c>
      <c r="B27" s="20" t="s">
        <v>140</v>
      </c>
      <c r="C27" s="15">
        <v>0</v>
      </c>
      <c r="D27" s="54">
        <f>+'10.1.14_SIS'!CZ28</f>
        <v>0</v>
      </c>
      <c r="E27" s="54">
        <f t="shared" si="1"/>
        <v>0</v>
      </c>
      <c r="F27" s="54">
        <f t="shared" si="2"/>
        <v>0</v>
      </c>
      <c r="G27" s="54">
        <f t="shared" si="3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4"/>
        <v>3465.9240361576999</v>
      </c>
      <c r="K27" s="14">
        <f t="shared" si="5"/>
        <v>0</v>
      </c>
      <c r="L27" s="13">
        <f t="shared" si="6"/>
        <v>0</v>
      </c>
      <c r="M27" s="13">
        <f t="shared" si="7"/>
        <v>0</v>
      </c>
    </row>
    <row r="28" spans="1:13" ht="14.25" x14ac:dyDescent="0.2">
      <c r="A28" s="60">
        <v>25</v>
      </c>
      <c r="B28" s="22" t="s">
        <v>139</v>
      </c>
      <c r="C28" s="12">
        <v>0</v>
      </c>
      <c r="D28" s="55">
        <f>+'10.1.14_SIS'!CZ29</f>
        <v>0</v>
      </c>
      <c r="E28" s="55">
        <f t="shared" si="1"/>
        <v>0</v>
      </c>
      <c r="F28" s="55">
        <f t="shared" si="2"/>
        <v>0</v>
      </c>
      <c r="G28" s="55">
        <f t="shared" si="3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4"/>
        <v>4826.8020274945702</v>
      </c>
      <c r="K28" s="10">
        <f t="shared" si="5"/>
        <v>0</v>
      </c>
      <c r="L28" s="11">
        <f t="shared" si="6"/>
        <v>0</v>
      </c>
      <c r="M28" s="11">
        <f t="shared" si="7"/>
        <v>0</v>
      </c>
    </row>
    <row r="29" spans="1:13" ht="14.25" x14ac:dyDescent="0.2">
      <c r="A29" s="59">
        <v>26</v>
      </c>
      <c r="B29" s="20" t="s">
        <v>138</v>
      </c>
      <c r="C29" s="15">
        <v>0</v>
      </c>
      <c r="D29" s="54">
        <f>+'10.1.14_SIS'!CZ30</f>
        <v>0</v>
      </c>
      <c r="E29" s="54">
        <f t="shared" si="1"/>
        <v>0</v>
      </c>
      <c r="F29" s="54">
        <f t="shared" si="2"/>
        <v>0</v>
      </c>
      <c r="G29" s="54">
        <f t="shared" si="3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4"/>
        <v>4261.3949970570839</v>
      </c>
      <c r="K29" s="14">
        <f t="shared" si="5"/>
        <v>0</v>
      </c>
      <c r="L29" s="13">
        <f t="shared" si="6"/>
        <v>0</v>
      </c>
      <c r="M29" s="13">
        <f t="shared" si="7"/>
        <v>0</v>
      </c>
    </row>
    <row r="30" spans="1:13" ht="14.25" x14ac:dyDescent="0.2">
      <c r="A30" s="59">
        <v>27</v>
      </c>
      <c r="B30" s="20" t="s">
        <v>137</v>
      </c>
      <c r="C30" s="15">
        <v>0</v>
      </c>
      <c r="D30" s="54">
        <f>+'10.1.14_SIS'!CZ31</f>
        <v>0</v>
      </c>
      <c r="E30" s="54">
        <f t="shared" si="1"/>
        <v>0</v>
      </c>
      <c r="F30" s="54">
        <f t="shared" si="2"/>
        <v>0</v>
      </c>
      <c r="G30" s="54">
        <f t="shared" si="3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4"/>
        <v>6497.961383997701</v>
      </c>
      <c r="K30" s="14">
        <f t="shared" si="5"/>
        <v>0</v>
      </c>
      <c r="L30" s="13">
        <f t="shared" si="6"/>
        <v>0</v>
      </c>
      <c r="M30" s="13">
        <f t="shared" si="7"/>
        <v>0</v>
      </c>
    </row>
    <row r="31" spans="1:13" ht="14.25" x14ac:dyDescent="0.2">
      <c r="A31" s="59">
        <v>28</v>
      </c>
      <c r="B31" s="20" t="s">
        <v>136</v>
      </c>
      <c r="C31" s="15">
        <v>0</v>
      </c>
      <c r="D31" s="54">
        <f>+'10.1.14_SIS'!CZ32</f>
        <v>0</v>
      </c>
      <c r="E31" s="54">
        <f t="shared" si="1"/>
        <v>0</v>
      </c>
      <c r="F31" s="54">
        <f t="shared" si="2"/>
        <v>0</v>
      </c>
      <c r="G31" s="54">
        <f t="shared" si="3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4"/>
        <v>3831.8158846568822</v>
      </c>
      <c r="K31" s="14">
        <f t="shared" si="5"/>
        <v>0</v>
      </c>
      <c r="L31" s="13">
        <f t="shared" si="6"/>
        <v>0</v>
      </c>
      <c r="M31" s="13">
        <f t="shared" si="7"/>
        <v>0</v>
      </c>
    </row>
    <row r="32" spans="1:13" ht="14.25" x14ac:dyDescent="0.2">
      <c r="A32" s="59">
        <v>29</v>
      </c>
      <c r="B32" s="20" t="s">
        <v>135</v>
      </c>
      <c r="C32" s="15">
        <v>0</v>
      </c>
      <c r="D32" s="54">
        <f>+'10.1.14_SIS'!CZ33</f>
        <v>0</v>
      </c>
      <c r="E32" s="54">
        <f t="shared" si="1"/>
        <v>0</v>
      </c>
      <c r="F32" s="54">
        <f t="shared" si="2"/>
        <v>0</v>
      </c>
      <c r="G32" s="54">
        <f t="shared" si="3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4"/>
        <v>4593.9623210173722</v>
      </c>
      <c r="K32" s="14">
        <f t="shared" si="5"/>
        <v>0</v>
      </c>
      <c r="L32" s="13">
        <f t="shared" si="6"/>
        <v>0</v>
      </c>
      <c r="M32" s="13">
        <f t="shared" si="7"/>
        <v>0</v>
      </c>
    </row>
    <row r="33" spans="1:13" ht="14.25" x14ac:dyDescent="0.2">
      <c r="A33" s="60">
        <v>30</v>
      </c>
      <c r="B33" s="22" t="s">
        <v>134</v>
      </c>
      <c r="C33" s="12">
        <v>0</v>
      </c>
      <c r="D33" s="55">
        <f>+'10.1.14_SIS'!CZ34</f>
        <v>0</v>
      </c>
      <c r="E33" s="55">
        <f t="shared" si="1"/>
        <v>0</v>
      </c>
      <c r="F33" s="55">
        <f t="shared" si="2"/>
        <v>0</v>
      </c>
      <c r="G33" s="55">
        <f t="shared" si="3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4"/>
        <v>6531.7027273996764</v>
      </c>
      <c r="K33" s="10">
        <f t="shared" si="5"/>
        <v>0</v>
      </c>
      <c r="L33" s="11">
        <f t="shared" si="6"/>
        <v>0</v>
      </c>
      <c r="M33" s="11">
        <f t="shared" si="7"/>
        <v>0</v>
      </c>
    </row>
    <row r="34" spans="1:13" ht="14.25" x14ac:dyDescent="0.2">
      <c r="A34" s="59">
        <v>31</v>
      </c>
      <c r="B34" s="20" t="s">
        <v>133</v>
      </c>
      <c r="C34" s="15">
        <v>0</v>
      </c>
      <c r="D34" s="54">
        <f>+'10.1.14_SIS'!CZ35</f>
        <v>0</v>
      </c>
      <c r="E34" s="54">
        <f t="shared" si="1"/>
        <v>0</v>
      </c>
      <c r="F34" s="54">
        <f t="shared" si="2"/>
        <v>0</v>
      </c>
      <c r="G34" s="54">
        <f t="shared" si="3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4"/>
        <v>5141.447671686853</v>
      </c>
      <c r="K34" s="14">
        <f t="shared" si="5"/>
        <v>0</v>
      </c>
      <c r="L34" s="13">
        <f t="shared" si="6"/>
        <v>0</v>
      </c>
      <c r="M34" s="13">
        <f t="shared" si="7"/>
        <v>0</v>
      </c>
    </row>
    <row r="35" spans="1:13" ht="14.25" x14ac:dyDescent="0.2">
      <c r="A35" s="59">
        <v>32</v>
      </c>
      <c r="B35" s="20" t="s">
        <v>132</v>
      </c>
      <c r="C35" s="15">
        <v>0</v>
      </c>
      <c r="D35" s="54">
        <f>+'10.1.14_SIS'!CZ36</f>
        <v>0</v>
      </c>
      <c r="E35" s="54">
        <f t="shared" si="1"/>
        <v>0</v>
      </c>
      <c r="F35" s="54">
        <f t="shared" si="2"/>
        <v>0</v>
      </c>
      <c r="G35" s="54">
        <f t="shared" si="3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4"/>
        <v>6212.5891890611274</v>
      </c>
      <c r="K35" s="14">
        <f t="shared" si="5"/>
        <v>0</v>
      </c>
      <c r="L35" s="13">
        <f t="shared" si="6"/>
        <v>0</v>
      </c>
      <c r="M35" s="13">
        <f t="shared" si="7"/>
        <v>0</v>
      </c>
    </row>
    <row r="36" spans="1:13" ht="14.25" x14ac:dyDescent="0.2">
      <c r="A36" s="59">
        <v>33</v>
      </c>
      <c r="B36" s="20" t="s">
        <v>131</v>
      </c>
      <c r="C36" s="15">
        <v>0</v>
      </c>
      <c r="D36" s="54">
        <f>+'10.1.14_SIS'!CZ37</f>
        <v>0</v>
      </c>
      <c r="E36" s="54">
        <f t="shared" si="1"/>
        <v>0</v>
      </c>
      <c r="F36" s="54">
        <f t="shared" si="2"/>
        <v>0</v>
      </c>
      <c r="G36" s="54">
        <f t="shared" si="3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4"/>
        <v>6111.5354558085237</v>
      </c>
      <c r="K36" s="14">
        <f t="shared" si="5"/>
        <v>0</v>
      </c>
      <c r="L36" s="13">
        <f t="shared" si="6"/>
        <v>0</v>
      </c>
      <c r="M36" s="13">
        <f t="shared" si="7"/>
        <v>0</v>
      </c>
    </row>
    <row r="37" spans="1:13" ht="14.25" x14ac:dyDescent="0.2">
      <c r="A37" s="59">
        <v>34</v>
      </c>
      <c r="B37" s="20" t="s">
        <v>130</v>
      </c>
      <c r="C37" s="15">
        <v>0</v>
      </c>
      <c r="D37" s="54">
        <f>+'10.1.14_SIS'!CZ38</f>
        <v>0</v>
      </c>
      <c r="E37" s="54">
        <f t="shared" si="1"/>
        <v>0</v>
      </c>
      <c r="F37" s="54">
        <f t="shared" si="2"/>
        <v>0</v>
      </c>
      <c r="G37" s="54">
        <f t="shared" si="3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4"/>
        <v>6936.2076842789011</v>
      </c>
      <c r="K37" s="14">
        <f t="shared" si="5"/>
        <v>0</v>
      </c>
      <c r="L37" s="13">
        <f t="shared" si="6"/>
        <v>0</v>
      </c>
      <c r="M37" s="13">
        <f t="shared" si="7"/>
        <v>0</v>
      </c>
    </row>
    <row r="38" spans="1:13" ht="14.25" x14ac:dyDescent="0.2">
      <c r="A38" s="60">
        <v>35</v>
      </c>
      <c r="B38" s="22" t="s">
        <v>129</v>
      </c>
      <c r="C38" s="12">
        <v>0</v>
      </c>
      <c r="D38" s="55">
        <f>+'10.1.14_SIS'!CZ39</f>
        <v>0</v>
      </c>
      <c r="E38" s="55">
        <f t="shared" si="1"/>
        <v>0</v>
      </c>
      <c r="F38" s="55">
        <f t="shared" si="2"/>
        <v>0</v>
      </c>
      <c r="G38" s="55">
        <f t="shared" si="3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4"/>
        <v>5704.2082060477605</v>
      </c>
      <c r="K38" s="10">
        <f t="shared" si="5"/>
        <v>0</v>
      </c>
      <c r="L38" s="11">
        <f t="shared" si="6"/>
        <v>0</v>
      </c>
      <c r="M38" s="11">
        <f t="shared" si="7"/>
        <v>0</v>
      </c>
    </row>
    <row r="39" spans="1:13" ht="14.25" x14ac:dyDescent="0.2">
      <c r="A39" s="59">
        <v>36</v>
      </c>
      <c r="B39" s="20" t="s">
        <v>128</v>
      </c>
      <c r="C39" s="15">
        <v>0</v>
      </c>
      <c r="D39" s="54">
        <f>+'10.1.14_SIS'!CZ40</f>
        <v>0</v>
      </c>
      <c r="E39" s="54">
        <f t="shared" si="1"/>
        <v>0</v>
      </c>
      <c r="F39" s="54">
        <f t="shared" si="2"/>
        <v>0</v>
      </c>
      <c r="G39" s="54">
        <f t="shared" si="3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4"/>
        <v>4348.7345590766217</v>
      </c>
      <c r="K39" s="14">
        <f t="shared" si="5"/>
        <v>0</v>
      </c>
      <c r="L39" s="13">
        <f t="shared" si="6"/>
        <v>0</v>
      </c>
      <c r="M39" s="13">
        <f t="shared" si="7"/>
        <v>0</v>
      </c>
    </row>
    <row r="40" spans="1:13" ht="14.25" x14ac:dyDescent="0.2">
      <c r="A40" s="59">
        <v>37</v>
      </c>
      <c r="B40" s="20" t="s">
        <v>127</v>
      </c>
      <c r="C40" s="15">
        <v>0</v>
      </c>
      <c r="D40" s="54">
        <f>+'10.1.14_SIS'!CZ41</f>
        <v>0</v>
      </c>
      <c r="E40" s="54">
        <f t="shared" si="1"/>
        <v>0</v>
      </c>
      <c r="F40" s="54">
        <f t="shared" si="2"/>
        <v>0</v>
      </c>
      <c r="G40" s="54">
        <f t="shared" si="3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4"/>
        <v>6318.9939260317688</v>
      </c>
      <c r="K40" s="14">
        <f t="shared" si="5"/>
        <v>0</v>
      </c>
      <c r="L40" s="13">
        <f t="shared" si="6"/>
        <v>0</v>
      </c>
      <c r="M40" s="13">
        <f t="shared" si="7"/>
        <v>0</v>
      </c>
    </row>
    <row r="41" spans="1:13" ht="14.25" x14ac:dyDescent="0.2">
      <c r="A41" s="59">
        <v>38</v>
      </c>
      <c r="B41" s="20" t="s">
        <v>126</v>
      </c>
      <c r="C41" s="15">
        <v>0</v>
      </c>
      <c r="D41" s="54">
        <f>+'10.1.14_SIS'!CZ42</f>
        <v>0</v>
      </c>
      <c r="E41" s="54">
        <f t="shared" si="1"/>
        <v>0</v>
      </c>
      <c r="F41" s="54">
        <f t="shared" si="2"/>
        <v>0</v>
      </c>
      <c r="G41" s="54">
        <f t="shared" si="3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4"/>
        <v>2918.7217552916882</v>
      </c>
      <c r="K41" s="14">
        <f t="shared" si="5"/>
        <v>0</v>
      </c>
      <c r="L41" s="13">
        <f t="shared" si="6"/>
        <v>0</v>
      </c>
      <c r="M41" s="13">
        <f t="shared" si="7"/>
        <v>0</v>
      </c>
    </row>
    <row r="42" spans="1:13" ht="14.25" x14ac:dyDescent="0.2">
      <c r="A42" s="59">
        <v>39</v>
      </c>
      <c r="B42" s="20" t="s">
        <v>125</v>
      </c>
      <c r="C42" s="15">
        <v>0</v>
      </c>
      <c r="D42" s="54">
        <f>+'10.1.14_SIS'!CZ43</f>
        <v>0</v>
      </c>
      <c r="E42" s="54">
        <f t="shared" si="1"/>
        <v>0</v>
      </c>
      <c r="F42" s="54">
        <f t="shared" si="2"/>
        <v>0</v>
      </c>
      <c r="G42" s="54">
        <f t="shared" si="3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4"/>
        <v>4436.561411357332</v>
      </c>
      <c r="K42" s="14">
        <f t="shared" si="5"/>
        <v>0</v>
      </c>
      <c r="L42" s="13">
        <f t="shared" si="6"/>
        <v>0</v>
      </c>
      <c r="M42" s="13">
        <f t="shared" si="7"/>
        <v>0</v>
      </c>
    </row>
    <row r="43" spans="1:13" ht="14.25" x14ac:dyDescent="0.2">
      <c r="A43" s="60">
        <v>40</v>
      </c>
      <c r="B43" s="22" t="s">
        <v>124</v>
      </c>
      <c r="C43" s="12">
        <v>0</v>
      </c>
      <c r="D43" s="55">
        <f>+'10.1.14_SIS'!CZ44</f>
        <v>0</v>
      </c>
      <c r="E43" s="55">
        <f t="shared" si="1"/>
        <v>0</v>
      </c>
      <c r="F43" s="55">
        <f t="shared" si="2"/>
        <v>0</v>
      </c>
      <c r="G43" s="55">
        <f t="shared" si="3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4"/>
        <v>5822.0810285698408</v>
      </c>
      <c r="K43" s="10">
        <f t="shared" si="5"/>
        <v>0</v>
      </c>
      <c r="L43" s="11">
        <f t="shared" si="6"/>
        <v>0</v>
      </c>
      <c r="M43" s="11">
        <f t="shared" si="7"/>
        <v>0</v>
      </c>
    </row>
    <row r="44" spans="1:13" ht="14.25" x14ac:dyDescent="0.2">
      <c r="A44" s="59">
        <v>41</v>
      </c>
      <c r="B44" s="20" t="s">
        <v>123</v>
      </c>
      <c r="C44" s="15">
        <v>0</v>
      </c>
      <c r="D44" s="54">
        <f>+'10.1.14_SIS'!CZ45</f>
        <v>0</v>
      </c>
      <c r="E44" s="54">
        <f t="shared" si="1"/>
        <v>0</v>
      </c>
      <c r="F44" s="54">
        <f t="shared" si="2"/>
        <v>0</v>
      </c>
      <c r="G44" s="54">
        <f t="shared" si="3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4"/>
        <v>4177.4148574716473</v>
      </c>
      <c r="K44" s="14">
        <f t="shared" si="5"/>
        <v>0</v>
      </c>
      <c r="L44" s="13">
        <f t="shared" si="6"/>
        <v>0</v>
      </c>
      <c r="M44" s="13">
        <f t="shared" si="7"/>
        <v>0</v>
      </c>
    </row>
    <row r="45" spans="1:13" ht="14.25" x14ac:dyDescent="0.2">
      <c r="A45" s="59">
        <v>42</v>
      </c>
      <c r="B45" s="20" t="s">
        <v>122</v>
      </c>
      <c r="C45" s="15">
        <v>0</v>
      </c>
      <c r="D45" s="54">
        <f>+'10.1.14_SIS'!CZ46</f>
        <v>0</v>
      </c>
      <c r="E45" s="54">
        <f t="shared" si="1"/>
        <v>0</v>
      </c>
      <c r="F45" s="54">
        <f t="shared" si="2"/>
        <v>0</v>
      </c>
      <c r="G45" s="54">
        <f t="shared" si="3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4"/>
        <v>5647.8877751368682</v>
      </c>
      <c r="K45" s="14">
        <f t="shared" si="5"/>
        <v>0</v>
      </c>
      <c r="L45" s="13">
        <f t="shared" si="6"/>
        <v>0</v>
      </c>
      <c r="M45" s="13">
        <f t="shared" si="7"/>
        <v>0</v>
      </c>
    </row>
    <row r="46" spans="1:13" ht="14.25" x14ac:dyDescent="0.2">
      <c r="A46" s="59">
        <v>43</v>
      </c>
      <c r="B46" s="20" t="s">
        <v>121</v>
      </c>
      <c r="C46" s="15">
        <v>0</v>
      </c>
      <c r="D46" s="54">
        <f>+'10.1.14_SIS'!CZ47</f>
        <v>0</v>
      </c>
      <c r="E46" s="54">
        <f t="shared" si="1"/>
        <v>0</v>
      </c>
      <c r="F46" s="54">
        <f t="shared" si="2"/>
        <v>0</v>
      </c>
      <c r="G46" s="54">
        <f t="shared" si="3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4"/>
        <v>6363.3538720594697</v>
      </c>
      <c r="K46" s="14">
        <f t="shared" si="5"/>
        <v>0</v>
      </c>
      <c r="L46" s="13">
        <f t="shared" si="6"/>
        <v>0</v>
      </c>
      <c r="M46" s="13">
        <f t="shared" si="7"/>
        <v>0</v>
      </c>
    </row>
    <row r="47" spans="1:13" ht="14.25" x14ac:dyDescent="0.2">
      <c r="A47" s="59">
        <v>44</v>
      </c>
      <c r="B47" s="20" t="s">
        <v>120</v>
      </c>
      <c r="C47" s="15">
        <v>0</v>
      </c>
      <c r="D47" s="54">
        <f>+'10.1.14_SIS'!CZ48</f>
        <v>0</v>
      </c>
      <c r="E47" s="54">
        <f t="shared" si="1"/>
        <v>0</v>
      </c>
      <c r="F47" s="54">
        <f t="shared" si="2"/>
        <v>0</v>
      </c>
      <c r="G47" s="54">
        <f t="shared" si="3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4"/>
        <v>5560.7558151820358</v>
      </c>
      <c r="K47" s="14">
        <f t="shared" si="5"/>
        <v>0</v>
      </c>
      <c r="L47" s="13">
        <f t="shared" si="6"/>
        <v>0</v>
      </c>
      <c r="M47" s="13">
        <f t="shared" si="7"/>
        <v>0</v>
      </c>
    </row>
    <row r="48" spans="1:13" ht="14.25" x14ac:dyDescent="0.2">
      <c r="A48" s="60">
        <v>45</v>
      </c>
      <c r="B48" s="22" t="s">
        <v>119</v>
      </c>
      <c r="C48" s="12">
        <v>0</v>
      </c>
      <c r="D48" s="55">
        <f>+'10.1.14_SIS'!CZ49</f>
        <v>0</v>
      </c>
      <c r="E48" s="55">
        <f t="shared" si="1"/>
        <v>0</v>
      </c>
      <c r="F48" s="55">
        <f t="shared" si="2"/>
        <v>0</v>
      </c>
      <c r="G48" s="55">
        <f t="shared" si="3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4"/>
        <v>2808.0072499469102</v>
      </c>
      <c r="K48" s="10">
        <f t="shared" si="5"/>
        <v>0</v>
      </c>
      <c r="L48" s="11">
        <f t="shared" si="6"/>
        <v>0</v>
      </c>
      <c r="M48" s="11">
        <f t="shared" si="7"/>
        <v>0</v>
      </c>
    </row>
    <row r="49" spans="1:13" ht="14.25" x14ac:dyDescent="0.2">
      <c r="A49" s="59">
        <v>46</v>
      </c>
      <c r="B49" s="20" t="s">
        <v>118</v>
      </c>
      <c r="C49" s="15">
        <v>0</v>
      </c>
      <c r="D49" s="54">
        <f>+'10.1.14_SIS'!CZ50</f>
        <v>0</v>
      </c>
      <c r="E49" s="54">
        <f t="shared" si="1"/>
        <v>0</v>
      </c>
      <c r="F49" s="54">
        <f t="shared" si="2"/>
        <v>0</v>
      </c>
      <c r="G49" s="54">
        <f t="shared" si="3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4"/>
        <v>6779.2744468088385</v>
      </c>
      <c r="K49" s="14">
        <f t="shared" si="5"/>
        <v>0</v>
      </c>
      <c r="L49" s="13">
        <f t="shared" si="6"/>
        <v>0</v>
      </c>
      <c r="M49" s="13">
        <f t="shared" si="7"/>
        <v>0</v>
      </c>
    </row>
    <row r="50" spans="1:13" ht="14.25" x14ac:dyDescent="0.2">
      <c r="A50" s="59">
        <v>47</v>
      </c>
      <c r="B50" s="20" t="s">
        <v>117</v>
      </c>
      <c r="C50" s="15">
        <v>0</v>
      </c>
      <c r="D50" s="54">
        <f>+'10.1.14_SIS'!CZ51</f>
        <v>0</v>
      </c>
      <c r="E50" s="54">
        <f t="shared" si="1"/>
        <v>0</v>
      </c>
      <c r="F50" s="54">
        <f t="shared" si="2"/>
        <v>0</v>
      </c>
      <c r="G50" s="54">
        <f t="shared" si="3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4"/>
        <v>3434.9085257646739</v>
      </c>
      <c r="K50" s="14">
        <f t="shared" si="5"/>
        <v>0</v>
      </c>
      <c r="L50" s="13">
        <f t="shared" si="6"/>
        <v>0</v>
      </c>
      <c r="M50" s="13">
        <f t="shared" si="7"/>
        <v>0</v>
      </c>
    </row>
    <row r="51" spans="1:13" ht="14.25" x14ac:dyDescent="0.2">
      <c r="A51" s="59">
        <v>48</v>
      </c>
      <c r="B51" s="20" t="s">
        <v>116</v>
      </c>
      <c r="C51" s="15">
        <v>0</v>
      </c>
      <c r="D51" s="54">
        <f>+'10.1.14_SIS'!CZ52</f>
        <v>0</v>
      </c>
      <c r="E51" s="54">
        <f t="shared" si="1"/>
        <v>0</v>
      </c>
      <c r="F51" s="54">
        <f t="shared" si="2"/>
        <v>0</v>
      </c>
      <c r="G51" s="54">
        <f t="shared" si="3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4"/>
        <v>4854.4282529800721</v>
      </c>
      <c r="K51" s="14">
        <f t="shared" si="5"/>
        <v>0</v>
      </c>
      <c r="L51" s="13">
        <f t="shared" si="6"/>
        <v>0</v>
      </c>
      <c r="M51" s="13">
        <f t="shared" si="7"/>
        <v>0</v>
      </c>
    </row>
    <row r="52" spans="1:13" ht="14.25" x14ac:dyDescent="0.2">
      <c r="A52" s="59">
        <v>49</v>
      </c>
      <c r="B52" s="20" t="s">
        <v>115</v>
      </c>
      <c r="C52" s="15">
        <v>0</v>
      </c>
      <c r="D52" s="54">
        <f>+'10.1.14_SIS'!CZ53</f>
        <v>0</v>
      </c>
      <c r="E52" s="54">
        <f t="shared" si="1"/>
        <v>0</v>
      </c>
      <c r="F52" s="54">
        <f t="shared" si="2"/>
        <v>0</v>
      </c>
      <c r="G52" s="54">
        <f t="shared" si="3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4"/>
        <v>5570.3155315659187</v>
      </c>
      <c r="K52" s="14">
        <f t="shared" si="5"/>
        <v>0</v>
      </c>
      <c r="L52" s="13">
        <f t="shared" si="6"/>
        <v>0</v>
      </c>
      <c r="M52" s="13">
        <f t="shared" si="7"/>
        <v>0</v>
      </c>
    </row>
    <row r="53" spans="1:13" ht="14.25" x14ac:dyDescent="0.2">
      <c r="A53" s="60">
        <v>50</v>
      </c>
      <c r="B53" s="22" t="s">
        <v>114</v>
      </c>
      <c r="C53" s="12">
        <v>0</v>
      </c>
      <c r="D53" s="55">
        <f>+'10.1.14_SIS'!CZ54</f>
        <v>0</v>
      </c>
      <c r="E53" s="55">
        <f t="shared" si="1"/>
        <v>0</v>
      </c>
      <c r="F53" s="55">
        <f t="shared" si="2"/>
        <v>0</v>
      </c>
      <c r="G53" s="55">
        <f t="shared" si="3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4"/>
        <v>5812.1492722701678</v>
      </c>
      <c r="K53" s="10">
        <f t="shared" si="5"/>
        <v>0</v>
      </c>
      <c r="L53" s="11">
        <f t="shared" si="6"/>
        <v>0</v>
      </c>
      <c r="M53" s="11">
        <f t="shared" si="7"/>
        <v>0</v>
      </c>
    </row>
    <row r="54" spans="1:13" ht="14.25" x14ac:dyDescent="0.2">
      <c r="A54" s="59">
        <v>51</v>
      </c>
      <c r="B54" s="20" t="s">
        <v>113</v>
      </c>
      <c r="C54" s="15">
        <v>0</v>
      </c>
      <c r="D54" s="54">
        <f>+'10.1.14_SIS'!CZ55</f>
        <v>0</v>
      </c>
      <c r="E54" s="54">
        <f t="shared" si="1"/>
        <v>0</v>
      </c>
      <c r="F54" s="54">
        <f t="shared" si="2"/>
        <v>0</v>
      </c>
      <c r="G54" s="54">
        <f t="shared" si="3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4"/>
        <v>4860.8528602178994</v>
      </c>
      <c r="K54" s="14">
        <f t="shared" si="5"/>
        <v>0</v>
      </c>
      <c r="L54" s="13">
        <f t="shared" si="6"/>
        <v>0</v>
      </c>
      <c r="M54" s="13">
        <f t="shared" si="7"/>
        <v>0</v>
      </c>
    </row>
    <row r="55" spans="1:13" ht="14.25" x14ac:dyDescent="0.2">
      <c r="A55" s="59">
        <v>52</v>
      </c>
      <c r="B55" s="20" t="s">
        <v>112</v>
      </c>
      <c r="C55" s="15">
        <v>0</v>
      </c>
      <c r="D55" s="54">
        <f>+'10.1.14_SIS'!CZ56</f>
        <v>0</v>
      </c>
      <c r="E55" s="54">
        <f t="shared" si="1"/>
        <v>0</v>
      </c>
      <c r="F55" s="54">
        <f t="shared" si="2"/>
        <v>0</v>
      </c>
      <c r="G55" s="54">
        <f t="shared" si="3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4"/>
        <v>5720.6445845228172</v>
      </c>
      <c r="K55" s="14">
        <f t="shared" si="5"/>
        <v>0</v>
      </c>
      <c r="L55" s="13">
        <f t="shared" si="6"/>
        <v>0</v>
      </c>
      <c r="M55" s="13">
        <f t="shared" si="7"/>
        <v>0</v>
      </c>
    </row>
    <row r="56" spans="1:13" ht="14.25" x14ac:dyDescent="0.2">
      <c r="A56" s="59">
        <v>53</v>
      </c>
      <c r="B56" s="20" t="s">
        <v>111</v>
      </c>
      <c r="C56" s="15">
        <v>0</v>
      </c>
      <c r="D56" s="54">
        <f>+'10.1.14_SIS'!CZ57</f>
        <v>0</v>
      </c>
      <c r="E56" s="54">
        <f t="shared" si="1"/>
        <v>0</v>
      </c>
      <c r="F56" s="54">
        <f t="shared" si="2"/>
        <v>0</v>
      </c>
      <c r="G56" s="54">
        <f t="shared" si="3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4"/>
        <v>5749.890819404548</v>
      </c>
      <c r="K56" s="14">
        <f t="shared" si="5"/>
        <v>0</v>
      </c>
      <c r="L56" s="13">
        <f t="shared" si="6"/>
        <v>0</v>
      </c>
      <c r="M56" s="13">
        <f t="shared" si="7"/>
        <v>0</v>
      </c>
    </row>
    <row r="57" spans="1:13" ht="14.25" x14ac:dyDescent="0.2">
      <c r="A57" s="59">
        <v>54</v>
      </c>
      <c r="B57" s="20" t="s">
        <v>110</v>
      </c>
      <c r="C57" s="15">
        <v>0</v>
      </c>
      <c r="D57" s="54">
        <f>+'10.1.14_SIS'!CZ58</f>
        <v>0</v>
      </c>
      <c r="E57" s="54">
        <f t="shared" si="1"/>
        <v>0</v>
      </c>
      <c r="F57" s="54">
        <f t="shared" si="2"/>
        <v>0</v>
      </c>
      <c r="G57" s="54">
        <f t="shared" si="3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4"/>
        <v>6818.5298370516712</v>
      </c>
      <c r="K57" s="14">
        <f t="shared" si="5"/>
        <v>0</v>
      </c>
      <c r="L57" s="13">
        <f t="shared" si="6"/>
        <v>0</v>
      </c>
      <c r="M57" s="13">
        <f t="shared" si="7"/>
        <v>0</v>
      </c>
    </row>
    <row r="58" spans="1:13" ht="14.25" x14ac:dyDescent="0.2">
      <c r="A58" s="60">
        <v>55</v>
      </c>
      <c r="B58" s="22" t="s">
        <v>109</v>
      </c>
      <c r="C58" s="12">
        <v>0</v>
      </c>
      <c r="D58" s="55">
        <f>+'10.1.14_SIS'!CZ59</f>
        <v>0</v>
      </c>
      <c r="E58" s="55">
        <f t="shared" si="1"/>
        <v>0</v>
      </c>
      <c r="F58" s="55">
        <f t="shared" si="2"/>
        <v>0</v>
      </c>
      <c r="G58" s="55">
        <f t="shared" si="3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4"/>
        <v>5061.9625491298484</v>
      </c>
      <c r="K58" s="10">
        <f t="shared" si="5"/>
        <v>0</v>
      </c>
      <c r="L58" s="11">
        <f t="shared" si="6"/>
        <v>0</v>
      </c>
      <c r="M58" s="11">
        <f t="shared" si="7"/>
        <v>0</v>
      </c>
    </row>
    <row r="59" spans="1:13" ht="14.25" x14ac:dyDescent="0.2">
      <c r="A59" s="59">
        <v>56</v>
      </c>
      <c r="B59" s="20" t="s">
        <v>108</v>
      </c>
      <c r="C59" s="15">
        <v>0</v>
      </c>
      <c r="D59" s="54">
        <f>+'10.1.14_SIS'!CZ60</f>
        <v>0</v>
      </c>
      <c r="E59" s="54">
        <f t="shared" si="1"/>
        <v>0</v>
      </c>
      <c r="F59" s="54">
        <f t="shared" si="2"/>
        <v>0</v>
      </c>
      <c r="G59" s="54">
        <f t="shared" si="3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4"/>
        <v>5643.1509408288284</v>
      </c>
      <c r="K59" s="14">
        <f t="shared" si="5"/>
        <v>0</v>
      </c>
      <c r="L59" s="13">
        <f t="shared" si="6"/>
        <v>0</v>
      </c>
      <c r="M59" s="13">
        <f t="shared" si="7"/>
        <v>0</v>
      </c>
    </row>
    <row r="60" spans="1:13" ht="14.25" x14ac:dyDescent="0.2">
      <c r="A60" s="59">
        <v>57</v>
      </c>
      <c r="B60" s="20" t="s">
        <v>107</v>
      </c>
      <c r="C60" s="15">
        <v>0</v>
      </c>
      <c r="D60" s="54">
        <f>+'10.1.14_SIS'!CZ61</f>
        <v>0</v>
      </c>
      <c r="E60" s="54">
        <f t="shared" si="1"/>
        <v>0</v>
      </c>
      <c r="F60" s="54">
        <f t="shared" si="2"/>
        <v>0</v>
      </c>
      <c r="G60" s="54">
        <f t="shared" si="3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4"/>
        <v>5390.5022979230689</v>
      </c>
      <c r="K60" s="14">
        <f t="shared" si="5"/>
        <v>0</v>
      </c>
      <c r="L60" s="13">
        <f t="shared" si="6"/>
        <v>0</v>
      </c>
      <c r="M60" s="13">
        <f t="shared" si="7"/>
        <v>0</v>
      </c>
    </row>
    <row r="61" spans="1:13" ht="14.25" x14ac:dyDescent="0.2">
      <c r="A61" s="59">
        <v>58</v>
      </c>
      <c r="B61" s="20" t="s">
        <v>106</v>
      </c>
      <c r="C61" s="15">
        <v>0</v>
      </c>
      <c r="D61" s="54">
        <f>+'10.1.14_SIS'!CZ62</f>
        <v>0</v>
      </c>
      <c r="E61" s="54">
        <f t="shared" si="1"/>
        <v>0</v>
      </c>
      <c r="F61" s="54">
        <f t="shared" si="2"/>
        <v>0</v>
      </c>
      <c r="G61" s="54">
        <f t="shared" si="3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4"/>
        <v>6370.1529637882122</v>
      </c>
      <c r="K61" s="14">
        <f t="shared" si="5"/>
        <v>0</v>
      </c>
      <c r="L61" s="13">
        <f t="shared" si="6"/>
        <v>0</v>
      </c>
      <c r="M61" s="13">
        <f t="shared" si="7"/>
        <v>0</v>
      </c>
    </row>
    <row r="62" spans="1:13" ht="14.25" x14ac:dyDescent="0.2">
      <c r="A62" s="59">
        <v>59</v>
      </c>
      <c r="B62" s="20" t="s">
        <v>105</v>
      </c>
      <c r="C62" s="15">
        <v>0</v>
      </c>
      <c r="D62" s="54">
        <f>+'10.1.14_SIS'!CZ63</f>
        <v>0</v>
      </c>
      <c r="E62" s="54">
        <f t="shared" si="1"/>
        <v>0</v>
      </c>
      <c r="F62" s="54">
        <f t="shared" si="2"/>
        <v>0</v>
      </c>
      <c r="G62" s="54">
        <f t="shared" si="3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4"/>
        <v>7311.4662935218475</v>
      </c>
      <c r="K62" s="14">
        <f t="shared" si="5"/>
        <v>0</v>
      </c>
      <c r="L62" s="13">
        <f t="shared" si="6"/>
        <v>0</v>
      </c>
      <c r="M62" s="13">
        <f t="shared" si="7"/>
        <v>0</v>
      </c>
    </row>
    <row r="63" spans="1:13" ht="14.25" x14ac:dyDescent="0.2">
      <c r="A63" s="60">
        <v>60</v>
      </c>
      <c r="B63" s="22" t="s">
        <v>104</v>
      </c>
      <c r="C63" s="12">
        <v>0</v>
      </c>
      <c r="D63" s="55">
        <f>+'10.1.14_SIS'!CZ64</f>
        <v>0</v>
      </c>
      <c r="E63" s="55">
        <f t="shared" si="1"/>
        <v>0</v>
      </c>
      <c r="F63" s="55">
        <f t="shared" si="2"/>
        <v>0</v>
      </c>
      <c r="G63" s="55">
        <f t="shared" si="3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4"/>
        <v>5895.264090063828</v>
      </c>
      <c r="K63" s="10">
        <f t="shared" si="5"/>
        <v>0</v>
      </c>
      <c r="L63" s="11">
        <f t="shared" si="6"/>
        <v>0</v>
      </c>
      <c r="M63" s="11">
        <f t="shared" si="7"/>
        <v>0</v>
      </c>
    </row>
    <row r="64" spans="1:13" ht="14.25" x14ac:dyDescent="0.2">
      <c r="A64" s="59">
        <v>61</v>
      </c>
      <c r="B64" s="20" t="s">
        <v>103</v>
      </c>
      <c r="C64" s="15">
        <v>0</v>
      </c>
      <c r="D64" s="54">
        <f>+'10.1.14_SIS'!CZ65</f>
        <v>3</v>
      </c>
      <c r="E64" s="54">
        <f t="shared" si="1"/>
        <v>3</v>
      </c>
      <c r="F64" s="54">
        <f t="shared" si="2"/>
        <v>3</v>
      </c>
      <c r="G64" s="54">
        <f t="shared" si="3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4"/>
        <v>3687.8675356369185</v>
      </c>
      <c r="K64" s="14">
        <f t="shared" si="5"/>
        <v>11063.602606910756</v>
      </c>
      <c r="L64" s="13">
        <f t="shared" si="6"/>
        <v>11063.602606910756</v>
      </c>
      <c r="M64" s="13">
        <f t="shared" si="7"/>
        <v>0</v>
      </c>
    </row>
    <row r="65" spans="1:13" ht="14.25" x14ac:dyDescent="0.2">
      <c r="A65" s="59">
        <v>62</v>
      </c>
      <c r="B65" s="20" t="s">
        <v>102</v>
      </c>
      <c r="C65" s="15">
        <v>0</v>
      </c>
      <c r="D65" s="54">
        <f>+'10.1.14_SIS'!CZ66</f>
        <v>0</v>
      </c>
      <c r="E65" s="54">
        <f t="shared" si="1"/>
        <v>0</v>
      </c>
      <c r="F65" s="54">
        <f t="shared" si="2"/>
        <v>0</v>
      </c>
      <c r="G65" s="54">
        <f t="shared" si="3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4"/>
        <v>6417.154538516008</v>
      </c>
      <c r="K65" s="14">
        <f t="shared" si="5"/>
        <v>0</v>
      </c>
      <c r="L65" s="13">
        <f t="shared" si="6"/>
        <v>0</v>
      </c>
      <c r="M65" s="13">
        <f t="shared" si="7"/>
        <v>0</v>
      </c>
    </row>
    <row r="66" spans="1:13" ht="14.25" x14ac:dyDescent="0.2">
      <c r="A66" s="59">
        <v>63</v>
      </c>
      <c r="B66" s="20" t="s">
        <v>101</v>
      </c>
      <c r="C66" s="15">
        <v>0</v>
      </c>
      <c r="D66" s="54">
        <f>+'10.1.14_SIS'!CZ67</f>
        <v>0</v>
      </c>
      <c r="E66" s="54">
        <f t="shared" si="1"/>
        <v>0</v>
      </c>
      <c r="F66" s="54">
        <f t="shared" si="2"/>
        <v>0</v>
      </c>
      <c r="G66" s="54">
        <f t="shared" si="3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4"/>
        <v>4881.1713481848092</v>
      </c>
      <c r="K66" s="14">
        <f t="shared" si="5"/>
        <v>0</v>
      </c>
      <c r="L66" s="13">
        <f t="shared" si="6"/>
        <v>0</v>
      </c>
      <c r="M66" s="13">
        <f t="shared" si="7"/>
        <v>0</v>
      </c>
    </row>
    <row r="67" spans="1:13" ht="14.25" x14ac:dyDescent="0.2">
      <c r="A67" s="59">
        <v>64</v>
      </c>
      <c r="B67" s="20" t="s">
        <v>100</v>
      </c>
      <c r="C67" s="15">
        <v>0</v>
      </c>
      <c r="D67" s="54">
        <f>+'10.1.14_SIS'!CZ68</f>
        <v>0</v>
      </c>
      <c r="E67" s="54">
        <f t="shared" si="1"/>
        <v>0</v>
      </c>
      <c r="F67" s="54">
        <f t="shared" si="2"/>
        <v>0</v>
      </c>
      <c r="G67" s="54">
        <f t="shared" si="3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4"/>
        <v>6870.4907532778252</v>
      </c>
      <c r="K67" s="14">
        <f t="shared" si="5"/>
        <v>0</v>
      </c>
      <c r="L67" s="13">
        <f t="shared" si="6"/>
        <v>0</v>
      </c>
      <c r="M67" s="13">
        <f t="shared" si="7"/>
        <v>0</v>
      </c>
    </row>
    <row r="68" spans="1:13" ht="14.25" x14ac:dyDescent="0.2">
      <c r="A68" s="60">
        <v>65</v>
      </c>
      <c r="B68" s="22" t="s">
        <v>99</v>
      </c>
      <c r="C68" s="12">
        <v>0</v>
      </c>
      <c r="D68" s="55">
        <f>+'10.1.14_SIS'!CZ69</f>
        <v>0</v>
      </c>
      <c r="E68" s="55">
        <f t="shared" ref="E68:E72" si="8">D68-C68</f>
        <v>0</v>
      </c>
      <c r="F68" s="55">
        <f t="shared" ref="F68:F72" si="9">IF(E68&gt;0,E68,0)</f>
        <v>0</v>
      </c>
      <c r="G68" s="55">
        <f t="shared" ref="G68:G72" si="10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ref="J68:J72" si="11">H68+I68</f>
        <v>5604.2805543943641</v>
      </c>
      <c r="K68" s="10">
        <f t="shared" ref="K68:K72" si="12">E68*J68</f>
        <v>0</v>
      </c>
      <c r="L68" s="11">
        <f t="shared" ref="L68:L72" si="13">IF(K68&gt;0,K68,0)</f>
        <v>0</v>
      </c>
      <c r="M68" s="11">
        <f t="shared" ref="M68:M72" si="14">IF(K68&lt;0,K68,0)</f>
        <v>0</v>
      </c>
    </row>
    <row r="69" spans="1:13" ht="14.25" x14ac:dyDescent="0.2">
      <c r="A69" s="59">
        <v>66</v>
      </c>
      <c r="B69" s="20" t="s">
        <v>98</v>
      </c>
      <c r="C69" s="15">
        <v>0</v>
      </c>
      <c r="D69" s="54">
        <f>+'10.1.14_SIS'!CZ70</f>
        <v>0</v>
      </c>
      <c r="E69" s="54">
        <f t="shared" si="8"/>
        <v>0</v>
      </c>
      <c r="F69" s="54">
        <f t="shared" si="9"/>
        <v>0</v>
      </c>
      <c r="G69" s="54">
        <f t="shared" si="10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si="11"/>
        <v>7294.0685433910039</v>
      </c>
      <c r="K69" s="14">
        <f t="shared" si="12"/>
        <v>0</v>
      </c>
      <c r="L69" s="13">
        <f t="shared" si="13"/>
        <v>0</v>
      </c>
      <c r="M69" s="13">
        <f t="shared" si="14"/>
        <v>0</v>
      </c>
    </row>
    <row r="70" spans="1:13" ht="14.25" x14ac:dyDescent="0.2">
      <c r="A70" s="59">
        <v>67</v>
      </c>
      <c r="B70" s="20" t="s">
        <v>97</v>
      </c>
      <c r="C70" s="15">
        <v>0</v>
      </c>
      <c r="D70" s="54">
        <f>+'10.1.14_SIS'!CZ71</f>
        <v>6</v>
      </c>
      <c r="E70" s="54">
        <f t="shared" si="8"/>
        <v>6</v>
      </c>
      <c r="F70" s="54">
        <f t="shared" si="9"/>
        <v>6</v>
      </c>
      <c r="G70" s="54">
        <f t="shared" si="10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1"/>
        <v>5744.7567736134115</v>
      </c>
      <c r="K70" s="14">
        <f t="shared" si="12"/>
        <v>34468.540641680469</v>
      </c>
      <c r="L70" s="13">
        <f t="shared" si="13"/>
        <v>34468.540641680469</v>
      </c>
      <c r="M70" s="13">
        <f t="shared" si="14"/>
        <v>0</v>
      </c>
    </row>
    <row r="71" spans="1:13" ht="14.25" x14ac:dyDescent="0.2">
      <c r="A71" s="59">
        <v>68</v>
      </c>
      <c r="B71" s="20" t="s">
        <v>96</v>
      </c>
      <c r="C71" s="15">
        <v>0</v>
      </c>
      <c r="D71" s="54">
        <f>+'10.1.14_SIS'!CZ72</f>
        <v>209</v>
      </c>
      <c r="E71" s="54">
        <f t="shared" si="8"/>
        <v>209</v>
      </c>
      <c r="F71" s="54">
        <f t="shared" si="9"/>
        <v>209</v>
      </c>
      <c r="G71" s="54">
        <f t="shared" si="10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1"/>
        <v>7188.8644202560599</v>
      </c>
      <c r="K71" s="14">
        <f t="shared" si="12"/>
        <v>1502472.6638335164</v>
      </c>
      <c r="L71" s="13">
        <f t="shared" si="13"/>
        <v>1502472.6638335164</v>
      </c>
      <c r="M71" s="13">
        <f t="shared" si="14"/>
        <v>0</v>
      </c>
    </row>
    <row r="72" spans="1:13" ht="14.25" x14ac:dyDescent="0.2">
      <c r="A72" s="59">
        <v>69</v>
      </c>
      <c r="B72" s="20" t="s">
        <v>95</v>
      </c>
      <c r="C72" s="15">
        <v>0</v>
      </c>
      <c r="D72" s="54">
        <f>+'10.1.14_SIS'!CZ73</f>
        <v>3</v>
      </c>
      <c r="E72" s="54">
        <f t="shared" si="8"/>
        <v>3</v>
      </c>
      <c r="F72" s="54">
        <f t="shared" si="9"/>
        <v>3</v>
      </c>
      <c r="G72" s="54">
        <f t="shared" si="10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1"/>
        <v>6428.1647921281337</v>
      </c>
      <c r="K72" s="14">
        <f t="shared" si="12"/>
        <v>19284.494376384402</v>
      </c>
      <c r="L72" s="13">
        <f t="shared" si="13"/>
        <v>19284.494376384402</v>
      </c>
      <c r="M72" s="13">
        <f t="shared" si="14"/>
        <v>0</v>
      </c>
    </row>
    <row r="73" spans="1:13" ht="13.5" thickBot="1" x14ac:dyDescent="0.25">
      <c r="A73" s="35"/>
      <c r="B73" s="34" t="s">
        <v>94</v>
      </c>
      <c r="C73" s="67">
        <f>SUM(C4:C72)</f>
        <v>0</v>
      </c>
      <c r="D73" s="67">
        <f>SUM(D4:D72)</f>
        <v>360</v>
      </c>
      <c r="E73" s="67">
        <f>SUM(E4:E72)</f>
        <v>360</v>
      </c>
      <c r="F73" s="67">
        <f>SUM(F4:F72)</f>
        <v>360</v>
      </c>
      <c r="G73" s="67">
        <f>SUM(G4:G72)</f>
        <v>0</v>
      </c>
      <c r="H73" s="33"/>
      <c r="I73" s="32"/>
      <c r="J73" s="32"/>
      <c r="K73" s="31">
        <f>SUM(K4:K72)</f>
        <v>2162672.7905442109</v>
      </c>
      <c r="L73" s="31">
        <f>SUM(L4:L72)</f>
        <v>2162672.7905442109</v>
      </c>
      <c r="M73" s="31">
        <f>SUM(M4:M72)</f>
        <v>0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Finalized Allocation Using October 1, 2014 SIS Data</oddHeader>
    <oddFooter>&amp;R&amp;P</oddFooter>
  </headerFooter>
  <colBreaks count="1" manualBreakCount="1">
    <brk id="7" max="73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C4" sqref="C4"/>
      <selection pane="topRight" activeCell="C4" sqref="C4"/>
      <selection pane="bottomLeft" activeCell="C4" sqref="C4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19" t="s">
        <v>521</v>
      </c>
      <c r="B1" s="220"/>
      <c r="C1" s="58" t="s">
        <v>510</v>
      </c>
      <c r="D1" s="47" t="s">
        <v>508</v>
      </c>
      <c r="E1" s="43" t="s">
        <v>509</v>
      </c>
      <c r="F1" s="43" t="s">
        <v>501</v>
      </c>
      <c r="G1" s="43" t="s">
        <v>502</v>
      </c>
      <c r="H1" s="44" t="s">
        <v>517</v>
      </c>
      <c r="I1" s="45" t="s">
        <v>503</v>
      </c>
      <c r="J1" s="46" t="s">
        <v>504</v>
      </c>
      <c r="K1" s="42" t="s">
        <v>505</v>
      </c>
      <c r="L1" s="42" t="s">
        <v>506</v>
      </c>
      <c r="M1" s="42" t="s">
        <v>507</v>
      </c>
    </row>
    <row r="2" spans="1:13" ht="13.9" customHeight="1" x14ac:dyDescent="0.25">
      <c r="A2" s="39"/>
      <c r="B2" s="38"/>
      <c r="C2" s="65">
        <v>1</v>
      </c>
      <c r="D2" s="29">
        <f t="shared" ref="D2:M2" si="0">C2+1</f>
        <v>2</v>
      </c>
      <c r="E2" s="29">
        <f t="shared" si="0"/>
        <v>3</v>
      </c>
      <c r="F2" s="29">
        <f t="shared" si="0"/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66" t="s">
        <v>91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15">
        <v>0</v>
      </c>
      <c r="D4" s="54">
        <f>+'10.1.14_SIS'!CT5</f>
        <v>0</v>
      </c>
      <c r="E4" s="54">
        <f t="shared" ref="E4:E67" si="1">D4-C4</f>
        <v>0</v>
      </c>
      <c r="F4" s="54">
        <f t="shared" ref="F4:F67" si="2">IF(E4&gt;0,E4,0)</f>
        <v>0</v>
      </c>
      <c r="G4" s="54">
        <f t="shared" ref="G4:G67" si="3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 t="shared" ref="J4:J67" si="4">H4+I4</f>
        <v>5543.3384413349831</v>
      </c>
      <c r="K4" s="14">
        <f t="shared" ref="K4:K67" si="5">E4*J4</f>
        <v>0</v>
      </c>
      <c r="L4" s="13">
        <f t="shared" ref="L4:L67" si="6">IF(K4&gt;0,K4,0)</f>
        <v>0</v>
      </c>
      <c r="M4" s="13">
        <f t="shared" ref="M4:M67" si="7">IF(K4&lt;0,K4,0)</f>
        <v>0</v>
      </c>
    </row>
    <row r="5" spans="1:13" ht="14.25" x14ac:dyDescent="0.2">
      <c r="A5" s="59">
        <v>2</v>
      </c>
      <c r="B5" s="20" t="s">
        <v>162</v>
      </c>
      <c r="C5" s="15">
        <v>0</v>
      </c>
      <c r="D5" s="54">
        <f>+'10.1.14_SIS'!CT6</f>
        <v>0</v>
      </c>
      <c r="E5" s="54">
        <f t="shared" si="1"/>
        <v>0</v>
      </c>
      <c r="F5" s="54">
        <f t="shared" si="2"/>
        <v>0</v>
      </c>
      <c r="G5" s="54">
        <f t="shared" si="3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si="4"/>
        <v>7158.9466417386639</v>
      </c>
      <c r="K5" s="14">
        <f t="shared" si="5"/>
        <v>0</v>
      </c>
      <c r="L5" s="13">
        <f t="shared" si="6"/>
        <v>0</v>
      </c>
      <c r="M5" s="13">
        <f t="shared" si="7"/>
        <v>0</v>
      </c>
    </row>
    <row r="6" spans="1:13" ht="14.25" x14ac:dyDescent="0.2">
      <c r="A6" s="59">
        <v>3</v>
      </c>
      <c r="B6" s="20" t="s">
        <v>161</v>
      </c>
      <c r="C6" s="15">
        <v>0</v>
      </c>
      <c r="D6" s="54">
        <f>+'10.1.14_SIS'!CT7</f>
        <v>3</v>
      </c>
      <c r="E6" s="54">
        <f t="shared" si="1"/>
        <v>3</v>
      </c>
      <c r="F6" s="54">
        <f t="shared" si="2"/>
        <v>3</v>
      </c>
      <c r="G6" s="54">
        <f t="shared" si="3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4"/>
        <v>4752.026202739682</v>
      </c>
      <c r="K6" s="14">
        <f t="shared" si="5"/>
        <v>14256.078608219046</v>
      </c>
      <c r="L6" s="13">
        <f t="shared" si="6"/>
        <v>14256.078608219046</v>
      </c>
      <c r="M6" s="13">
        <f t="shared" si="7"/>
        <v>0</v>
      </c>
    </row>
    <row r="7" spans="1:13" ht="14.25" x14ac:dyDescent="0.2">
      <c r="A7" s="59">
        <v>4</v>
      </c>
      <c r="B7" s="20" t="s">
        <v>160</v>
      </c>
      <c r="C7" s="15">
        <v>0</v>
      </c>
      <c r="D7" s="54">
        <f>+'10.1.14_SIS'!CT8</f>
        <v>0</v>
      </c>
      <c r="E7" s="54">
        <f t="shared" si="1"/>
        <v>0</v>
      </c>
      <c r="F7" s="54">
        <f t="shared" si="2"/>
        <v>0</v>
      </c>
      <c r="G7" s="54">
        <f t="shared" si="3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4"/>
        <v>6704.8181446878571</v>
      </c>
      <c r="K7" s="14">
        <f t="shared" si="5"/>
        <v>0</v>
      </c>
      <c r="L7" s="13">
        <f t="shared" si="6"/>
        <v>0</v>
      </c>
      <c r="M7" s="13">
        <f t="shared" si="7"/>
        <v>0</v>
      </c>
    </row>
    <row r="8" spans="1:13" ht="14.25" x14ac:dyDescent="0.2">
      <c r="A8" s="60">
        <v>5</v>
      </c>
      <c r="B8" s="22" t="s">
        <v>159</v>
      </c>
      <c r="C8" s="12">
        <v>0</v>
      </c>
      <c r="D8" s="55">
        <f>+'10.1.14_SIS'!CT9</f>
        <v>0</v>
      </c>
      <c r="E8" s="55">
        <f t="shared" si="1"/>
        <v>0</v>
      </c>
      <c r="F8" s="55">
        <f t="shared" si="2"/>
        <v>0</v>
      </c>
      <c r="G8" s="55">
        <f t="shared" si="3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4"/>
        <v>5824.8505660099108</v>
      </c>
      <c r="K8" s="10">
        <f t="shared" si="5"/>
        <v>0</v>
      </c>
      <c r="L8" s="11">
        <f t="shared" si="6"/>
        <v>0</v>
      </c>
      <c r="M8" s="11">
        <f t="shared" si="7"/>
        <v>0</v>
      </c>
    </row>
    <row r="9" spans="1:13" ht="14.25" x14ac:dyDescent="0.2">
      <c r="A9" s="59">
        <v>6</v>
      </c>
      <c r="B9" s="20" t="s">
        <v>158</v>
      </c>
      <c r="C9" s="15">
        <v>0</v>
      </c>
      <c r="D9" s="54">
        <f>+'10.1.14_SIS'!CT10</f>
        <v>0</v>
      </c>
      <c r="E9" s="54">
        <f t="shared" si="1"/>
        <v>0</v>
      </c>
      <c r="F9" s="54">
        <f t="shared" si="2"/>
        <v>0</v>
      </c>
      <c r="G9" s="54">
        <f t="shared" si="3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4"/>
        <v>5923.9886124955865</v>
      </c>
      <c r="K9" s="14">
        <f t="shared" si="5"/>
        <v>0</v>
      </c>
      <c r="L9" s="13">
        <f t="shared" si="6"/>
        <v>0</v>
      </c>
      <c r="M9" s="13">
        <f t="shared" si="7"/>
        <v>0</v>
      </c>
    </row>
    <row r="10" spans="1:13" ht="14.25" x14ac:dyDescent="0.2">
      <c r="A10" s="59">
        <v>7</v>
      </c>
      <c r="B10" s="20" t="s">
        <v>157</v>
      </c>
      <c r="C10" s="15">
        <v>0</v>
      </c>
      <c r="D10" s="54">
        <f>+'10.1.14_SIS'!CT11</f>
        <v>0</v>
      </c>
      <c r="E10" s="54">
        <f t="shared" si="1"/>
        <v>0</v>
      </c>
      <c r="F10" s="54">
        <f t="shared" si="2"/>
        <v>0</v>
      </c>
      <c r="G10" s="54">
        <f t="shared" si="3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4"/>
        <v>2999.923196347032</v>
      </c>
      <c r="K10" s="14">
        <f t="shared" si="5"/>
        <v>0</v>
      </c>
      <c r="L10" s="13">
        <f t="shared" si="6"/>
        <v>0</v>
      </c>
      <c r="M10" s="13">
        <f t="shared" si="7"/>
        <v>0</v>
      </c>
    </row>
    <row r="11" spans="1:13" ht="14.25" x14ac:dyDescent="0.2">
      <c r="A11" s="59">
        <v>8</v>
      </c>
      <c r="B11" s="20" t="s">
        <v>156</v>
      </c>
      <c r="C11" s="15">
        <v>0</v>
      </c>
      <c r="D11" s="54">
        <f>+'10.1.14_SIS'!CT12</f>
        <v>0</v>
      </c>
      <c r="E11" s="54">
        <f t="shared" si="1"/>
        <v>0</v>
      </c>
      <c r="F11" s="54">
        <f t="shared" si="2"/>
        <v>0</v>
      </c>
      <c r="G11" s="54">
        <f t="shared" si="3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4"/>
        <v>5395.5624595588542</v>
      </c>
      <c r="K11" s="14">
        <f t="shared" si="5"/>
        <v>0</v>
      </c>
      <c r="L11" s="13">
        <f t="shared" si="6"/>
        <v>0</v>
      </c>
      <c r="M11" s="13">
        <f t="shared" si="7"/>
        <v>0</v>
      </c>
    </row>
    <row r="12" spans="1:13" ht="14.25" x14ac:dyDescent="0.2">
      <c r="A12" s="59">
        <v>9</v>
      </c>
      <c r="B12" s="20" t="s">
        <v>155</v>
      </c>
      <c r="C12" s="15">
        <v>0</v>
      </c>
      <c r="D12" s="54">
        <f>+'10.1.14_SIS'!CT13</f>
        <v>0</v>
      </c>
      <c r="E12" s="54">
        <f t="shared" si="1"/>
        <v>0</v>
      </c>
      <c r="F12" s="54">
        <f t="shared" si="2"/>
        <v>0</v>
      </c>
      <c r="G12" s="54">
        <f t="shared" si="3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4"/>
        <v>5377.221507204501</v>
      </c>
      <c r="K12" s="14">
        <f t="shared" si="5"/>
        <v>0</v>
      </c>
      <c r="L12" s="13">
        <f t="shared" si="6"/>
        <v>0</v>
      </c>
      <c r="M12" s="13">
        <f t="shared" si="7"/>
        <v>0</v>
      </c>
    </row>
    <row r="13" spans="1:13" ht="14.25" x14ac:dyDescent="0.2">
      <c r="A13" s="60">
        <v>10</v>
      </c>
      <c r="B13" s="22" t="s">
        <v>154</v>
      </c>
      <c r="C13" s="12">
        <v>0</v>
      </c>
      <c r="D13" s="55">
        <f>+'10.1.14_SIS'!CT14</f>
        <v>0</v>
      </c>
      <c r="E13" s="55">
        <f t="shared" si="1"/>
        <v>0</v>
      </c>
      <c r="F13" s="55">
        <f t="shared" si="2"/>
        <v>0</v>
      </c>
      <c r="G13" s="55">
        <f t="shared" si="3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4"/>
        <v>4992.4147339184719</v>
      </c>
      <c r="K13" s="10">
        <f t="shared" si="5"/>
        <v>0</v>
      </c>
      <c r="L13" s="11">
        <f t="shared" si="6"/>
        <v>0</v>
      </c>
      <c r="M13" s="11">
        <f t="shared" si="7"/>
        <v>0</v>
      </c>
    </row>
    <row r="14" spans="1:13" ht="14.25" x14ac:dyDescent="0.2">
      <c r="A14" s="59">
        <v>11</v>
      </c>
      <c r="B14" s="20" t="s">
        <v>153</v>
      </c>
      <c r="C14" s="15">
        <v>0</v>
      </c>
      <c r="D14" s="54">
        <f>+'10.1.14_SIS'!CT15</f>
        <v>0</v>
      </c>
      <c r="E14" s="54">
        <f t="shared" si="1"/>
        <v>0</v>
      </c>
      <c r="F14" s="54">
        <f t="shared" si="2"/>
        <v>0</v>
      </c>
      <c r="G14" s="54">
        <f t="shared" si="3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4"/>
        <v>7805.0872236353352</v>
      </c>
      <c r="K14" s="14">
        <f t="shared" si="5"/>
        <v>0</v>
      </c>
      <c r="L14" s="13">
        <f t="shared" si="6"/>
        <v>0</v>
      </c>
      <c r="M14" s="13">
        <f t="shared" si="7"/>
        <v>0</v>
      </c>
    </row>
    <row r="15" spans="1:13" ht="14.25" x14ac:dyDescent="0.2">
      <c r="A15" s="59">
        <v>12</v>
      </c>
      <c r="B15" s="20" t="s">
        <v>152</v>
      </c>
      <c r="C15" s="15">
        <v>0</v>
      </c>
      <c r="D15" s="54">
        <f>+'10.1.14_SIS'!CT16</f>
        <v>0</v>
      </c>
      <c r="E15" s="54">
        <f t="shared" si="1"/>
        <v>0</v>
      </c>
      <c r="F15" s="54">
        <f t="shared" si="2"/>
        <v>0</v>
      </c>
      <c r="G15" s="54">
        <f t="shared" si="3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4"/>
        <v>2729.9140983606558</v>
      </c>
      <c r="K15" s="14">
        <f t="shared" si="5"/>
        <v>0</v>
      </c>
      <c r="L15" s="13">
        <f t="shared" si="6"/>
        <v>0</v>
      </c>
      <c r="M15" s="13">
        <f t="shared" si="7"/>
        <v>0</v>
      </c>
    </row>
    <row r="16" spans="1:13" ht="14.25" x14ac:dyDescent="0.2">
      <c r="A16" s="59">
        <v>13</v>
      </c>
      <c r="B16" s="20" t="s">
        <v>151</v>
      </c>
      <c r="C16" s="15">
        <v>0</v>
      </c>
      <c r="D16" s="54">
        <f>+'10.1.14_SIS'!CT17</f>
        <v>0</v>
      </c>
      <c r="E16" s="54">
        <f t="shared" si="1"/>
        <v>0</v>
      </c>
      <c r="F16" s="54">
        <f t="shared" si="2"/>
        <v>0</v>
      </c>
      <c r="G16" s="54">
        <f t="shared" si="3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4"/>
        <v>7183.0597758332215</v>
      </c>
      <c r="K16" s="14">
        <f t="shared" si="5"/>
        <v>0</v>
      </c>
      <c r="L16" s="13">
        <f t="shared" si="6"/>
        <v>0</v>
      </c>
      <c r="M16" s="13">
        <f t="shared" si="7"/>
        <v>0</v>
      </c>
    </row>
    <row r="17" spans="1:13" ht="14.25" x14ac:dyDescent="0.2">
      <c r="A17" s="59">
        <v>14</v>
      </c>
      <c r="B17" s="20" t="s">
        <v>150</v>
      </c>
      <c r="C17" s="15">
        <v>0</v>
      </c>
      <c r="D17" s="54">
        <f>+'10.1.14_SIS'!CT18</f>
        <v>0</v>
      </c>
      <c r="E17" s="54">
        <f t="shared" si="1"/>
        <v>0</v>
      </c>
      <c r="F17" s="54">
        <f t="shared" si="2"/>
        <v>0</v>
      </c>
      <c r="G17" s="54">
        <f t="shared" si="3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4"/>
        <v>6144.9309412499997</v>
      </c>
      <c r="K17" s="14">
        <f t="shared" si="5"/>
        <v>0</v>
      </c>
      <c r="L17" s="13">
        <f t="shared" si="6"/>
        <v>0</v>
      </c>
      <c r="M17" s="13">
        <f t="shared" si="7"/>
        <v>0</v>
      </c>
    </row>
    <row r="18" spans="1:13" ht="14.25" x14ac:dyDescent="0.2">
      <c r="A18" s="60">
        <v>15</v>
      </c>
      <c r="B18" s="22" t="s">
        <v>149</v>
      </c>
      <c r="C18" s="12">
        <v>0</v>
      </c>
      <c r="D18" s="55">
        <f>+'10.1.14_SIS'!CT19</f>
        <v>0</v>
      </c>
      <c r="E18" s="55">
        <f t="shared" si="1"/>
        <v>0</v>
      </c>
      <c r="F18" s="55">
        <f t="shared" si="2"/>
        <v>0</v>
      </c>
      <c r="G18" s="55">
        <f t="shared" si="3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4"/>
        <v>6303.6285214059953</v>
      </c>
      <c r="K18" s="10">
        <f t="shared" si="5"/>
        <v>0</v>
      </c>
      <c r="L18" s="11">
        <f t="shared" si="6"/>
        <v>0</v>
      </c>
      <c r="M18" s="11">
        <f t="shared" si="7"/>
        <v>0</v>
      </c>
    </row>
    <row r="19" spans="1:13" ht="14.25" x14ac:dyDescent="0.2">
      <c r="A19" s="59">
        <v>16</v>
      </c>
      <c r="B19" s="20" t="s">
        <v>148</v>
      </c>
      <c r="C19" s="15">
        <v>0</v>
      </c>
      <c r="D19" s="54">
        <f>+'10.1.14_SIS'!CT20</f>
        <v>0</v>
      </c>
      <c r="E19" s="54">
        <f t="shared" si="1"/>
        <v>0</v>
      </c>
      <c r="F19" s="54">
        <f t="shared" si="2"/>
        <v>0</v>
      </c>
      <c r="G19" s="54">
        <f t="shared" si="3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4"/>
        <v>2666.9794354342025</v>
      </c>
      <c r="K19" s="14">
        <f t="shared" si="5"/>
        <v>0</v>
      </c>
      <c r="L19" s="13">
        <f t="shared" si="6"/>
        <v>0</v>
      </c>
      <c r="M19" s="13">
        <f t="shared" si="7"/>
        <v>0</v>
      </c>
    </row>
    <row r="20" spans="1:13" ht="14.25" x14ac:dyDescent="0.2">
      <c r="A20" s="59">
        <v>17</v>
      </c>
      <c r="B20" s="20" t="s">
        <v>147</v>
      </c>
      <c r="C20" s="15">
        <v>0</v>
      </c>
      <c r="D20" s="54">
        <f>+'10.1.14_SIS'!CT21</f>
        <v>2</v>
      </c>
      <c r="E20" s="54">
        <f t="shared" si="1"/>
        <v>2</v>
      </c>
      <c r="F20" s="54">
        <f t="shared" si="2"/>
        <v>2</v>
      </c>
      <c r="G20" s="54">
        <f t="shared" si="3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4"/>
        <v>4165.0756609935179</v>
      </c>
      <c r="K20" s="14">
        <f t="shared" si="5"/>
        <v>8330.1513219870358</v>
      </c>
      <c r="L20" s="13">
        <f t="shared" si="6"/>
        <v>8330.1513219870358</v>
      </c>
      <c r="M20" s="13">
        <f t="shared" si="7"/>
        <v>0</v>
      </c>
    </row>
    <row r="21" spans="1:13" ht="14.25" x14ac:dyDescent="0.2">
      <c r="A21" s="59">
        <v>18</v>
      </c>
      <c r="B21" s="20" t="s">
        <v>146</v>
      </c>
      <c r="C21" s="15">
        <v>0</v>
      </c>
      <c r="D21" s="54">
        <f>+'10.1.14_SIS'!CT22</f>
        <v>0</v>
      </c>
      <c r="E21" s="54">
        <f t="shared" si="1"/>
        <v>0</v>
      </c>
      <c r="F21" s="54">
        <f t="shared" si="2"/>
        <v>0</v>
      </c>
      <c r="G21" s="54">
        <f t="shared" si="3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4"/>
        <v>7200.5033500475729</v>
      </c>
      <c r="K21" s="14">
        <f t="shared" si="5"/>
        <v>0</v>
      </c>
      <c r="L21" s="13">
        <f t="shared" si="6"/>
        <v>0</v>
      </c>
      <c r="M21" s="13">
        <f t="shared" si="7"/>
        <v>0</v>
      </c>
    </row>
    <row r="22" spans="1:13" ht="14.25" x14ac:dyDescent="0.2">
      <c r="A22" s="59">
        <v>19</v>
      </c>
      <c r="B22" s="20" t="s">
        <v>145</v>
      </c>
      <c r="C22" s="15">
        <v>0</v>
      </c>
      <c r="D22" s="54">
        <f>+'10.1.14_SIS'!CT23</f>
        <v>0</v>
      </c>
      <c r="E22" s="54">
        <f t="shared" si="1"/>
        <v>0</v>
      </c>
      <c r="F22" s="54">
        <f t="shared" si="2"/>
        <v>0</v>
      </c>
      <c r="G22" s="54">
        <f t="shared" si="3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4"/>
        <v>6219.8221869460449</v>
      </c>
      <c r="K22" s="14">
        <f t="shared" si="5"/>
        <v>0</v>
      </c>
      <c r="L22" s="13">
        <f t="shared" si="6"/>
        <v>0</v>
      </c>
      <c r="M22" s="13">
        <f t="shared" si="7"/>
        <v>0</v>
      </c>
    </row>
    <row r="23" spans="1:13" ht="14.25" x14ac:dyDescent="0.2">
      <c r="A23" s="60">
        <v>20</v>
      </c>
      <c r="B23" s="22" t="s">
        <v>144</v>
      </c>
      <c r="C23" s="12">
        <v>0</v>
      </c>
      <c r="D23" s="55">
        <f>+'10.1.14_SIS'!CT24</f>
        <v>0</v>
      </c>
      <c r="E23" s="55">
        <f t="shared" si="1"/>
        <v>0</v>
      </c>
      <c r="F23" s="55">
        <f t="shared" si="2"/>
        <v>0</v>
      </c>
      <c r="G23" s="55">
        <f t="shared" si="3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4"/>
        <v>5864.6901565562011</v>
      </c>
      <c r="K23" s="10">
        <f t="shared" si="5"/>
        <v>0</v>
      </c>
      <c r="L23" s="11">
        <f t="shared" si="6"/>
        <v>0</v>
      </c>
      <c r="M23" s="11">
        <f t="shared" si="7"/>
        <v>0</v>
      </c>
    </row>
    <row r="24" spans="1:13" ht="14.25" x14ac:dyDescent="0.2">
      <c r="A24" s="59">
        <v>21</v>
      </c>
      <c r="B24" s="20" t="s">
        <v>143</v>
      </c>
      <c r="C24" s="15">
        <v>0</v>
      </c>
      <c r="D24" s="54">
        <f>+'10.1.14_SIS'!CT25</f>
        <v>0</v>
      </c>
      <c r="E24" s="54">
        <f t="shared" si="1"/>
        <v>0</v>
      </c>
      <c r="F24" s="54">
        <f t="shared" si="2"/>
        <v>0</v>
      </c>
      <c r="G24" s="54">
        <f t="shared" si="3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4"/>
        <v>6692.6542295867766</v>
      </c>
      <c r="K24" s="14">
        <f t="shared" si="5"/>
        <v>0</v>
      </c>
      <c r="L24" s="13">
        <f t="shared" si="6"/>
        <v>0</v>
      </c>
      <c r="M24" s="13">
        <f t="shared" si="7"/>
        <v>0</v>
      </c>
    </row>
    <row r="25" spans="1:13" ht="14.25" x14ac:dyDescent="0.2">
      <c r="A25" s="59">
        <v>22</v>
      </c>
      <c r="B25" s="20" t="s">
        <v>142</v>
      </c>
      <c r="C25" s="15">
        <v>0</v>
      </c>
      <c r="D25" s="54">
        <f>+'10.1.14_SIS'!CT26</f>
        <v>0</v>
      </c>
      <c r="E25" s="54">
        <f t="shared" si="1"/>
        <v>0</v>
      </c>
      <c r="F25" s="54">
        <f t="shared" si="2"/>
        <v>0</v>
      </c>
      <c r="G25" s="54">
        <f t="shared" si="3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4"/>
        <v>6912.4699808195992</v>
      </c>
      <c r="K25" s="14">
        <f t="shared" si="5"/>
        <v>0</v>
      </c>
      <c r="L25" s="13">
        <f t="shared" si="6"/>
        <v>0</v>
      </c>
      <c r="M25" s="13">
        <f t="shared" si="7"/>
        <v>0</v>
      </c>
    </row>
    <row r="26" spans="1:13" ht="14.25" x14ac:dyDescent="0.2">
      <c r="A26" s="59">
        <v>23</v>
      </c>
      <c r="B26" s="20" t="s">
        <v>141</v>
      </c>
      <c r="C26" s="15">
        <v>0</v>
      </c>
      <c r="D26" s="54">
        <f>+'10.1.14_SIS'!CT27</f>
        <v>0</v>
      </c>
      <c r="E26" s="54">
        <f t="shared" si="1"/>
        <v>0</v>
      </c>
      <c r="F26" s="54">
        <f t="shared" si="2"/>
        <v>0</v>
      </c>
      <c r="G26" s="54">
        <f t="shared" si="3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4"/>
        <v>5699.6015265979158</v>
      </c>
      <c r="K26" s="14">
        <f t="shared" si="5"/>
        <v>0</v>
      </c>
      <c r="L26" s="13">
        <f t="shared" si="6"/>
        <v>0</v>
      </c>
      <c r="M26" s="13">
        <f t="shared" si="7"/>
        <v>0</v>
      </c>
    </row>
    <row r="27" spans="1:13" ht="14.25" x14ac:dyDescent="0.2">
      <c r="A27" s="59">
        <v>24</v>
      </c>
      <c r="B27" s="20" t="s">
        <v>140</v>
      </c>
      <c r="C27" s="15">
        <v>0</v>
      </c>
      <c r="D27" s="54">
        <f>+'10.1.14_SIS'!CT28</f>
        <v>256</v>
      </c>
      <c r="E27" s="54">
        <f t="shared" si="1"/>
        <v>256</v>
      </c>
      <c r="F27" s="54">
        <f t="shared" si="2"/>
        <v>256</v>
      </c>
      <c r="G27" s="54">
        <f t="shared" si="3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4"/>
        <v>3465.9240361576999</v>
      </c>
      <c r="K27" s="14">
        <f t="shared" si="5"/>
        <v>887276.55325637117</v>
      </c>
      <c r="L27" s="13">
        <f t="shared" si="6"/>
        <v>887276.55325637117</v>
      </c>
      <c r="M27" s="13">
        <f t="shared" si="7"/>
        <v>0</v>
      </c>
    </row>
    <row r="28" spans="1:13" ht="14.25" x14ac:dyDescent="0.2">
      <c r="A28" s="60">
        <v>25</v>
      </c>
      <c r="B28" s="22" t="s">
        <v>139</v>
      </c>
      <c r="C28" s="12">
        <v>0</v>
      </c>
      <c r="D28" s="55">
        <f>+'10.1.14_SIS'!CT29</f>
        <v>0</v>
      </c>
      <c r="E28" s="55">
        <f t="shared" si="1"/>
        <v>0</v>
      </c>
      <c r="F28" s="55">
        <f t="shared" si="2"/>
        <v>0</v>
      </c>
      <c r="G28" s="55">
        <f t="shared" si="3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4"/>
        <v>4826.8020274945702</v>
      </c>
      <c r="K28" s="10">
        <f t="shared" si="5"/>
        <v>0</v>
      </c>
      <c r="L28" s="11">
        <f t="shared" si="6"/>
        <v>0</v>
      </c>
      <c r="M28" s="11">
        <f t="shared" si="7"/>
        <v>0</v>
      </c>
    </row>
    <row r="29" spans="1:13" ht="14.25" x14ac:dyDescent="0.2">
      <c r="A29" s="59">
        <v>26</v>
      </c>
      <c r="B29" s="20" t="s">
        <v>138</v>
      </c>
      <c r="C29" s="15">
        <v>0</v>
      </c>
      <c r="D29" s="54">
        <f>+'10.1.14_SIS'!CT30</f>
        <v>0</v>
      </c>
      <c r="E29" s="54">
        <f t="shared" si="1"/>
        <v>0</v>
      </c>
      <c r="F29" s="54">
        <f t="shared" si="2"/>
        <v>0</v>
      </c>
      <c r="G29" s="54">
        <f t="shared" si="3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4"/>
        <v>4261.3949970570839</v>
      </c>
      <c r="K29" s="14">
        <f t="shared" si="5"/>
        <v>0</v>
      </c>
      <c r="L29" s="13">
        <f t="shared" si="6"/>
        <v>0</v>
      </c>
      <c r="M29" s="13">
        <f t="shared" si="7"/>
        <v>0</v>
      </c>
    </row>
    <row r="30" spans="1:13" ht="14.25" x14ac:dyDescent="0.2">
      <c r="A30" s="59">
        <v>27</v>
      </c>
      <c r="B30" s="20" t="s">
        <v>137</v>
      </c>
      <c r="C30" s="15">
        <v>0</v>
      </c>
      <c r="D30" s="54">
        <f>+'10.1.14_SIS'!CT31</f>
        <v>0</v>
      </c>
      <c r="E30" s="54">
        <f t="shared" si="1"/>
        <v>0</v>
      </c>
      <c r="F30" s="54">
        <f t="shared" si="2"/>
        <v>0</v>
      </c>
      <c r="G30" s="54">
        <f t="shared" si="3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4"/>
        <v>6497.961383997701</v>
      </c>
      <c r="K30" s="14">
        <f t="shared" si="5"/>
        <v>0</v>
      </c>
      <c r="L30" s="13">
        <f t="shared" si="6"/>
        <v>0</v>
      </c>
      <c r="M30" s="13">
        <f t="shared" si="7"/>
        <v>0</v>
      </c>
    </row>
    <row r="31" spans="1:13" ht="14.25" x14ac:dyDescent="0.2">
      <c r="A31" s="59">
        <v>28</v>
      </c>
      <c r="B31" s="20" t="s">
        <v>136</v>
      </c>
      <c r="C31" s="15">
        <v>0</v>
      </c>
      <c r="D31" s="54">
        <f>+'10.1.14_SIS'!CT32</f>
        <v>0</v>
      </c>
      <c r="E31" s="54">
        <f t="shared" si="1"/>
        <v>0</v>
      </c>
      <c r="F31" s="54">
        <f t="shared" si="2"/>
        <v>0</v>
      </c>
      <c r="G31" s="54">
        <f t="shared" si="3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4"/>
        <v>3831.8158846568822</v>
      </c>
      <c r="K31" s="14">
        <f t="shared" si="5"/>
        <v>0</v>
      </c>
      <c r="L31" s="13">
        <f t="shared" si="6"/>
        <v>0</v>
      </c>
      <c r="M31" s="13">
        <f t="shared" si="7"/>
        <v>0</v>
      </c>
    </row>
    <row r="32" spans="1:13" ht="14.25" x14ac:dyDescent="0.2">
      <c r="A32" s="59">
        <v>29</v>
      </c>
      <c r="B32" s="20" t="s">
        <v>135</v>
      </c>
      <c r="C32" s="15">
        <v>0</v>
      </c>
      <c r="D32" s="54">
        <f>+'10.1.14_SIS'!CT33</f>
        <v>0</v>
      </c>
      <c r="E32" s="54">
        <f t="shared" si="1"/>
        <v>0</v>
      </c>
      <c r="F32" s="54">
        <f t="shared" si="2"/>
        <v>0</v>
      </c>
      <c r="G32" s="54">
        <f t="shared" si="3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4"/>
        <v>4593.9623210173722</v>
      </c>
      <c r="K32" s="14">
        <f t="shared" si="5"/>
        <v>0</v>
      </c>
      <c r="L32" s="13">
        <f t="shared" si="6"/>
        <v>0</v>
      </c>
      <c r="M32" s="13">
        <f t="shared" si="7"/>
        <v>0</v>
      </c>
    </row>
    <row r="33" spans="1:13" ht="14.25" x14ac:dyDescent="0.2">
      <c r="A33" s="60">
        <v>30</v>
      </c>
      <c r="B33" s="22" t="s">
        <v>134</v>
      </c>
      <c r="C33" s="12">
        <v>0</v>
      </c>
      <c r="D33" s="55">
        <f>+'10.1.14_SIS'!CT34</f>
        <v>0</v>
      </c>
      <c r="E33" s="55">
        <f t="shared" si="1"/>
        <v>0</v>
      </c>
      <c r="F33" s="55">
        <f t="shared" si="2"/>
        <v>0</v>
      </c>
      <c r="G33" s="55">
        <f t="shared" si="3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4"/>
        <v>6531.7027273996764</v>
      </c>
      <c r="K33" s="10">
        <f t="shared" si="5"/>
        <v>0</v>
      </c>
      <c r="L33" s="11">
        <f t="shared" si="6"/>
        <v>0</v>
      </c>
      <c r="M33" s="11">
        <f t="shared" si="7"/>
        <v>0</v>
      </c>
    </row>
    <row r="34" spans="1:13" ht="14.25" x14ac:dyDescent="0.2">
      <c r="A34" s="59">
        <v>31</v>
      </c>
      <c r="B34" s="20" t="s">
        <v>133</v>
      </c>
      <c r="C34" s="15">
        <v>0</v>
      </c>
      <c r="D34" s="54">
        <f>+'10.1.14_SIS'!CT35</f>
        <v>0</v>
      </c>
      <c r="E34" s="54">
        <f t="shared" si="1"/>
        <v>0</v>
      </c>
      <c r="F34" s="54">
        <f t="shared" si="2"/>
        <v>0</v>
      </c>
      <c r="G34" s="54">
        <f t="shared" si="3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4"/>
        <v>5141.447671686853</v>
      </c>
      <c r="K34" s="14">
        <f t="shared" si="5"/>
        <v>0</v>
      </c>
      <c r="L34" s="13">
        <f t="shared" si="6"/>
        <v>0</v>
      </c>
      <c r="M34" s="13">
        <f t="shared" si="7"/>
        <v>0</v>
      </c>
    </row>
    <row r="35" spans="1:13" ht="14.25" x14ac:dyDescent="0.2">
      <c r="A35" s="59">
        <v>32</v>
      </c>
      <c r="B35" s="20" t="s">
        <v>132</v>
      </c>
      <c r="C35" s="15">
        <v>0</v>
      </c>
      <c r="D35" s="54">
        <f>+'10.1.14_SIS'!CT36</f>
        <v>0</v>
      </c>
      <c r="E35" s="54">
        <f t="shared" si="1"/>
        <v>0</v>
      </c>
      <c r="F35" s="54">
        <f t="shared" si="2"/>
        <v>0</v>
      </c>
      <c r="G35" s="54">
        <f t="shared" si="3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4"/>
        <v>6212.5891890611274</v>
      </c>
      <c r="K35" s="14">
        <f t="shared" si="5"/>
        <v>0</v>
      </c>
      <c r="L35" s="13">
        <f t="shared" si="6"/>
        <v>0</v>
      </c>
      <c r="M35" s="13">
        <f t="shared" si="7"/>
        <v>0</v>
      </c>
    </row>
    <row r="36" spans="1:13" ht="14.25" x14ac:dyDescent="0.2">
      <c r="A36" s="59">
        <v>33</v>
      </c>
      <c r="B36" s="20" t="s">
        <v>131</v>
      </c>
      <c r="C36" s="15">
        <v>0</v>
      </c>
      <c r="D36" s="54">
        <f>+'10.1.14_SIS'!CT37</f>
        <v>0</v>
      </c>
      <c r="E36" s="54">
        <f t="shared" si="1"/>
        <v>0</v>
      </c>
      <c r="F36" s="54">
        <f t="shared" si="2"/>
        <v>0</v>
      </c>
      <c r="G36" s="54">
        <f t="shared" si="3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4"/>
        <v>6111.5354558085237</v>
      </c>
      <c r="K36" s="14">
        <f t="shared" si="5"/>
        <v>0</v>
      </c>
      <c r="L36" s="13">
        <f t="shared" si="6"/>
        <v>0</v>
      </c>
      <c r="M36" s="13">
        <f t="shared" si="7"/>
        <v>0</v>
      </c>
    </row>
    <row r="37" spans="1:13" ht="14.25" x14ac:dyDescent="0.2">
      <c r="A37" s="59">
        <v>34</v>
      </c>
      <c r="B37" s="20" t="s">
        <v>130</v>
      </c>
      <c r="C37" s="15">
        <v>0</v>
      </c>
      <c r="D37" s="54">
        <f>+'10.1.14_SIS'!CT38</f>
        <v>0</v>
      </c>
      <c r="E37" s="54">
        <f t="shared" si="1"/>
        <v>0</v>
      </c>
      <c r="F37" s="54">
        <f t="shared" si="2"/>
        <v>0</v>
      </c>
      <c r="G37" s="54">
        <f t="shared" si="3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4"/>
        <v>6936.2076842789011</v>
      </c>
      <c r="K37" s="14">
        <f t="shared" si="5"/>
        <v>0</v>
      </c>
      <c r="L37" s="13">
        <f t="shared" si="6"/>
        <v>0</v>
      </c>
      <c r="M37" s="13">
        <f t="shared" si="7"/>
        <v>0</v>
      </c>
    </row>
    <row r="38" spans="1:13" ht="14.25" x14ac:dyDescent="0.2">
      <c r="A38" s="60">
        <v>35</v>
      </c>
      <c r="B38" s="22" t="s">
        <v>129</v>
      </c>
      <c r="C38" s="12">
        <v>0</v>
      </c>
      <c r="D38" s="55">
        <f>+'10.1.14_SIS'!CT39</f>
        <v>0</v>
      </c>
      <c r="E38" s="55">
        <f t="shared" si="1"/>
        <v>0</v>
      </c>
      <c r="F38" s="55">
        <f t="shared" si="2"/>
        <v>0</v>
      </c>
      <c r="G38" s="55">
        <f t="shared" si="3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4"/>
        <v>5704.2082060477605</v>
      </c>
      <c r="K38" s="10">
        <f t="shared" si="5"/>
        <v>0</v>
      </c>
      <c r="L38" s="11">
        <f t="shared" si="6"/>
        <v>0</v>
      </c>
      <c r="M38" s="11">
        <f t="shared" si="7"/>
        <v>0</v>
      </c>
    </row>
    <row r="39" spans="1:13" ht="14.25" x14ac:dyDescent="0.2">
      <c r="A39" s="59">
        <v>36</v>
      </c>
      <c r="B39" s="20" t="s">
        <v>128</v>
      </c>
      <c r="C39" s="15">
        <v>0</v>
      </c>
      <c r="D39" s="54">
        <f>+'10.1.14_SIS'!CT40</f>
        <v>0</v>
      </c>
      <c r="E39" s="54">
        <f t="shared" si="1"/>
        <v>0</v>
      </c>
      <c r="F39" s="54">
        <f t="shared" si="2"/>
        <v>0</v>
      </c>
      <c r="G39" s="54">
        <f t="shared" si="3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4"/>
        <v>4348.7345590766217</v>
      </c>
      <c r="K39" s="14">
        <f t="shared" si="5"/>
        <v>0</v>
      </c>
      <c r="L39" s="13">
        <f t="shared" si="6"/>
        <v>0</v>
      </c>
      <c r="M39" s="13">
        <f t="shared" si="7"/>
        <v>0</v>
      </c>
    </row>
    <row r="40" spans="1:13" ht="14.25" x14ac:dyDescent="0.2">
      <c r="A40" s="59">
        <v>37</v>
      </c>
      <c r="B40" s="20" t="s">
        <v>127</v>
      </c>
      <c r="C40" s="15">
        <v>0</v>
      </c>
      <c r="D40" s="54">
        <f>+'10.1.14_SIS'!CT41</f>
        <v>0</v>
      </c>
      <c r="E40" s="54">
        <f t="shared" si="1"/>
        <v>0</v>
      </c>
      <c r="F40" s="54">
        <f t="shared" si="2"/>
        <v>0</v>
      </c>
      <c r="G40" s="54">
        <f t="shared" si="3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4"/>
        <v>6318.9939260317688</v>
      </c>
      <c r="K40" s="14">
        <f t="shared" si="5"/>
        <v>0</v>
      </c>
      <c r="L40" s="13">
        <f t="shared" si="6"/>
        <v>0</v>
      </c>
      <c r="M40" s="13">
        <f t="shared" si="7"/>
        <v>0</v>
      </c>
    </row>
    <row r="41" spans="1:13" ht="14.25" x14ac:dyDescent="0.2">
      <c r="A41" s="59">
        <v>38</v>
      </c>
      <c r="B41" s="20" t="s">
        <v>126</v>
      </c>
      <c r="C41" s="15">
        <v>0</v>
      </c>
      <c r="D41" s="54">
        <f>+'10.1.14_SIS'!CT42</f>
        <v>0</v>
      </c>
      <c r="E41" s="54">
        <f t="shared" si="1"/>
        <v>0</v>
      </c>
      <c r="F41" s="54">
        <f t="shared" si="2"/>
        <v>0</v>
      </c>
      <c r="G41" s="54">
        <f t="shared" si="3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4"/>
        <v>2918.7217552916882</v>
      </c>
      <c r="K41" s="14">
        <f t="shared" si="5"/>
        <v>0</v>
      </c>
      <c r="L41" s="13">
        <f t="shared" si="6"/>
        <v>0</v>
      </c>
      <c r="M41" s="13">
        <f t="shared" si="7"/>
        <v>0</v>
      </c>
    </row>
    <row r="42" spans="1:13" ht="14.25" x14ac:dyDescent="0.2">
      <c r="A42" s="59">
        <v>39</v>
      </c>
      <c r="B42" s="20" t="s">
        <v>125</v>
      </c>
      <c r="C42" s="15">
        <v>0</v>
      </c>
      <c r="D42" s="54">
        <f>+'10.1.14_SIS'!CT43</f>
        <v>0</v>
      </c>
      <c r="E42" s="54">
        <f t="shared" si="1"/>
        <v>0</v>
      </c>
      <c r="F42" s="54">
        <f t="shared" si="2"/>
        <v>0</v>
      </c>
      <c r="G42" s="54">
        <f t="shared" si="3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4"/>
        <v>4436.561411357332</v>
      </c>
      <c r="K42" s="14">
        <f t="shared" si="5"/>
        <v>0</v>
      </c>
      <c r="L42" s="13">
        <f t="shared" si="6"/>
        <v>0</v>
      </c>
      <c r="M42" s="13">
        <f t="shared" si="7"/>
        <v>0</v>
      </c>
    </row>
    <row r="43" spans="1:13" ht="14.25" x14ac:dyDescent="0.2">
      <c r="A43" s="60">
        <v>40</v>
      </c>
      <c r="B43" s="22" t="s">
        <v>124</v>
      </c>
      <c r="C43" s="12">
        <v>0</v>
      </c>
      <c r="D43" s="55">
        <f>+'10.1.14_SIS'!CT44</f>
        <v>0</v>
      </c>
      <c r="E43" s="55">
        <f t="shared" si="1"/>
        <v>0</v>
      </c>
      <c r="F43" s="55">
        <f t="shared" si="2"/>
        <v>0</v>
      </c>
      <c r="G43" s="55">
        <f t="shared" si="3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4"/>
        <v>5822.0810285698408</v>
      </c>
      <c r="K43" s="10">
        <f t="shared" si="5"/>
        <v>0</v>
      </c>
      <c r="L43" s="11">
        <f t="shared" si="6"/>
        <v>0</v>
      </c>
      <c r="M43" s="11">
        <f t="shared" si="7"/>
        <v>0</v>
      </c>
    </row>
    <row r="44" spans="1:13" ht="14.25" x14ac:dyDescent="0.2">
      <c r="A44" s="59">
        <v>41</v>
      </c>
      <c r="B44" s="20" t="s">
        <v>123</v>
      </c>
      <c r="C44" s="15">
        <v>0</v>
      </c>
      <c r="D44" s="54">
        <f>+'10.1.14_SIS'!CT45</f>
        <v>0</v>
      </c>
      <c r="E44" s="54">
        <f t="shared" si="1"/>
        <v>0</v>
      </c>
      <c r="F44" s="54">
        <f t="shared" si="2"/>
        <v>0</v>
      </c>
      <c r="G44" s="54">
        <f t="shared" si="3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4"/>
        <v>4177.4148574716473</v>
      </c>
      <c r="K44" s="14">
        <f t="shared" si="5"/>
        <v>0</v>
      </c>
      <c r="L44" s="13">
        <f t="shared" si="6"/>
        <v>0</v>
      </c>
      <c r="M44" s="13">
        <f t="shared" si="7"/>
        <v>0</v>
      </c>
    </row>
    <row r="45" spans="1:13" ht="14.25" x14ac:dyDescent="0.2">
      <c r="A45" s="59">
        <v>42</v>
      </c>
      <c r="B45" s="20" t="s">
        <v>122</v>
      </c>
      <c r="C45" s="15">
        <v>0</v>
      </c>
      <c r="D45" s="54">
        <f>+'10.1.14_SIS'!CT46</f>
        <v>0</v>
      </c>
      <c r="E45" s="54">
        <f t="shared" si="1"/>
        <v>0</v>
      </c>
      <c r="F45" s="54">
        <f t="shared" si="2"/>
        <v>0</v>
      </c>
      <c r="G45" s="54">
        <f t="shared" si="3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4"/>
        <v>5647.8877751368682</v>
      </c>
      <c r="K45" s="14">
        <f t="shared" si="5"/>
        <v>0</v>
      </c>
      <c r="L45" s="13">
        <f t="shared" si="6"/>
        <v>0</v>
      </c>
      <c r="M45" s="13">
        <f t="shared" si="7"/>
        <v>0</v>
      </c>
    </row>
    <row r="46" spans="1:13" ht="14.25" x14ac:dyDescent="0.2">
      <c r="A46" s="59">
        <v>43</v>
      </c>
      <c r="B46" s="20" t="s">
        <v>121</v>
      </c>
      <c r="C46" s="15">
        <v>0</v>
      </c>
      <c r="D46" s="54">
        <f>+'10.1.14_SIS'!CT47</f>
        <v>0</v>
      </c>
      <c r="E46" s="54">
        <f t="shared" si="1"/>
        <v>0</v>
      </c>
      <c r="F46" s="54">
        <f t="shared" si="2"/>
        <v>0</v>
      </c>
      <c r="G46" s="54">
        <f t="shared" si="3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4"/>
        <v>6363.3538720594697</v>
      </c>
      <c r="K46" s="14">
        <f t="shared" si="5"/>
        <v>0</v>
      </c>
      <c r="L46" s="13">
        <f t="shared" si="6"/>
        <v>0</v>
      </c>
      <c r="M46" s="13">
        <f t="shared" si="7"/>
        <v>0</v>
      </c>
    </row>
    <row r="47" spans="1:13" ht="14.25" x14ac:dyDescent="0.2">
      <c r="A47" s="59">
        <v>44</v>
      </c>
      <c r="B47" s="20" t="s">
        <v>120</v>
      </c>
      <c r="C47" s="15">
        <v>0</v>
      </c>
      <c r="D47" s="54">
        <f>+'10.1.14_SIS'!CT48</f>
        <v>0</v>
      </c>
      <c r="E47" s="54">
        <f t="shared" si="1"/>
        <v>0</v>
      </c>
      <c r="F47" s="54">
        <f t="shared" si="2"/>
        <v>0</v>
      </c>
      <c r="G47" s="54">
        <f t="shared" si="3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4"/>
        <v>5560.7558151820358</v>
      </c>
      <c r="K47" s="14">
        <f t="shared" si="5"/>
        <v>0</v>
      </c>
      <c r="L47" s="13">
        <f t="shared" si="6"/>
        <v>0</v>
      </c>
      <c r="M47" s="13">
        <f t="shared" si="7"/>
        <v>0</v>
      </c>
    </row>
    <row r="48" spans="1:13" ht="14.25" x14ac:dyDescent="0.2">
      <c r="A48" s="60">
        <v>45</v>
      </c>
      <c r="B48" s="22" t="s">
        <v>119</v>
      </c>
      <c r="C48" s="12">
        <v>0</v>
      </c>
      <c r="D48" s="55">
        <f>+'10.1.14_SIS'!CT49</f>
        <v>0</v>
      </c>
      <c r="E48" s="55">
        <f t="shared" si="1"/>
        <v>0</v>
      </c>
      <c r="F48" s="55">
        <f t="shared" si="2"/>
        <v>0</v>
      </c>
      <c r="G48" s="55">
        <f t="shared" si="3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4"/>
        <v>2808.0072499469102</v>
      </c>
      <c r="K48" s="10">
        <f t="shared" si="5"/>
        <v>0</v>
      </c>
      <c r="L48" s="11">
        <f t="shared" si="6"/>
        <v>0</v>
      </c>
      <c r="M48" s="11">
        <f t="shared" si="7"/>
        <v>0</v>
      </c>
    </row>
    <row r="49" spans="1:13" ht="14.25" x14ac:dyDescent="0.2">
      <c r="A49" s="59">
        <v>46</v>
      </c>
      <c r="B49" s="20" t="s">
        <v>118</v>
      </c>
      <c r="C49" s="15">
        <v>0</v>
      </c>
      <c r="D49" s="54">
        <f>+'10.1.14_SIS'!CT50</f>
        <v>0</v>
      </c>
      <c r="E49" s="54">
        <f t="shared" si="1"/>
        <v>0</v>
      </c>
      <c r="F49" s="54">
        <f t="shared" si="2"/>
        <v>0</v>
      </c>
      <c r="G49" s="54">
        <f t="shared" si="3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4"/>
        <v>6779.2744468088385</v>
      </c>
      <c r="K49" s="14">
        <f t="shared" si="5"/>
        <v>0</v>
      </c>
      <c r="L49" s="13">
        <f t="shared" si="6"/>
        <v>0</v>
      </c>
      <c r="M49" s="13">
        <f t="shared" si="7"/>
        <v>0</v>
      </c>
    </row>
    <row r="50" spans="1:13" ht="14.25" x14ac:dyDescent="0.2">
      <c r="A50" s="59">
        <v>47</v>
      </c>
      <c r="B50" s="20" t="s">
        <v>117</v>
      </c>
      <c r="C50" s="15">
        <v>0</v>
      </c>
      <c r="D50" s="54">
        <f>+'10.1.14_SIS'!CT51</f>
        <v>0</v>
      </c>
      <c r="E50" s="54">
        <f t="shared" si="1"/>
        <v>0</v>
      </c>
      <c r="F50" s="54">
        <f t="shared" si="2"/>
        <v>0</v>
      </c>
      <c r="G50" s="54">
        <f t="shared" si="3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4"/>
        <v>3434.9085257646739</v>
      </c>
      <c r="K50" s="14">
        <f t="shared" si="5"/>
        <v>0</v>
      </c>
      <c r="L50" s="13">
        <f t="shared" si="6"/>
        <v>0</v>
      </c>
      <c r="M50" s="13">
        <f t="shared" si="7"/>
        <v>0</v>
      </c>
    </row>
    <row r="51" spans="1:13" ht="14.25" x14ac:dyDescent="0.2">
      <c r="A51" s="59">
        <v>48</v>
      </c>
      <c r="B51" s="20" t="s">
        <v>116</v>
      </c>
      <c r="C51" s="15">
        <v>0</v>
      </c>
      <c r="D51" s="54">
        <f>+'10.1.14_SIS'!CT52</f>
        <v>0</v>
      </c>
      <c r="E51" s="54">
        <f t="shared" si="1"/>
        <v>0</v>
      </c>
      <c r="F51" s="54">
        <f t="shared" si="2"/>
        <v>0</v>
      </c>
      <c r="G51" s="54">
        <f t="shared" si="3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4"/>
        <v>4854.4282529800721</v>
      </c>
      <c r="K51" s="14">
        <f t="shared" si="5"/>
        <v>0</v>
      </c>
      <c r="L51" s="13">
        <f t="shared" si="6"/>
        <v>0</v>
      </c>
      <c r="M51" s="13">
        <f t="shared" si="7"/>
        <v>0</v>
      </c>
    </row>
    <row r="52" spans="1:13" ht="14.25" x14ac:dyDescent="0.2">
      <c r="A52" s="59">
        <v>49</v>
      </c>
      <c r="B52" s="20" t="s">
        <v>115</v>
      </c>
      <c r="C52" s="15">
        <v>0</v>
      </c>
      <c r="D52" s="54">
        <f>+'10.1.14_SIS'!CT53</f>
        <v>0</v>
      </c>
      <c r="E52" s="54">
        <f t="shared" si="1"/>
        <v>0</v>
      </c>
      <c r="F52" s="54">
        <f t="shared" si="2"/>
        <v>0</v>
      </c>
      <c r="G52" s="54">
        <f t="shared" si="3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4"/>
        <v>5570.3155315659187</v>
      </c>
      <c r="K52" s="14">
        <f t="shared" si="5"/>
        <v>0</v>
      </c>
      <c r="L52" s="13">
        <f t="shared" si="6"/>
        <v>0</v>
      </c>
      <c r="M52" s="13">
        <f t="shared" si="7"/>
        <v>0</v>
      </c>
    </row>
    <row r="53" spans="1:13" ht="14.25" x14ac:dyDescent="0.2">
      <c r="A53" s="60">
        <v>50</v>
      </c>
      <c r="B53" s="22" t="s">
        <v>114</v>
      </c>
      <c r="C53" s="12">
        <v>0</v>
      </c>
      <c r="D53" s="55">
        <f>+'10.1.14_SIS'!CT54</f>
        <v>0</v>
      </c>
      <c r="E53" s="55">
        <f t="shared" si="1"/>
        <v>0</v>
      </c>
      <c r="F53" s="55">
        <f t="shared" si="2"/>
        <v>0</v>
      </c>
      <c r="G53" s="55">
        <f t="shared" si="3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4"/>
        <v>5812.1492722701678</v>
      </c>
      <c r="K53" s="10">
        <f t="shared" si="5"/>
        <v>0</v>
      </c>
      <c r="L53" s="11">
        <f t="shared" si="6"/>
        <v>0</v>
      </c>
      <c r="M53" s="11">
        <f t="shared" si="7"/>
        <v>0</v>
      </c>
    </row>
    <row r="54" spans="1:13" ht="14.25" x14ac:dyDescent="0.2">
      <c r="A54" s="59">
        <v>51</v>
      </c>
      <c r="B54" s="20" t="s">
        <v>113</v>
      </c>
      <c r="C54" s="15">
        <v>0</v>
      </c>
      <c r="D54" s="54">
        <f>+'10.1.14_SIS'!CT55</f>
        <v>0</v>
      </c>
      <c r="E54" s="54">
        <f t="shared" si="1"/>
        <v>0</v>
      </c>
      <c r="F54" s="54">
        <f t="shared" si="2"/>
        <v>0</v>
      </c>
      <c r="G54" s="54">
        <f t="shared" si="3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4"/>
        <v>4860.8528602178994</v>
      </c>
      <c r="K54" s="14">
        <f t="shared" si="5"/>
        <v>0</v>
      </c>
      <c r="L54" s="13">
        <f t="shared" si="6"/>
        <v>0</v>
      </c>
      <c r="M54" s="13">
        <f t="shared" si="7"/>
        <v>0</v>
      </c>
    </row>
    <row r="55" spans="1:13" ht="14.25" x14ac:dyDescent="0.2">
      <c r="A55" s="59">
        <v>52</v>
      </c>
      <c r="B55" s="20" t="s">
        <v>112</v>
      </c>
      <c r="C55" s="15">
        <v>0</v>
      </c>
      <c r="D55" s="54">
        <f>+'10.1.14_SIS'!CT56</f>
        <v>0</v>
      </c>
      <c r="E55" s="54">
        <f t="shared" si="1"/>
        <v>0</v>
      </c>
      <c r="F55" s="54">
        <f t="shared" si="2"/>
        <v>0</v>
      </c>
      <c r="G55" s="54">
        <f t="shared" si="3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4"/>
        <v>5720.6445845228172</v>
      </c>
      <c r="K55" s="14">
        <f t="shared" si="5"/>
        <v>0</v>
      </c>
      <c r="L55" s="13">
        <f t="shared" si="6"/>
        <v>0</v>
      </c>
      <c r="M55" s="13">
        <f t="shared" si="7"/>
        <v>0</v>
      </c>
    </row>
    <row r="56" spans="1:13" ht="14.25" x14ac:dyDescent="0.2">
      <c r="A56" s="59">
        <v>53</v>
      </c>
      <c r="B56" s="20" t="s">
        <v>111</v>
      </c>
      <c r="C56" s="15">
        <v>0</v>
      </c>
      <c r="D56" s="54">
        <f>+'10.1.14_SIS'!CT57</f>
        <v>0</v>
      </c>
      <c r="E56" s="54">
        <f t="shared" si="1"/>
        <v>0</v>
      </c>
      <c r="F56" s="54">
        <f t="shared" si="2"/>
        <v>0</v>
      </c>
      <c r="G56" s="54">
        <f t="shared" si="3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4"/>
        <v>5749.890819404548</v>
      </c>
      <c r="K56" s="14">
        <f t="shared" si="5"/>
        <v>0</v>
      </c>
      <c r="L56" s="13">
        <f t="shared" si="6"/>
        <v>0</v>
      </c>
      <c r="M56" s="13">
        <f t="shared" si="7"/>
        <v>0</v>
      </c>
    </row>
    <row r="57" spans="1:13" ht="14.25" x14ac:dyDescent="0.2">
      <c r="A57" s="59">
        <v>54</v>
      </c>
      <c r="B57" s="20" t="s">
        <v>110</v>
      </c>
      <c r="C57" s="15">
        <v>0</v>
      </c>
      <c r="D57" s="54">
        <f>+'10.1.14_SIS'!CT58</f>
        <v>0</v>
      </c>
      <c r="E57" s="54">
        <f t="shared" si="1"/>
        <v>0</v>
      </c>
      <c r="F57" s="54">
        <f t="shared" si="2"/>
        <v>0</v>
      </c>
      <c r="G57" s="54">
        <f t="shared" si="3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4"/>
        <v>6818.5298370516712</v>
      </c>
      <c r="K57" s="14">
        <f t="shared" si="5"/>
        <v>0</v>
      </c>
      <c r="L57" s="13">
        <f t="shared" si="6"/>
        <v>0</v>
      </c>
      <c r="M57" s="13">
        <f t="shared" si="7"/>
        <v>0</v>
      </c>
    </row>
    <row r="58" spans="1:13" ht="14.25" x14ac:dyDescent="0.2">
      <c r="A58" s="60">
        <v>55</v>
      </c>
      <c r="B58" s="22" t="s">
        <v>109</v>
      </c>
      <c r="C58" s="12">
        <v>0</v>
      </c>
      <c r="D58" s="55">
        <f>+'10.1.14_SIS'!CT59</f>
        <v>0</v>
      </c>
      <c r="E58" s="55">
        <f t="shared" si="1"/>
        <v>0</v>
      </c>
      <c r="F58" s="55">
        <f t="shared" si="2"/>
        <v>0</v>
      </c>
      <c r="G58" s="55">
        <f t="shared" si="3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4"/>
        <v>5061.9625491298484</v>
      </c>
      <c r="K58" s="10">
        <f t="shared" si="5"/>
        <v>0</v>
      </c>
      <c r="L58" s="11">
        <f t="shared" si="6"/>
        <v>0</v>
      </c>
      <c r="M58" s="11">
        <f t="shared" si="7"/>
        <v>0</v>
      </c>
    </row>
    <row r="59" spans="1:13" ht="14.25" x14ac:dyDescent="0.2">
      <c r="A59" s="59">
        <v>56</v>
      </c>
      <c r="B59" s="20" t="s">
        <v>108</v>
      </c>
      <c r="C59" s="15">
        <v>0</v>
      </c>
      <c r="D59" s="54">
        <f>+'10.1.14_SIS'!CT60</f>
        <v>0</v>
      </c>
      <c r="E59" s="54">
        <f t="shared" si="1"/>
        <v>0</v>
      </c>
      <c r="F59" s="54">
        <f t="shared" si="2"/>
        <v>0</v>
      </c>
      <c r="G59" s="54">
        <f t="shared" si="3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4"/>
        <v>5643.1509408288284</v>
      </c>
      <c r="K59" s="14">
        <f t="shared" si="5"/>
        <v>0</v>
      </c>
      <c r="L59" s="13">
        <f t="shared" si="6"/>
        <v>0</v>
      </c>
      <c r="M59" s="13">
        <f t="shared" si="7"/>
        <v>0</v>
      </c>
    </row>
    <row r="60" spans="1:13" ht="14.25" x14ac:dyDescent="0.2">
      <c r="A60" s="59">
        <v>57</v>
      </c>
      <c r="B60" s="20" t="s">
        <v>107</v>
      </c>
      <c r="C60" s="15">
        <v>0</v>
      </c>
      <c r="D60" s="54">
        <f>+'10.1.14_SIS'!CT61</f>
        <v>0</v>
      </c>
      <c r="E60" s="54">
        <f t="shared" si="1"/>
        <v>0</v>
      </c>
      <c r="F60" s="54">
        <f t="shared" si="2"/>
        <v>0</v>
      </c>
      <c r="G60" s="54">
        <f t="shared" si="3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4"/>
        <v>5390.5022979230689</v>
      </c>
      <c r="K60" s="14">
        <f t="shared" si="5"/>
        <v>0</v>
      </c>
      <c r="L60" s="13">
        <f t="shared" si="6"/>
        <v>0</v>
      </c>
      <c r="M60" s="13">
        <f t="shared" si="7"/>
        <v>0</v>
      </c>
    </row>
    <row r="61" spans="1:13" ht="14.25" x14ac:dyDescent="0.2">
      <c r="A61" s="59">
        <v>58</v>
      </c>
      <c r="B61" s="20" t="s">
        <v>106</v>
      </c>
      <c r="C61" s="15">
        <v>0</v>
      </c>
      <c r="D61" s="54">
        <f>+'10.1.14_SIS'!CT62</f>
        <v>0</v>
      </c>
      <c r="E61" s="54">
        <f t="shared" si="1"/>
        <v>0</v>
      </c>
      <c r="F61" s="54">
        <f t="shared" si="2"/>
        <v>0</v>
      </c>
      <c r="G61" s="54">
        <f t="shared" si="3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4"/>
        <v>6370.1529637882122</v>
      </c>
      <c r="K61" s="14">
        <f t="shared" si="5"/>
        <v>0</v>
      </c>
      <c r="L61" s="13">
        <f t="shared" si="6"/>
        <v>0</v>
      </c>
      <c r="M61" s="13">
        <f t="shared" si="7"/>
        <v>0</v>
      </c>
    </row>
    <row r="62" spans="1:13" ht="14.25" x14ac:dyDescent="0.2">
      <c r="A62" s="59">
        <v>59</v>
      </c>
      <c r="B62" s="20" t="s">
        <v>105</v>
      </c>
      <c r="C62" s="15">
        <v>0</v>
      </c>
      <c r="D62" s="54">
        <f>+'10.1.14_SIS'!CT63</f>
        <v>0</v>
      </c>
      <c r="E62" s="54">
        <f t="shared" si="1"/>
        <v>0</v>
      </c>
      <c r="F62" s="54">
        <f t="shared" si="2"/>
        <v>0</v>
      </c>
      <c r="G62" s="54">
        <f t="shared" si="3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4"/>
        <v>7311.4662935218475</v>
      </c>
      <c r="K62" s="14">
        <f t="shared" si="5"/>
        <v>0</v>
      </c>
      <c r="L62" s="13">
        <f t="shared" si="6"/>
        <v>0</v>
      </c>
      <c r="M62" s="13">
        <f t="shared" si="7"/>
        <v>0</v>
      </c>
    </row>
    <row r="63" spans="1:13" ht="14.25" x14ac:dyDescent="0.2">
      <c r="A63" s="60">
        <v>60</v>
      </c>
      <c r="B63" s="22" t="s">
        <v>104</v>
      </c>
      <c r="C63" s="12">
        <v>0</v>
      </c>
      <c r="D63" s="55">
        <f>+'10.1.14_SIS'!CT64</f>
        <v>0</v>
      </c>
      <c r="E63" s="55">
        <f t="shared" si="1"/>
        <v>0</v>
      </c>
      <c r="F63" s="55">
        <f t="shared" si="2"/>
        <v>0</v>
      </c>
      <c r="G63" s="55">
        <f t="shared" si="3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4"/>
        <v>5895.264090063828</v>
      </c>
      <c r="K63" s="10">
        <f t="shared" si="5"/>
        <v>0</v>
      </c>
      <c r="L63" s="11">
        <f t="shared" si="6"/>
        <v>0</v>
      </c>
      <c r="M63" s="11">
        <f t="shared" si="7"/>
        <v>0</v>
      </c>
    </row>
    <row r="64" spans="1:13" ht="14.25" x14ac:dyDescent="0.2">
      <c r="A64" s="59">
        <v>61</v>
      </c>
      <c r="B64" s="20" t="s">
        <v>103</v>
      </c>
      <c r="C64" s="15">
        <v>0</v>
      </c>
      <c r="D64" s="54">
        <f>+'10.1.14_SIS'!CT65</f>
        <v>13</v>
      </c>
      <c r="E64" s="54">
        <f t="shared" si="1"/>
        <v>13</v>
      </c>
      <c r="F64" s="54">
        <f t="shared" si="2"/>
        <v>13</v>
      </c>
      <c r="G64" s="54">
        <f t="shared" si="3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4"/>
        <v>3687.8675356369185</v>
      </c>
      <c r="K64" s="14">
        <f t="shared" si="5"/>
        <v>47942.277963279943</v>
      </c>
      <c r="L64" s="13">
        <f t="shared" si="6"/>
        <v>47942.277963279943</v>
      </c>
      <c r="M64" s="13">
        <f t="shared" si="7"/>
        <v>0</v>
      </c>
    </row>
    <row r="65" spans="1:13" ht="14.25" x14ac:dyDescent="0.2">
      <c r="A65" s="59">
        <v>62</v>
      </c>
      <c r="B65" s="20" t="s">
        <v>102</v>
      </c>
      <c r="C65" s="15">
        <v>0</v>
      </c>
      <c r="D65" s="54">
        <f>+'10.1.14_SIS'!CT66</f>
        <v>0</v>
      </c>
      <c r="E65" s="54">
        <f t="shared" si="1"/>
        <v>0</v>
      </c>
      <c r="F65" s="54">
        <f t="shared" si="2"/>
        <v>0</v>
      </c>
      <c r="G65" s="54">
        <f t="shared" si="3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4"/>
        <v>6417.154538516008</v>
      </c>
      <c r="K65" s="14">
        <f t="shared" si="5"/>
        <v>0</v>
      </c>
      <c r="L65" s="13">
        <f t="shared" si="6"/>
        <v>0</v>
      </c>
      <c r="M65" s="13">
        <f t="shared" si="7"/>
        <v>0</v>
      </c>
    </row>
    <row r="66" spans="1:13" ht="14.25" x14ac:dyDescent="0.2">
      <c r="A66" s="59">
        <v>63</v>
      </c>
      <c r="B66" s="20" t="s">
        <v>101</v>
      </c>
      <c r="C66" s="15">
        <v>0</v>
      </c>
      <c r="D66" s="54">
        <f>+'10.1.14_SIS'!CT67</f>
        <v>0</v>
      </c>
      <c r="E66" s="54">
        <f t="shared" si="1"/>
        <v>0</v>
      </c>
      <c r="F66" s="54">
        <f t="shared" si="2"/>
        <v>0</v>
      </c>
      <c r="G66" s="54">
        <f t="shared" si="3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4"/>
        <v>4881.1713481848092</v>
      </c>
      <c r="K66" s="14">
        <f t="shared" si="5"/>
        <v>0</v>
      </c>
      <c r="L66" s="13">
        <f t="shared" si="6"/>
        <v>0</v>
      </c>
      <c r="M66" s="13">
        <f t="shared" si="7"/>
        <v>0</v>
      </c>
    </row>
    <row r="67" spans="1:13" ht="14.25" x14ac:dyDescent="0.2">
      <c r="A67" s="59">
        <v>64</v>
      </c>
      <c r="B67" s="20" t="s">
        <v>100</v>
      </c>
      <c r="C67" s="15">
        <v>0</v>
      </c>
      <c r="D67" s="54">
        <f>+'10.1.14_SIS'!CT68</f>
        <v>0</v>
      </c>
      <c r="E67" s="54">
        <f t="shared" si="1"/>
        <v>0</v>
      </c>
      <c r="F67" s="54">
        <f t="shared" si="2"/>
        <v>0</v>
      </c>
      <c r="G67" s="54">
        <f t="shared" si="3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4"/>
        <v>6870.4907532778252</v>
      </c>
      <c r="K67" s="14">
        <f t="shared" si="5"/>
        <v>0</v>
      </c>
      <c r="L67" s="13">
        <f t="shared" si="6"/>
        <v>0</v>
      </c>
      <c r="M67" s="13">
        <f t="shared" si="7"/>
        <v>0</v>
      </c>
    </row>
    <row r="68" spans="1:13" ht="14.25" x14ac:dyDescent="0.2">
      <c r="A68" s="60">
        <v>65</v>
      </c>
      <c r="B68" s="22" t="s">
        <v>99</v>
      </c>
      <c r="C68" s="12">
        <v>0</v>
      </c>
      <c r="D68" s="55">
        <f>+'10.1.14_SIS'!CT69</f>
        <v>0</v>
      </c>
      <c r="E68" s="55">
        <f t="shared" ref="E68:E72" si="8">D68-C68</f>
        <v>0</v>
      </c>
      <c r="F68" s="55">
        <f t="shared" ref="F68:F72" si="9">IF(E68&gt;0,E68,0)</f>
        <v>0</v>
      </c>
      <c r="G68" s="55">
        <f t="shared" ref="G68:G72" si="10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ref="J68:J72" si="11">H68+I68</f>
        <v>5604.2805543943641</v>
      </c>
      <c r="K68" s="10">
        <f t="shared" ref="K68:K72" si="12">E68*J68</f>
        <v>0</v>
      </c>
      <c r="L68" s="11">
        <f t="shared" ref="L68:L72" si="13">IF(K68&gt;0,K68,0)</f>
        <v>0</v>
      </c>
      <c r="M68" s="11">
        <f t="shared" ref="M68:M72" si="14">IF(K68&lt;0,K68,0)</f>
        <v>0</v>
      </c>
    </row>
    <row r="69" spans="1:13" ht="14.25" x14ac:dyDescent="0.2">
      <c r="A69" s="59">
        <v>66</v>
      </c>
      <c r="B69" s="20" t="s">
        <v>98</v>
      </c>
      <c r="C69" s="15">
        <v>0</v>
      </c>
      <c r="D69" s="54">
        <f>+'10.1.14_SIS'!CT70</f>
        <v>0</v>
      </c>
      <c r="E69" s="54">
        <f t="shared" si="8"/>
        <v>0</v>
      </c>
      <c r="F69" s="54">
        <f t="shared" si="9"/>
        <v>0</v>
      </c>
      <c r="G69" s="54">
        <f t="shared" si="10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si="11"/>
        <v>7294.0685433910039</v>
      </c>
      <c r="K69" s="14">
        <f t="shared" si="12"/>
        <v>0</v>
      </c>
      <c r="L69" s="13">
        <f t="shared" si="13"/>
        <v>0</v>
      </c>
      <c r="M69" s="13">
        <f t="shared" si="14"/>
        <v>0</v>
      </c>
    </row>
    <row r="70" spans="1:13" ht="14.25" x14ac:dyDescent="0.2">
      <c r="A70" s="59">
        <v>67</v>
      </c>
      <c r="B70" s="20" t="s">
        <v>97</v>
      </c>
      <c r="C70" s="15">
        <v>0</v>
      </c>
      <c r="D70" s="54">
        <f>+'10.1.14_SIS'!CT71</f>
        <v>0</v>
      </c>
      <c r="E70" s="54">
        <f t="shared" si="8"/>
        <v>0</v>
      </c>
      <c r="F70" s="54">
        <f t="shared" si="9"/>
        <v>0</v>
      </c>
      <c r="G70" s="54">
        <f t="shared" si="10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1"/>
        <v>5744.7567736134115</v>
      </c>
      <c r="K70" s="14">
        <f t="shared" si="12"/>
        <v>0</v>
      </c>
      <c r="L70" s="13">
        <f t="shared" si="13"/>
        <v>0</v>
      </c>
      <c r="M70" s="13">
        <f t="shared" si="14"/>
        <v>0</v>
      </c>
    </row>
    <row r="71" spans="1:13" ht="14.25" x14ac:dyDescent="0.2">
      <c r="A71" s="59">
        <v>68</v>
      </c>
      <c r="B71" s="20" t="s">
        <v>96</v>
      </c>
      <c r="C71" s="15">
        <v>0</v>
      </c>
      <c r="D71" s="54">
        <f>+'10.1.14_SIS'!CT72</f>
        <v>0</v>
      </c>
      <c r="E71" s="54">
        <f t="shared" si="8"/>
        <v>0</v>
      </c>
      <c r="F71" s="54">
        <f t="shared" si="9"/>
        <v>0</v>
      </c>
      <c r="G71" s="54">
        <f t="shared" si="10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1"/>
        <v>7188.8644202560599</v>
      </c>
      <c r="K71" s="14">
        <f t="shared" si="12"/>
        <v>0</v>
      </c>
      <c r="L71" s="13">
        <f t="shared" si="13"/>
        <v>0</v>
      </c>
      <c r="M71" s="13">
        <f t="shared" si="14"/>
        <v>0</v>
      </c>
    </row>
    <row r="72" spans="1:13" ht="14.25" x14ac:dyDescent="0.2">
      <c r="A72" s="59">
        <v>69</v>
      </c>
      <c r="B72" s="20" t="s">
        <v>95</v>
      </c>
      <c r="C72" s="15">
        <v>0</v>
      </c>
      <c r="D72" s="54">
        <f>+'10.1.14_SIS'!CT73</f>
        <v>0</v>
      </c>
      <c r="E72" s="54">
        <f t="shared" si="8"/>
        <v>0</v>
      </c>
      <c r="F72" s="54">
        <f t="shared" si="9"/>
        <v>0</v>
      </c>
      <c r="G72" s="54">
        <f t="shared" si="10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1"/>
        <v>6428.1647921281337</v>
      </c>
      <c r="K72" s="14">
        <f t="shared" si="12"/>
        <v>0</v>
      </c>
      <c r="L72" s="13">
        <f t="shared" si="13"/>
        <v>0</v>
      </c>
      <c r="M72" s="13">
        <f t="shared" si="14"/>
        <v>0</v>
      </c>
    </row>
    <row r="73" spans="1:13" ht="13.5" thickBot="1" x14ac:dyDescent="0.25">
      <c r="A73" s="35"/>
      <c r="B73" s="34" t="s">
        <v>94</v>
      </c>
      <c r="C73" s="67">
        <f>SUM(C4:C72)</f>
        <v>0</v>
      </c>
      <c r="D73" s="67">
        <f>SUM(D4:D72)</f>
        <v>274</v>
      </c>
      <c r="E73" s="67">
        <f>SUM(E4:E72)</f>
        <v>274</v>
      </c>
      <c r="F73" s="67">
        <f>SUM(F4:F72)</f>
        <v>274</v>
      </c>
      <c r="G73" s="67">
        <f>SUM(G4:G72)</f>
        <v>0</v>
      </c>
      <c r="H73" s="33"/>
      <c r="I73" s="32"/>
      <c r="J73" s="32"/>
      <c r="K73" s="31">
        <f>SUM(K4:K72)</f>
        <v>957805.06114985724</v>
      </c>
      <c r="L73" s="31">
        <f>SUM(L4:L72)</f>
        <v>957805.06114985724</v>
      </c>
      <c r="M73" s="31">
        <f>SUM(M4:M72)</f>
        <v>0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Finalized Allocation Using October 1, 2014 SIS Data</oddHeader>
    <oddFooter>&amp;R&amp;P</oddFooter>
  </headerFooter>
  <colBreaks count="1" manualBreakCount="1">
    <brk id="7" max="73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C4" sqref="C4"/>
      <selection pane="topRight" activeCell="C4" sqref="C4"/>
      <selection pane="bottomLeft" activeCell="C4" sqref="C4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19" t="s">
        <v>522</v>
      </c>
      <c r="B1" s="220"/>
      <c r="C1" s="58" t="s">
        <v>510</v>
      </c>
      <c r="D1" s="47" t="s">
        <v>508</v>
      </c>
      <c r="E1" s="43" t="s">
        <v>509</v>
      </c>
      <c r="F1" s="43" t="s">
        <v>501</v>
      </c>
      <c r="G1" s="43" t="s">
        <v>502</v>
      </c>
      <c r="H1" s="44" t="s">
        <v>517</v>
      </c>
      <c r="I1" s="45" t="s">
        <v>503</v>
      </c>
      <c r="J1" s="46" t="s">
        <v>504</v>
      </c>
      <c r="K1" s="42" t="s">
        <v>505</v>
      </c>
      <c r="L1" s="42" t="s">
        <v>506</v>
      </c>
      <c r="M1" s="42" t="s">
        <v>507</v>
      </c>
    </row>
    <row r="2" spans="1:13" ht="13.9" customHeight="1" x14ac:dyDescent="0.25">
      <c r="A2" s="39"/>
      <c r="B2" s="38"/>
      <c r="C2" s="65">
        <v>1</v>
      </c>
      <c r="D2" s="29">
        <f t="shared" ref="D2:M2" si="0">C2+1</f>
        <v>2</v>
      </c>
      <c r="E2" s="29">
        <f t="shared" si="0"/>
        <v>3</v>
      </c>
      <c r="F2" s="29">
        <f t="shared" si="0"/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66" t="s">
        <v>91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15">
        <v>0</v>
      </c>
      <c r="D4" s="54">
        <f>+'10.1.14_SIS'!CG5</f>
        <v>0</v>
      </c>
      <c r="E4" s="54">
        <f t="shared" ref="E4:E67" si="1">D4-C4</f>
        <v>0</v>
      </c>
      <c r="F4" s="54">
        <f t="shared" ref="F4:F67" si="2">IF(E4&gt;0,E4,0)</f>
        <v>0</v>
      </c>
      <c r="G4" s="54">
        <f t="shared" ref="G4:G67" si="3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 t="shared" ref="J4:J67" si="4">H4+I4</f>
        <v>5543.3384413349831</v>
      </c>
      <c r="K4" s="14">
        <f t="shared" ref="K4:K67" si="5">E4*J4</f>
        <v>0</v>
      </c>
      <c r="L4" s="13">
        <f t="shared" ref="L4:L67" si="6">IF(K4&gt;0,K4,0)</f>
        <v>0</v>
      </c>
      <c r="M4" s="13">
        <f t="shared" ref="M4:M67" si="7">IF(K4&lt;0,K4,0)</f>
        <v>0</v>
      </c>
    </row>
    <row r="5" spans="1:13" ht="14.25" x14ac:dyDescent="0.2">
      <c r="A5" s="59">
        <v>2</v>
      </c>
      <c r="B5" s="20" t="s">
        <v>162</v>
      </c>
      <c r="C5" s="15">
        <v>0</v>
      </c>
      <c r="D5" s="54">
        <f>+'10.1.14_SIS'!CG6</f>
        <v>0</v>
      </c>
      <c r="E5" s="54">
        <f t="shared" si="1"/>
        <v>0</v>
      </c>
      <c r="F5" s="54">
        <f t="shared" si="2"/>
        <v>0</v>
      </c>
      <c r="G5" s="54">
        <f t="shared" si="3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si="4"/>
        <v>7158.9466417386639</v>
      </c>
      <c r="K5" s="14">
        <f t="shared" si="5"/>
        <v>0</v>
      </c>
      <c r="L5" s="13">
        <f t="shared" si="6"/>
        <v>0</v>
      </c>
      <c r="M5" s="13">
        <f t="shared" si="7"/>
        <v>0</v>
      </c>
    </row>
    <row r="6" spans="1:13" ht="14.25" x14ac:dyDescent="0.2">
      <c r="A6" s="59">
        <v>3</v>
      </c>
      <c r="B6" s="20" t="s">
        <v>161</v>
      </c>
      <c r="C6" s="15">
        <v>0</v>
      </c>
      <c r="D6" s="54">
        <f>+'10.1.14_SIS'!CG7</f>
        <v>0</v>
      </c>
      <c r="E6" s="54">
        <f t="shared" si="1"/>
        <v>0</v>
      </c>
      <c r="F6" s="54">
        <f t="shared" si="2"/>
        <v>0</v>
      </c>
      <c r="G6" s="54">
        <f t="shared" si="3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4"/>
        <v>4752.026202739682</v>
      </c>
      <c r="K6" s="14">
        <f t="shared" si="5"/>
        <v>0</v>
      </c>
      <c r="L6" s="13">
        <f t="shared" si="6"/>
        <v>0</v>
      </c>
      <c r="M6" s="13">
        <f t="shared" si="7"/>
        <v>0</v>
      </c>
    </row>
    <row r="7" spans="1:13" ht="14.25" x14ac:dyDescent="0.2">
      <c r="A7" s="59">
        <v>4</v>
      </c>
      <c r="B7" s="20" t="s">
        <v>160</v>
      </c>
      <c r="C7" s="15">
        <v>0</v>
      </c>
      <c r="D7" s="54">
        <f>+'10.1.14_SIS'!CG8</f>
        <v>0</v>
      </c>
      <c r="E7" s="54">
        <f t="shared" si="1"/>
        <v>0</v>
      </c>
      <c r="F7" s="54">
        <f t="shared" si="2"/>
        <v>0</v>
      </c>
      <c r="G7" s="54">
        <f t="shared" si="3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4"/>
        <v>6704.8181446878571</v>
      </c>
      <c r="K7" s="14">
        <f t="shared" si="5"/>
        <v>0</v>
      </c>
      <c r="L7" s="13">
        <f t="shared" si="6"/>
        <v>0</v>
      </c>
      <c r="M7" s="13">
        <f t="shared" si="7"/>
        <v>0</v>
      </c>
    </row>
    <row r="8" spans="1:13" ht="14.25" x14ac:dyDescent="0.2">
      <c r="A8" s="60">
        <v>5</v>
      </c>
      <c r="B8" s="22" t="s">
        <v>159</v>
      </c>
      <c r="C8" s="12">
        <v>0</v>
      </c>
      <c r="D8" s="55">
        <f>+'10.1.14_SIS'!CG9</f>
        <v>0</v>
      </c>
      <c r="E8" s="55">
        <f t="shared" si="1"/>
        <v>0</v>
      </c>
      <c r="F8" s="55">
        <f t="shared" si="2"/>
        <v>0</v>
      </c>
      <c r="G8" s="55">
        <f t="shared" si="3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4"/>
        <v>5824.8505660099108</v>
      </c>
      <c r="K8" s="10">
        <f t="shared" si="5"/>
        <v>0</v>
      </c>
      <c r="L8" s="11">
        <f t="shared" si="6"/>
        <v>0</v>
      </c>
      <c r="M8" s="11">
        <f t="shared" si="7"/>
        <v>0</v>
      </c>
    </row>
    <row r="9" spans="1:13" ht="14.25" x14ac:dyDescent="0.2">
      <c r="A9" s="59">
        <v>6</v>
      </c>
      <c r="B9" s="20" t="s">
        <v>158</v>
      </c>
      <c r="C9" s="15">
        <v>0</v>
      </c>
      <c r="D9" s="54">
        <f>+'10.1.14_SIS'!CG10</f>
        <v>0</v>
      </c>
      <c r="E9" s="54">
        <f t="shared" si="1"/>
        <v>0</v>
      </c>
      <c r="F9" s="54">
        <f t="shared" si="2"/>
        <v>0</v>
      </c>
      <c r="G9" s="54">
        <f t="shared" si="3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4"/>
        <v>5923.9886124955865</v>
      </c>
      <c r="K9" s="14">
        <f t="shared" si="5"/>
        <v>0</v>
      </c>
      <c r="L9" s="13">
        <f t="shared" si="6"/>
        <v>0</v>
      </c>
      <c r="M9" s="13">
        <f t="shared" si="7"/>
        <v>0</v>
      </c>
    </row>
    <row r="10" spans="1:13" ht="14.25" x14ac:dyDescent="0.2">
      <c r="A10" s="59">
        <v>7</v>
      </c>
      <c r="B10" s="20" t="s">
        <v>157</v>
      </c>
      <c r="C10" s="15">
        <v>0</v>
      </c>
      <c r="D10" s="54">
        <f>+'10.1.14_SIS'!CG11</f>
        <v>0</v>
      </c>
      <c r="E10" s="54">
        <f t="shared" si="1"/>
        <v>0</v>
      </c>
      <c r="F10" s="54">
        <f t="shared" si="2"/>
        <v>0</v>
      </c>
      <c r="G10" s="54">
        <f t="shared" si="3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4"/>
        <v>2999.923196347032</v>
      </c>
      <c r="K10" s="14">
        <f t="shared" si="5"/>
        <v>0</v>
      </c>
      <c r="L10" s="13">
        <f t="shared" si="6"/>
        <v>0</v>
      </c>
      <c r="M10" s="13">
        <f t="shared" si="7"/>
        <v>0</v>
      </c>
    </row>
    <row r="11" spans="1:13" ht="14.25" x14ac:dyDescent="0.2">
      <c r="A11" s="59">
        <v>8</v>
      </c>
      <c r="B11" s="20" t="s">
        <v>156</v>
      </c>
      <c r="C11" s="15">
        <v>0</v>
      </c>
      <c r="D11" s="54">
        <f>+'10.1.14_SIS'!CG12</f>
        <v>0</v>
      </c>
      <c r="E11" s="54">
        <f t="shared" si="1"/>
        <v>0</v>
      </c>
      <c r="F11" s="54">
        <f t="shared" si="2"/>
        <v>0</v>
      </c>
      <c r="G11" s="54">
        <f t="shared" si="3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4"/>
        <v>5395.5624595588542</v>
      </c>
      <c r="K11" s="14">
        <f t="shared" si="5"/>
        <v>0</v>
      </c>
      <c r="L11" s="13">
        <f t="shared" si="6"/>
        <v>0</v>
      </c>
      <c r="M11" s="13">
        <f t="shared" si="7"/>
        <v>0</v>
      </c>
    </row>
    <row r="12" spans="1:13" ht="14.25" x14ac:dyDescent="0.2">
      <c r="A12" s="59">
        <v>9</v>
      </c>
      <c r="B12" s="20" t="s">
        <v>155</v>
      </c>
      <c r="C12" s="15">
        <v>0</v>
      </c>
      <c r="D12" s="54">
        <f>+'10.1.14_SIS'!CG13</f>
        <v>0</v>
      </c>
      <c r="E12" s="54">
        <f t="shared" si="1"/>
        <v>0</v>
      </c>
      <c r="F12" s="54">
        <f t="shared" si="2"/>
        <v>0</v>
      </c>
      <c r="G12" s="54">
        <f t="shared" si="3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4"/>
        <v>5377.221507204501</v>
      </c>
      <c r="K12" s="14">
        <f t="shared" si="5"/>
        <v>0</v>
      </c>
      <c r="L12" s="13">
        <f t="shared" si="6"/>
        <v>0</v>
      </c>
      <c r="M12" s="13">
        <f t="shared" si="7"/>
        <v>0</v>
      </c>
    </row>
    <row r="13" spans="1:13" ht="14.25" x14ac:dyDescent="0.2">
      <c r="A13" s="60">
        <v>10</v>
      </c>
      <c r="B13" s="22" t="s">
        <v>154</v>
      </c>
      <c r="C13" s="12">
        <v>0</v>
      </c>
      <c r="D13" s="55">
        <f>+'10.1.14_SIS'!CG14</f>
        <v>103</v>
      </c>
      <c r="E13" s="55">
        <f t="shared" si="1"/>
        <v>103</v>
      </c>
      <c r="F13" s="55">
        <f t="shared" si="2"/>
        <v>103</v>
      </c>
      <c r="G13" s="55">
        <f t="shared" si="3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4"/>
        <v>4992.4147339184719</v>
      </c>
      <c r="K13" s="10">
        <f t="shared" si="5"/>
        <v>514218.7175936026</v>
      </c>
      <c r="L13" s="11">
        <f t="shared" si="6"/>
        <v>514218.7175936026</v>
      </c>
      <c r="M13" s="11">
        <f t="shared" si="7"/>
        <v>0</v>
      </c>
    </row>
    <row r="14" spans="1:13" ht="14.25" x14ac:dyDescent="0.2">
      <c r="A14" s="59">
        <v>11</v>
      </c>
      <c r="B14" s="20" t="s">
        <v>153</v>
      </c>
      <c r="C14" s="15">
        <v>0</v>
      </c>
      <c r="D14" s="54">
        <f>+'10.1.14_SIS'!CG15</f>
        <v>0</v>
      </c>
      <c r="E14" s="54">
        <f t="shared" si="1"/>
        <v>0</v>
      </c>
      <c r="F14" s="54">
        <f t="shared" si="2"/>
        <v>0</v>
      </c>
      <c r="G14" s="54">
        <f t="shared" si="3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4"/>
        <v>7805.0872236353352</v>
      </c>
      <c r="K14" s="14">
        <f t="shared" si="5"/>
        <v>0</v>
      </c>
      <c r="L14" s="13">
        <f t="shared" si="6"/>
        <v>0</v>
      </c>
      <c r="M14" s="13">
        <f t="shared" si="7"/>
        <v>0</v>
      </c>
    </row>
    <row r="15" spans="1:13" ht="14.25" x14ac:dyDescent="0.2">
      <c r="A15" s="59">
        <v>12</v>
      </c>
      <c r="B15" s="20" t="s">
        <v>152</v>
      </c>
      <c r="C15" s="15">
        <v>0</v>
      </c>
      <c r="D15" s="54">
        <f>+'10.1.14_SIS'!CG16</f>
        <v>0</v>
      </c>
      <c r="E15" s="54">
        <f t="shared" si="1"/>
        <v>0</v>
      </c>
      <c r="F15" s="54">
        <f t="shared" si="2"/>
        <v>0</v>
      </c>
      <c r="G15" s="54">
        <f t="shared" si="3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4"/>
        <v>2729.9140983606558</v>
      </c>
      <c r="K15" s="14">
        <f t="shared" si="5"/>
        <v>0</v>
      </c>
      <c r="L15" s="13">
        <f t="shared" si="6"/>
        <v>0</v>
      </c>
      <c r="M15" s="13">
        <f t="shared" si="7"/>
        <v>0</v>
      </c>
    </row>
    <row r="16" spans="1:13" ht="14.25" x14ac:dyDescent="0.2">
      <c r="A16" s="59">
        <v>13</v>
      </c>
      <c r="B16" s="20" t="s">
        <v>151</v>
      </c>
      <c r="C16" s="15">
        <v>0</v>
      </c>
      <c r="D16" s="54">
        <f>+'10.1.14_SIS'!CG17</f>
        <v>0</v>
      </c>
      <c r="E16" s="54">
        <f t="shared" si="1"/>
        <v>0</v>
      </c>
      <c r="F16" s="54">
        <f t="shared" si="2"/>
        <v>0</v>
      </c>
      <c r="G16" s="54">
        <f t="shared" si="3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4"/>
        <v>7183.0597758332215</v>
      </c>
      <c r="K16" s="14">
        <f t="shared" si="5"/>
        <v>0</v>
      </c>
      <c r="L16" s="13">
        <f t="shared" si="6"/>
        <v>0</v>
      </c>
      <c r="M16" s="13">
        <f t="shared" si="7"/>
        <v>0</v>
      </c>
    </row>
    <row r="17" spans="1:13" ht="14.25" x14ac:dyDescent="0.2">
      <c r="A17" s="59">
        <v>14</v>
      </c>
      <c r="B17" s="20" t="s">
        <v>150</v>
      </c>
      <c r="C17" s="15">
        <v>0</v>
      </c>
      <c r="D17" s="54">
        <f>+'10.1.14_SIS'!CG18</f>
        <v>0</v>
      </c>
      <c r="E17" s="54">
        <f t="shared" si="1"/>
        <v>0</v>
      </c>
      <c r="F17" s="54">
        <f t="shared" si="2"/>
        <v>0</v>
      </c>
      <c r="G17" s="54">
        <f t="shared" si="3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4"/>
        <v>6144.9309412499997</v>
      </c>
      <c r="K17" s="14">
        <f t="shared" si="5"/>
        <v>0</v>
      </c>
      <c r="L17" s="13">
        <f t="shared" si="6"/>
        <v>0</v>
      </c>
      <c r="M17" s="13">
        <f t="shared" si="7"/>
        <v>0</v>
      </c>
    </row>
    <row r="18" spans="1:13" ht="14.25" x14ac:dyDescent="0.2">
      <c r="A18" s="60">
        <v>15</v>
      </c>
      <c r="B18" s="22" t="s">
        <v>149</v>
      </c>
      <c r="C18" s="12">
        <v>0</v>
      </c>
      <c r="D18" s="55">
        <f>+'10.1.14_SIS'!CG19</f>
        <v>0</v>
      </c>
      <c r="E18" s="55">
        <f t="shared" si="1"/>
        <v>0</v>
      </c>
      <c r="F18" s="55">
        <f t="shared" si="2"/>
        <v>0</v>
      </c>
      <c r="G18" s="55">
        <f t="shared" si="3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4"/>
        <v>6303.6285214059953</v>
      </c>
      <c r="K18" s="10">
        <f t="shared" si="5"/>
        <v>0</v>
      </c>
      <c r="L18" s="11">
        <f t="shared" si="6"/>
        <v>0</v>
      </c>
      <c r="M18" s="11">
        <f t="shared" si="7"/>
        <v>0</v>
      </c>
    </row>
    <row r="19" spans="1:13" ht="14.25" x14ac:dyDescent="0.2">
      <c r="A19" s="59">
        <v>16</v>
      </c>
      <c r="B19" s="20" t="s">
        <v>148</v>
      </c>
      <c r="C19" s="15">
        <v>0</v>
      </c>
      <c r="D19" s="54">
        <f>+'10.1.14_SIS'!CG20</f>
        <v>0</v>
      </c>
      <c r="E19" s="54">
        <f t="shared" si="1"/>
        <v>0</v>
      </c>
      <c r="F19" s="54">
        <f t="shared" si="2"/>
        <v>0</v>
      </c>
      <c r="G19" s="54">
        <f t="shared" si="3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4"/>
        <v>2666.9794354342025</v>
      </c>
      <c r="K19" s="14">
        <f t="shared" si="5"/>
        <v>0</v>
      </c>
      <c r="L19" s="13">
        <f t="shared" si="6"/>
        <v>0</v>
      </c>
      <c r="M19" s="13">
        <f t="shared" si="7"/>
        <v>0</v>
      </c>
    </row>
    <row r="20" spans="1:13" ht="14.25" x14ac:dyDescent="0.2">
      <c r="A20" s="59">
        <v>17</v>
      </c>
      <c r="B20" s="20" t="s">
        <v>147</v>
      </c>
      <c r="C20" s="15">
        <v>0</v>
      </c>
      <c r="D20" s="54">
        <f>+'10.1.14_SIS'!CG21</f>
        <v>0</v>
      </c>
      <c r="E20" s="54">
        <f t="shared" si="1"/>
        <v>0</v>
      </c>
      <c r="F20" s="54">
        <f t="shared" si="2"/>
        <v>0</v>
      </c>
      <c r="G20" s="54">
        <f t="shared" si="3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4"/>
        <v>4165.0756609935179</v>
      </c>
      <c r="K20" s="14">
        <f t="shared" si="5"/>
        <v>0</v>
      </c>
      <c r="L20" s="13">
        <f t="shared" si="6"/>
        <v>0</v>
      </c>
      <c r="M20" s="13">
        <f t="shared" si="7"/>
        <v>0</v>
      </c>
    </row>
    <row r="21" spans="1:13" ht="14.25" x14ac:dyDescent="0.2">
      <c r="A21" s="59">
        <v>18</v>
      </c>
      <c r="B21" s="20" t="s">
        <v>146</v>
      </c>
      <c r="C21" s="15">
        <v>0</v>
      </c>
      <c r="D21" s="54">
        <f>+'10.1.14_SIS'!CG22</f>
        <v>0</v>
      </c>
      <c r="E21" s="54">
        <f t="shared" si="1"/>
        <v>0</v>
      </c>
      <c r="F21" s="54">
        <f t="shared" si="2"/>
        <v>0</v>
      </c>
      <c r="G21" s="54">
        <f t="shared" si="3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4"/>
        <v>7200.5033500475729</v>
      </c>
      <c r="K21" s="14">
        <f t="shared" si="5"/>
        <v>0</v>
      </c>
      <c r="L21" s="13">
        <f t="shared" si="6"/>
        <v>0</v>
      </c>
      <c r="M21" s="13">
        <f t="shared" si="7"/>
        <v>0</v>
      </c>
    </row>
    <row r="22" spans="1:13" ht="14.25" x14ac:dyDescent="0.2">
      <c r="A22" s="59">
        <v>19</v>
      </c>
      <c r="B22" s="20" t="s">
        <v>145</v>
      </c>
      <c r="C22" s="15">
        <v>0</v>
      </c>
      <c r="D22" s="54">
        <f>+'10.1.14_SIS'!CG23</f>
        <v>0</v>
      </c>
      <c r="E22" s="54">
        <f t="shared" si="1"/>
        <v>0</v>
      </c>
      <c r="F22" s="54">
        <f t="shared" si="2"/>
        <v>0</v>
      </c>
      <c r="G22" s="54">
        <f t="shared" si="3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4"/>
        <v>6219.8221869460449</v>
      </c>
      <c r="K22" s="14">
        <f t="shared" si="5"/>
        <v>0</v>
      </c>
      <c r="L22" s="13">
        <f t="shared" si="6"/>
        <v>0</v>
      </c>
      <c r="M22" s="13">
        <f t="shared" si="7"/>
        <v>0</v>
      </c>
    </row>
    <row r="23" spans="1:13" ht="14.25" x14ac:dyDescent="0.2">
      <c r="A23" s="60">
        <v>20</v>
      </c>
      <c r="B23" s="22" t="s">
        <v>144</v>
      </c>
      <c r="C23" s="12">
        <v>0</v>
      </c>
      <c r="D23" s="55">
        <f>+'10.1.14_SIS'!CG24</f>
        <v>0</v>
      </c>
      <c r="E23" s="55">
        <f t="shared" si="1"/>
        <v>0</v>
      </c>
      <c r="F23" s="55">
        <f t="shared" si="2"/>
        <v>0</v>
      </c>
      <c r="G23" s="55">
        <f t="shared" si="3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4"/>
        <v>5864.6901565562011</v>
      </c>
      <c r="K23" s="10">
        <f t="shared" si="5"/>
        <v>0</v>
      </c>
      <c r="L23" s="11">
        <f t="shared" si="6"/>
        <v>0</v>
      </c>
      <c r="M23" s="11">
        <f t="shared" si="7"/>
        <v>0</v>
      </c>
    </row>
    <row r="24" spans="1:13" ht="14.25" x14ac:dyDescent="0.2">
      <c r="A24" s="59">
        <v>21</v>
      </c>
      <c r="B24" s="20" t="s">
        <v>143</v>
      </c>
      <c r="C24" s="15">
        <v>0</v>
      </c>
      <c r="D24" s="54">
        <f>+'10.1.14_SIS'!CG25</f>
        <v>0</v>
      </c>
      <c r="E24" s="54">
        <f t="shared" si="1"/>
        <v>0</v>
      </c>
      <c r="F24" s="54">
        <f t="shared" si="2"/>
        <v>0</v>
      </c>
      <c r="G24" s="54">
        <f t="shared" si="3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4"/>
        <v>6692.6542295867766</v>
      </c>
      <c r="K24" s="14">
        <f t="shared" si="5"/>
        <v>0</v>
      </c>
      <c r="L24" s="13">
        <f t="shared" si="6"/>
        <v>0</v>
      </c>
      <c r="M24" s="13">
        <f t="shared" si="7"/>
        <v>0</v>
      </c>
    </row>
    <row r="25" spans="1:13" ht="14.25" x14ac:dyDescent="0.2">
      <c r="A25" s="59">
        <v>22</v>
      </c>
      <c r="B25" s="20" t="s">
        <v>142</v>
      </c>
      <c r="C25" s="15">
        <v>0</v>
      </c>
      <c r="D25" s="54">
        <f>+'10.1.14_SIS'!CG26</f>
        <v>0</v>
      </c>
      <c r="E25" s="54">
        <f t="shared" si="1"/>
        <v>0</v>
      </c>
      <c r="F25" s="54">
        <f t="shared" si="2"/>
        <v>0</v>
      </c>
      <c r="G25" s="54">
        <f t="shared" si="3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4"/>
        <v>6912.4699808195992</v>
      </c>
      <c r="K25" s="14">
        <f t="shared" si="5"/>
        <v>0</v>
      </c>
      <c r="L25" s="13">
        <f t="shared" si="6"/>
        <v>0</v>
      </c>
      <c r="M25" s="13">
        <f t="shared" si="7"/>
        <v>0</v>
      </c>
    </row>
    <row r="26" spans="1:13" ht="14.25" x14ac:dyDescent="0.2">
      <c r="A26" s="59">
        <v>23</v>
      </c>
      <c r="B26" s="20" t="s">
        <v>141</v>
      </c>
      <c r="C26" s="15">
        <v>0</v>
      </c>
      <c r="D26" s="54">
        <f>+'10.1.14_SIS'!CG27</f>
        <v>0</v>
      </c>
      <c r="E26" s="54">
        <f t="shared" si="1"/>
        <v>0</v>
      </c>
      <c r="F26" s="54">
        <f t="shared" si="2"/>
        <v>0</v>
      </c>
      <c r="G26" s="54">
        <f t="shared" si="3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4"/>
        <v>5699.6015265979158</v>
      </c>
      <c r="K26" s="14">
        <f t="shared" si="5"/>
        <v>0</v>
      </c>
      <c r="L26" s="13">
        <f t="shared" si="6"/>
        <v>0</v>
      </c>
      <c r="M26" s="13">
        <f t="shared" si="7"/>
        <v>0</v>
      </c>
    </row>
    <row r="27" spans="1:13" ht="14.25" x14ac:dyDescent="0.2">
      <c r="A27" s="59">
        <v>24</v>
      </c>
      <c r="B27" s="20" t="s">
        <v>140</v>
      </c>
      <c r="C27" s="15">
        <v>0</v>
      </c>
      <c r="D27" s="54">
        <f>+'10.1.14_SIS'!CG28</f>
        <v>0</v>
      </c>
      <c r="E27" s="54">
        <f t="shared" si="1"/>
        <v>0</v>
      </c>
      <c r="F27" s="54">
        <f t="shared" si="2"/>
        <v>0</v>
      </c>
      <c r="G27" s="54">
        <f t="shared" si="3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4"/>
        <v>3465.9240361576999</v>
      </c>
      <c r="K27" s="14">
        <f t="shared" si="5"/>
        <v>0</v>
      </c>
      <c r="L27" s="13">
        <f t="shared" si="6"/>
        <v>0</v>
      </c>
      <c r="M27" s="13">
        <f t="shared" si="7"/>
        <v>0</v>
      </c>
    </row>
    <row r="28" spans="1:13" ht="14.25" x14ac:dyDescent="0.2">
      <c r="A28" s="60">
        <v>25</v>
      </c>
      <c r="B28" s="22" t="s">
        <v>139</v>
      </c>
      <c r="C28" s="12">
        <v>0</v>
      </c>
      <c r="D28" s="55">
        <f>+'10.1.14_SIS'!CG29</f>
        <v>0</v>
      </c>
      <c r="E28" s="55">
        <f t="shared" si="1"/>
        <v>0</v>
      </c>
      <c r="F28" s="55">
        <f t="shared" si="2"/>
        <v>0</v>
      </c>
      <c r="G28" s="55">
        <f t="shared" si="3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4"/>
        <v>4826.8020274945702</v>
      </c>
      <c r="K28" s="10">
        <f t="shared" si="5"/>
        <v>0</v>
      </c>
      <c r="L28" s="11">
        <f t="shared" si="6"/>
        <v>0</v>
      </c>
      <c r="M28" s="11">
        <f t="shared" si="7"/>
        <v>0</v>
      </c>
    </row>
    <row r="29" spans="1:13" ht="14.25" x14ac:dyDescent="0.2">
      <c r="A29" s="59">
        <v>26</v>
      </c>
      <c r="B29" s="20" t="s">
        <v>138</v>
      </c>
      <c r="C29" s="15">
        <v>0</v>
      </c>
      <c r="D29" s="54">
        <f>+'10.1.14_SIS'!CG30</f>
        <v>0</v>
      </c>
      <c r="E29" s="54">
        <f t="shared" si="1"/>
        <v>0</v>
      </c>
      <c r="F29" s="54">
        <f t="shared" si="2"/>
        <v>0</v>
      </c>
      <c r="G29" s="54">
        <f t="shared" si="3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4"/>
        <v>4261.3949970570839</v>
      </c>
      <c r="K29" s="14">
        <f t="shared" si="5"/>
        <v>0</v>
      </c>
      <c r="L29" s="13">
        <f t="shared" si="6"/>
        <v>0</v>
      </c>
      <c r="M29" s="13">
        <f t="shared" si="7"/>
        <v>0</v>
      </c>
    </row>
    <row r="30" spans="1:13" ht="14.25" x14ac:dyDescent="0.2">
      <c r="A30" s="59">
        <v>27</v>
      </c>
      <c r="B30" s="20" t="s">
        <v>137</v>
      </c>
      <c r="C30" s="15">
        <v>0</v>
      </c>
      <c r="D30" s="54">
        <f>+'10.1.14_SIS'!CG31</f>
        <v>0</v>
      </c>
      <c r="E30" s="54">
        <f t="shared" si="1"/>
        <v>0</v>
      </c>
      <c r="F30" s="54">
        <f t="shared" si="2"/>
        <v>0</v>
      </c>
      <c r="G30" s="54">
        <f t="shared" si="3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4"/>
        <v>6497.961383997701</v>
      </c>
      <c r="K30" s="14">
        <f t="shared" si="5"/>
        <v>0</v>
      </c>
      <c r="L30" s="13">
        <f t="shared" si="6"/>
        <v>0</v>
      </c>
      <c r="M30" s="13">
        <f t="shared" si="7"/>
        <v>0</v>
      </c>
    </row>
    <row r="31" spans="1:13" ht="14.25" x14ac:dyDescent="0.2">
      <c r="A31" s="59">
        <v>28</v>
      </c>
      <c r="B31" s="20" t="s">
        <v>136</v>
      </c>
      <c r="C31" s="15">
        <v>0</v>
      </c>
      <c r="D31" s="54">
        <f>+'10.1.14_SIS'!CG32</f>
        <v>0</v>
      </c>
      <c r="E31" s="54">
        <f t="shared" si="1"/>
        <v>0</v>
      </c>
      <c r="F31" s="54">
        <f t="shared" si="2"/>
        <v>0</v>
      </c>
      <c r="G31" s="54">
        <f t="shared" si="3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4"/>
        <v>3831.8158846568822</v>
      </c>
      <c r="K31" s="14">
        <f t="shared" si="5"/>
        <v>0</v>
      </c>
      <c r="L31" s="13">
        <f t="shared" si="6"/>
        <v>0</v>
      </c>
      <c r="M31" s="13">
        <f t="shared" si="7"/>
        <v>0</v>
      </c>
    </row>
    <row r="32" spans="1:13" ht="14.25" x14ac:dyDescent="0.2">
      <c r="A32" s="59">
        <v>29</v>
      </c>
      <c r="B32" s="20" t="s">
        <v>135</v>
      </c>
      <c r="C32" s="15">
        <v>0</v>
      </c>
      <c r="D32" s="54">
        <f>+'10.1.14_SIS'!CG33</f>
        <v>0</v>
      </c>
      <c r="E32" s="54">
        <f t="shared" si="1"/>
        <v>0</v>
      </c>
      <c r="F32" s="54">
        <f t="shared" si="2"/>
        <v>0</v>
      </c>
      <c r="G32" s="54">
        <f t="shared" si="3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4"/>
        <v>4593.9623210173722</v>
      </c>
      <c r="K32" s="14">
        <f t="shared" si="5"/>
        <v>0</v>
      </c>
      <c r="L32" s="13">
        <f t="shared" si="6"/>
        <v>0</v>
      </c>
      <c r="M32" s="13">
        <f t="shared" si="7"/>
        <v>0</v>
      </c>
    </row>
    <row r="33" spans="1:13" ht="14.25" x14ac:dyDescent="0.2">
      <c r="A33" s="60">
        <v>30</v>
      </c>
      <c r="B33" s="22" t="s">
        <v>134</v>
      </c>
      <c r="C33" s="12">
        <v>0</v>
      </c>
      <c r="D33" s="55">
        <f>+'10.1.14_SIS'!CG34</f>
        <v>0</v>
      </c>
      <c r="E33" s="55">
        <f t="shared" si="1"/>
        <v>0</v>
      </c>
      <c r="F33" s="55">
        <f t="shared" si="2"/>
        <v>0</v>
      </c>
      <c r="G33" s="55">
        <f t="shared" si="3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4"/>
        <v>6531.7027273996764</v>
      </c>
      <c r="K33" s="10">
        <f t="shared" si="5"/>
        <v>0</v>
      </c>
      <c r="L33" s="11">
        <f t="shared" si="6"/>
        <v>0</v>
      </c>
      <c r="M33" s="11">
        <f t="shared" si="7"/>
        <v>0</v>
      </c>
    </row>
    <row r="34" spans="1:13" ht="14.25" x14ac:dyDescent="0.2">
      <c r="A34" s="59">
        <v>31</v>
      </c>
      <c r="B34" s="20" t="s">
        <v>133</v>
      </c>
      <c r="C34" s="15">
        <v>0</v>
      </c>
      <c r="D34" s="54">
        <f>+'10.1.14_SIS'!CG35</f>
        <v>0</v>
      </c>
      <c r="E34" s="54">
        <f t="shared" si="1"/>
        <v>0</v>
      </c>
      <c r="F34" s="54">
        <f t="shared" si="2"/>
        <v>0</v>
      </c>
      <c r="G34" s="54">
        <f t="shared" si="3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4"/>
        <v>5141.447671686853</v>
      </c>
      <c r="K34" s="14">
        <f t="shared" si="5"/>
        <v>0</v>
      </c>
      <c r="L34" s="13">
        <f t="shared" si="6"/>
        <v>0</v>
      </c>
      <c r="M34" s="13">
        <f t="shared" si="7"/>
        <v>0</v>
      </c>
    </row>
    <row r="35" spans="1:13" ht="14.25" x14ac:dyDescent="0.2">
      <c r="A35" s="59">
        <v>32</v>
      </c>
      <c r="B35" s="20" t="s">
        <v>132</v>
      </c>
      <c r="C35" s="15">
        <v>0</v>
      </c>
      <c r="D35" s="54">
        <f>+'10.1.14_SIS'!CG36</f>
        <v>0</v>
      </c>
      <c r="E35" s="54">
        <f t="shared" si="1"/>
        <v>0</v>
      </c>
      <c r="F35" s="54">
        <f t="shared" si="2"/>
        <v>0</v>
      </c>
      <c r="G35" s="54">
        <f t="shared" si="3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4"/>
        <v>6212.5891890611274</v>
      </c>
      <c r="K35" s="14">
        <f t="shared" si="5"/>
        <v>0</v>
      </c>
      <c r="L35" s="13">
        <f t="shared" si="6"/>
        <v>0</v>
      </c>
      <c r="M35" s="13">
        <f t="shared" si="7"/>
        <v>0</v>
      </c>
    </row>
    <row r="36" spans="1:13" ht="14.25" x14ac:dyDescent="0.2">
      <c r="A36" s="59">
        <v>33</v>
      </c>
      <c r="B36" s="20" t="s">
        <v>131</v>
      </c>
      <c r="C36" s="15">
        <v>0</v>
      </c>
      <c r="D36" s="54">
        <f>+'10.1.14_SIS'!CG37</f>
        <v>0</v>
      </c>
      <c r="E36" s="54">
        <f t="shared" si="1"/>
        <v>0</v>
      </c>
      <c r="F36" s="54">
        <f t="shared" si="2"/>
        <v>0</v>
      </c>
      <c r="G36" s="54">
        <f t="shared" si="3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4"/>
        <v>6111.5354558085237</v>
      </c>
      <c r="K36" s="14">
        <f t="shared" si="5"/>
        <v>0</v>
      </c>
      <c r="L36" s="13">
        <f t="shared" si="6"/>
        <v>0</v>
      </c>
      <c r="M36" s="13">
        <f t="shared" si="7"/>
        <v>0</v>
      </c>
    </row>
    <row r="37" spans="1:13" ht="14.25" x14ac:dyDescent="0.2">
      <c r="A37" s="59">
        <v>34</v>
      </c>
      <c r="B37" s="20" t="s">
        <v>130</v>
      </c>
      <c r="C37" s="15">
        <v>0</v>
      </c>
      <c r="D37" s="54">
        <f>+'10.1.14_SIS'!CG38</f>
        <v>0</v>
      </c>
      <c r="E37" s="54">
        <f t="shared" si="1"/>
        <v>0</v>
      </c>
      <c r="F37" s="54">
        <f t="shared" si="2"/>
        <v>0</v>
      </c>
      <c r="G37" s="54">
        <f t="shared" si="3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4"/>
        <v>6936.2076842789011</v>
      </c>
      <c r="K37" s="14">
        <f t="shared" si="5"/>
        <v>0</v>
      </c>
      <c r="L37" s="13">
        <f t="shared" si="6"/>
        <v>0</v>
      </c>
      <c r="M37" s="13">
        <f t="shared" si="7"/>
        <v>0</v>
      </c>
    </row>
    <row r="38" spans="1:13" ht="14.25" x14ac:dyDescent="0.2">
      <c r="A38" s="60">
        <v>35</v>
      </c>
      <c r="B38" s="22" t="s">
        <v>129</v>
      </c>
      <c r="C38" s="12">
        <v>0</v>
      </c>
      <c r="D38" s="55">
        <f>+'10.1.14_SIS'!CG39</f>
        <v>0</v>
      </c>
      <c r="E38" s="55">
        <f t="shared" si="1"/>
        <v>0</v>
      </c>
      <c r="F38" s="55">
        <f t="shared" si="2"/>
        <v>0</v>
      </c>
      <c r="G38" s="55">
        <f t="shared" si="3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4"/>
        <v>5704.2082060477605</v>
      </c>
      <c r="K38" s="10">
        <f t="shared" si="5"/>
        <v>0</v>
      </c>
      <c r="L38" s="11">
        <f t="shared" si="6"/>
        <v>0</v>
      </c>
      <c r="M38" s="11">
        <f t="shared" si="7"/>
        <v>0</v>
      </c>
    </row>
    <row r="39" spans="1:13" ht="14.25" x14ac:dyDescent="0.2">
      <c r="A39" s="59">
        <v>36</v>
      </c>
      <c r="B39" s="20" t="s">
        <v>128</v>
      </c>
      <c r="C39" s="15">
        <v>0</v>
      </c>
      <c r="D39" s="54">
        <f>+'10.1.14_SIS'!CG40</f>
        <v>0</v>
      </c>
      <c r="E39" s="54">
        <f t="shared" si="1"/>
        <v>0</v>
      </c>
      <c r="F39" s="54">
        <f t="shared" si="2"/>
        <v>0</v>
      </c>
      <c r="G39" s="54">
        <f t="shared" si="3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4"/>
        <v>4348.7345590766217</v>
      </c>
      <c r="K39" s="14">
        <f t="shared" si="5"/>
        <v>0</v>
      </c>
      <c r="L39" s="13">
        <f t="shared" si="6"/>
        <v>0</v>
      </c>
      <c r="M39" s="13">
        <f t="shared" si="7"/>
        <v>0</v>
      </c>
    </row>
    <row r="40" spans="1:13" ht="14.25" x14ac:dyDescent="0.2">
      <c r="A40" s="59">
        <v>37</v>
      </c>
      <c r="B40" s="20" t="s">
        <v>127</v>
      </c>
      <c r="C40" s="15">
        <v>0</v>
      </c>
      <c r="D40" s="54">
        <f>+'10.1.14_SIS'!CG41</f>
        <v>0</v>
      </c>
      <c r="E40" s="54">
        <f t="shared" si="1"/>
        <v>0</v>
      </c>
      <c r="F40" s="54">
        <f t="shared" si="2"/>
        <v>0</v>
      </c>
      <c r="G40" s="54">
        <f t="shared" si="3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4"/>
        <v>6318.9939260317688</v>
      </c>
      <c r="K40" s="14">
        <f t="shared" si="5"/>
        <v>0</v>
      </c>
      <c r="L40" s="13">
        <f t="shared" si="6"/>
        <v>0</v>
      </c>
      <c r="M40" s="13">
        <f t="shared" si="7"/>
        <v>0</v>
      </c>
    </row>
    <row r="41" spans="1:13" ht="14.25" x14ac:dyDescent="0.2">
      <c r="A41" s="59">
        <v>38</v>
      </c>
      <c r="B41" s="20" t="s">
        <v>126</v>
      </c>
      <c r="C41" s="15">
        <v>0</v>
      </c>
      <c r="D41" s="54">
        <f>+'10.1.14_SIS'!CG42</f>
        <v>0</v>
      </c>
      <c r="E41" s="54">
        <f t="shared" si="1"/>
        <v>0</v>
      </c>
      <c r="F41" s="54">
        <f t="shared" si="2"/>
        <v>0</v>
      </c>
      <c r="G41" s="54">
        <f t="shared" si="3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4"/>
        <v>2918.7217552916882</v>
      </c>
      <c r="K41" s="14">
        <f t="shared" si="5"/>
        <v>0</v>
      </c>
      <c r="L41" s="13">
        <f t="shared" si="6"/>
        <v>0</v>
      </c>
      <c r="M41" s="13">
        <f t="shared" si="7"/>
        <v>0</v>
      </c>
    </row>
    <row r="42" spans="1:13" ht="14.25" x14ac:dyDescent="0.2">
      <c r="A42" s="59">
        <v>39</v>
      </c>
      <c r="B42" s="20" t="s">
        <v>125</v>
      </c>
      <c r="C42" s="15">
        <v>0</v>
      </c>
      <c r="D42" s="54">
        <f>+'10.1.14_SIS'!CG43</f>
        <v>0</v>
      </c>
      <c r="E42" s="54">
        <f t="shared" si="1"/>
        <v>0</v>
      </c>
      <c r="F42" s="54">
        <f t="shared" si="2"/>
        <v>0</v>
      </c>
      <c r="G42" s="54">
        <f t="shared" si="3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4"/>
        <v>4436.561411357332</v>
      </c>
      <c r="K42" s="14">
        <f t="shared" si="5"/>
        <v>0</v>
      </c>
      <c r="L42" s="13">
        <f t="shared" si="6"/>
        <v>0</v>
      </c>
      <c r="M42" s="13">
        <f t="shared" si="7"/>
        <v>0</v>
      </c>
    </row>
    <row r="43" spans="1:13" ht="14.25" x14ac:dyDescent="0.2">
      <c r="A43" s="60">
        <v>40</v>
      </c>
      <c r="B43" s="22" t="s">
        <v>124</v>
      </c>
      <c r="C43" s="12">
        <v>0</v>
      </c>
      <c r="D43" s="55">
        <f>+'10.1.14_SIS'!CG44</f>
        <v>0</v>
      </c>
      <c r="E43" s="55">
        <f t="shared" si="1"/>
        <v>0</v>
      </c>
      <c r="F43" s="55">
        <f t="shared" si="2"/>
        <v>0</v>
      </c>
      <c r="G43" s="55">
        <f t="shared" si="3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4"/>
        <v>5822.0810285698408</v>
      </c>
      <c r="K43" s="10">
        <f t="shared" si="5"/>
        <v>0</v>
      </c>
      <c r="L43" s="11">
        <f t="shared" si="6"/>
        <v>0</v>
      </c>
      <c r="M43" s="11">
        <f t="shared" si="7"/>
        <v>0</v>
      </c>
    </row>
    <row r="44" spans="1:13" ht="14.25" x14ac:dyDescent="0.2">
      <c r="A44" s="59">
        <v>41</v>
      </c>
      <c r="B44" s="20" t="s">
        <v>123</v>
      </c>
      <c r="C44" s="15">
        <v>0</v>
      </c>
      <c r="D44" s="54">
        <f>+'10.1.14_SIS'!CG45</f>
        <v>0</v>
      </c>
      <c r="E44" s="54">
        <f t="shared" si="1"/>
        <v>0</v>
      </c>
      <c r="F44" s="54">
        <f t="shared" si="2"/>
        <v>0</v>
      </c>
      <c r="G44" s="54">
        <f t="shared" si="3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4"/>
        <v>4177.4148574716473</v>
      </c>
      <c r="K44" s="14">
        <f t="shared" si="5"/>
        <v>0</v>
      </c>
      <c r="L44" s="13">
        <f t="shared" si="6"/>
        <v>0</v>
      </c>
      <c r="M44" s="13">
        <f t="shared" si="7"/>
        <v>0</v>
      </c>
    </row>
    <row r="45" spans="1:13" ht="14.25" x14ac:dyDescent="0.2">
      <c r="A45" s="59">
        <v>42</v>
      </c>
      <c r="B45" s="20" t="s">
        <v>122</v>
      </c>
      <c r="C45" s="15">
        <v>0</v>
      </c>
      <c r="D45" s="54">
        <f>+'10.1.14_SIS'!CG46</f>
        <v>0</v>
      </c>
      <c r="E45" s="54">
        <f t="shared" si="1"/>
        <v>0</v>
      </c>
      <c r="F45" s="54">
        <f t="shared" si="2"/>
        <v>0</v>
      </c>
      <c r="G45" s="54">
        <f t="shared" si="3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4"/>
        <v>5647.8877751368682</v>
      </c>
      <c r="K45" s="14">
        <f t="shared" si="5"/>
        <v>0</v>
      </c>
      <c r="L45" s="13">
        <f t="shared" si="6"/>
        <v>0</v>
      </c>
      <c r="M45" s="13">
        <f t="shared" si="7"/>
        <v>0</v>
      </c>
    </row>
    <row r="46" spans="1:13" ht="14.25" x14ac:dyDescent="0.2">
      <c r="A46" s="59">
        <v>43</v>
      </c>
      <c r="B46" s="20" t="s">
        <v>121</v>
      </c>
      <c r="C46" s="15">
        <v>0</v>
      </c>
      <c r="D46" s="54">
        <f>+'10.1.14_SIS'!CG47</f>
        <v>0</v>
      </c>
      <c r="E46" s="54">
        <f t="shared" si="1"/>
        <v>0</v>
      </c>
      <c r="F46" s="54">
        <f t="shared" si="2"/>
        <v>0</v>
      </c>
      <c r="G46" s="54">
        <f t="shared" si="3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4"/>
        <v>6363.3538720594697</v>
      </c>
      <c r="K46" s="14">
        <f t="shared" si="5"/>
        <v>0</v>
      </c>
      <c r="L46" s="13">
        <f t="shared" si="6"/>
        <v>0</v>
      </c>
      <c r="M46" s="13">
        <f t="shared" si="7"/>
        <v>0</v>
      </c>
    </row>
    <row r="47" spans="1:13" ht="14.25" x14ac:dyDescent="0.2">
      <c r="A47" s="59">
        <v>44</v>
      </c>
      <c r="B47" s="20" t="s">
        <v>120</v>
      </c>
      <c r="C47" s="15">
        <v>0</v>
      </c>
      <c r="D47" s="54">
        <f>+'10.1.14_SIS'!CG48</f>
        <v>0</v>
      </c>
      <c r="E47" s="54">
        <f t="shared" si="1"/>
        <v>0</v>
      </c>
      <c r="F47" s="54">
        <f t="shared" si="2"/>
        <v>0</v>
      </c>
      <c r="G47" s="54">
        <f t="shared" si="3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4"/>
        <v>5560.7558151820358</v>
      </c>
      <c r="K47" s="14">
        <f t="shared" si="5"/>
        <v>0</v>
      </c>
      <c r="L47" s="13">
        <f t="shared" si="6"/>
        <v>0</v>
      </c>
      <c r="M47" s="13">
        <f t="shared" si="7"/>
        <v>0</v>
      </c>
    </row>
    <row r="48" spans="1:13" ht="14.25" x14ac:dyDescent="0.2">
      <c r="A48" s="60">
        <v>45</v>
      </c>
      <c r="B48" s="22" t="s">
        <v>119</v>
      </c>
      <c r="C48" s="12">
        <v>0</v>
      </c>
      <c r="D48" s="55">
        <f>+'10.1.14_SIS'!CG49</f>
        <v>0</v>
      </c>
      <c r="E48" s="55">
        <f t="shared" si="1"/>
        <v>0</v>
      </c>
      <c r="F48" s="55">
        <f t="shared" si="2"/>
        <v>0</v>
      </c>
      <c r="G48" s="55">
        <f t="shared" si="3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4"/>
        <v>2808.0072499469102</v>
      </c>
      <c r="K48" s="10">
        <f t="shared" si="5"/>
        <v>0</v>
      </c>
      <c r="L48" s="11">
        <f t="shared" si="6"/>
        <v>0</v>
      </c>
      <c r="M48" s="11">
        <f t="shared" si="7"/>
        <v>0</v>
      </c>
    </row>
    <row r="49" spans="1:13" ht="14.25" x14ac:dyDescent="0.2">
      <c r="A49" s="59">
        <v>46</v>
      </c>
      <c r="B49" s="20" t="s">
        <v>118</v>
      </c>
      <c r="C49" s="15">
        <v>0</v>
      </c>
      <c r="D49" s="54">
        <f>+'10.1.14_SIS'!CG50</f>
        <v>0</v>
      </c>
      <c r="E49" s="54">
        <f t="shared" si="1"/>
        <v>0</v>
      </c>
      <c r="F49" s="54">
        <f t="shared" si="2"/>
        <v>0</v>
      </c>
      <c r="G49" s="54">
        <f t="shared" si="3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4"/>
        <v>6779.2744468088385</v>
      </c>
      <c r="K49" s="14">
        <f t="shared" si="5"/>
        <v>0</v>
      </c>
      <c r="L49" s="13">
        <f t="shared" si="6"/>
        <v>0</v>
      </c>
      <c r="M49" s="13">
        <f t="shared" si="7"/>
        <v>0</v>
      </c>
    </row>
    <row r="50" spans="1:13" ht="14.25" x14ac:dyDescent="0.2">
      <c r="A50" s="59">
        <v>47</v>
      </c>
      <c r="B50" s="20" t="s">
        <v>117</v>
      </c>
      <c r="C50" s="15">
        <v>0</v>
      </c>
      <c r="D50" s="54">
        <f>+'10.1.14_SIS'!CG51</f>
        <v>0</v>
      </c>
      <c r="E50" s="54">
        <f t="shared" si="1"/>
        <v>0</v>
      </c>
      <c r="F50" s="54">
        <f t="shared" si="2"/>
        <v>0</v>
      </c>
      <c r="G50" s="54">
        <f t="shared" si="3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4"/>
        <v>3434.9085257646739</v>
      </c>
      <c r="K50" s="14">
        <f t="shared" si="5"/>
        <v>0</v>
      </c>
      <c r="L50" s="13">
        <f t="shared" si="6"/>
        <v>0</v>
      </c>
      <c r="M50" s="13">
        <f t="shared" si="7"/>
        <v>0</v>
      </c>
    </row>
    <row r="51" spans="1:13" ht="14.25" x14ac:dyDescent="0.2">
      <c r="A51" s="59">
        <v>48</v>
      </c>
      <c r="B51" s="20" t="s">
        <v>116</v>
      </c>
      <c r="C51" s="15">
        <v>0</v>
      </c>
      <c r="D51" s="54">
        <f>+'10.1.14_SIS'!CG52</f>
        <v>0</v>
      </c>
      <c r="E51" s="54">
        <f t="shared" si="1"/>
        <v>0</v>
      </c>
      <c r="F51" s="54">
        <f t="shared" si="2"/>
        <v>0</v>
      </c>
      <c r="G51" s="54">
        <f t="shared" si="3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4"/>
        <v>4854.4282529800721</v>
      </c>
      <c r="K51" s="14">
        <f t="shared" si="5"/>
        <v>0</v>
      </c>
      <c r="L51" s="13">
        <f t="shared" si="6"/>
        <v>0</v>
      </c>
      <c r="M51" s="13">
        <f t="shared" si="7"/>
        <v>0</v>
      </c>
    </row>
    <row r="52" spans="1:13" ht="14.25" x14ac:dyDescent="0.2">
      <c r="A52" s="59">
        <v>49</v>
      </c>
      <c r="B52" s="20" t="s">
        <v>115</v>
      </c>
      <c r="C52" s="15">
        <v>0</v>
      </c>
      <c r="D52" s="54">
        <f>+'10.1.14_SIS'!CG53</f>
        <v>0</v>
      </c>
      <c r="E52" s="54">
        <f t="shared" si="1"/>
        <v>0</v>
      </c>
      <c r="F52" s="54">
        <f t="shared" si="2"/>
        <v>0</v>
      </c>
      <c r="G52" s="54">
        <f t="shared" si="3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4"/>
        <v>5570.3155315659187</v>
      </c>
      <c r="K52" s="14">
        <f t="shared" si="5"/>
        <v>0</v>
      </c>
      <c r="L52" s="13">
        <f t="shared" si="6"/>
        <v>0</v>
      </c>
      <c r="M52" s="13">
        <f t="shared" si="7"/>
        <v>0</v>
      </c>
    </row>
    <row r="53" spans="1:13" ht="14.25" x14ac:dyDescent="0.2">
      <c r="A53" s="60">
        <v>50</v>
      </c>
      <c r="B53" s="22" t="s">
        <v>114</v>
      </c>
      <c r="C53" s="12">
        <v>0</v>
      </c>
      <c r="D53" s="55">
        <f>+'10.1.14_SIS'!CG54</f>
        <v>0</v>
      </c>
      <c r="E53" s="55">
        <f t="shared" si="1"/>
        <v>0</v>
      </c>
      <c r="F53" s="55">
        <f t="shared" si="2"/>
        <v>0</v>
      </c>
      <c r="G53" s="55">
        <f t="shared" si="3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4"/>
        <v>5812.1492722701678</v>
      </c>
      <c r="K53" s="10">
        <f t="shared" si="5"/>
        <v>0</v>
      </c>
      <c r="L53" s="11">
        <f t="shared" si="6"/>
        <v>0</v>
      </c>
      <c r="M53" s="11">
        <f t="shared" si="7"/>
        <v>0</v>
      </c>
    </row>
    <row r="54" spans="1:13" ht="14.25" x14ac:dyDescent="0.2">
      <c r="A54" s="59">
        <v>51</v>
      </c>
      <c r="B54" s="20" t="s">
        <v>113</v>
      </c>
      <c r="C54" s="15">
        <v>0</v>
      </c>
      <c r="D54" s="54">
        <f>+'10.1.14_SIS'!CG55</f>
        <v>0</v>
      </c>
      <c r="E54" s="54">
        <f t="shared" si="1"/>
        <v>0</v>
      </c>
      <c r="F54" s="54">
        <f t="shared" si="2"/>
        <v>0</v>
      </c>
      <c r="G54" s="54">
        <f t="shared" si="3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4"/>
        <v>4860.8528602178994</v>
      </c>
      <c r="K54" s="14">
        <f t="shared" si="5"/>
        <v>0</v>
      </c>
      <c r="L54" s="13">
        <f t="shared" si="6"/>
        <v>0</v>
      </c>
      <c r="M54" s="13">
        <f t="shared" si="7"/>
        <v>0</v>
      </c>
    </row>
    <row r="55" spans="1:13" ht="14.25" x14ac:dyDescent="0.2">
      <c r="A55" s="59">
        <v>52</v>
      </c>
      <c r="B55" s="20" t="s">
        <v>112</v>
      </c>
      <c r="C55" s="15">
        <v>0</v>
      </c>
      <c r="D55" s="54">
        <f>+'10.1.14_SIS'!CG56</f>
        <v>0</v>
      </c>
      <c r="E55" s="54">
        <f t="shared" si="1"/>
        <v>0</v>
      </c>
      <c r="F55" s="54">
        <f t="shared" si="2"/>
        <v>0</v>
      </c>
      <c r="G55" s="54">
        <f t="shared" si="3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4"/>
        <v>5720.6445845228172</v>
      </c>
      <c r="K55" s="14">
        <f t="shared" si="5"/>
        <v>0</v>
      </c>
      <c r="L55" s="13">
        <f t="shared" si="6"/>
        <v>0</v>
      </c>
      <c r="M55" s="13">
        <f t="shared" si="7"/>
        <v>0</v>
      </c>
    </row>
    <row r="56" spans="1:13" ht="14.25" x14ac:dyDescent="0.2">
      <c r="A56" s="59">
        <v>53</v>
      </c>
      <c r="B56" s="20" t="s">
        <v>111</v>
      </c>
      <c r="C56" s="15">
        <v>0</v>
      </c>
      <c r="D56" s="54">
        <f>+'10.1.14_SIS'!CG57</f>
        <v>0</v>
      </c>
      <c r="E56" s="54">
        <f t="shared" si="1"/>
        <v>0</v>
      </c>
      <c r="F56" s="54">
        <f t="shared" si="2"/>
        <v>0</v>
      </c>
      <c r="G56" s="54">
        <f t="shared" si="3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4"/>
        <v>5749.890819404548</v>
      </c>
      <c r="K56" s="14">
        <f t="shared" si="5"/>
        <v>0</v>
      </c>
      <c r="L56" s="13">
        <f t="shared" si="6"/>
        <v>0</v>
      </c>
      <c r="M56" s="13">
        <f t="shared" si="7"/>
        <v>0</v>
      </c>
    </row>
    <row r="57" spans="1:13" ht="14.25" x14ac:dyDescent="0.2">
      <c r="A57" s="59">
        <v>54</v>
      </c>
      <c r="B57" s="20" t="s">
        <v>110</v>
      </c>
      <c r="C57" s="15">
        <v>0</v>
      </c>
      <c r="D57" s="54">
        <f>+'10.1.14_SIS'!CG58</f>
        <v>0</v>
      </c>
      <c r="E57" s="54">
        <f t="shared" si="1"/>
        <v>0</v>
      </c>
      <c r="F57" s="54">
        <f t="shared" si="2"/>
        <v>0</v>
      </c>
      <c r="G57" s="54">
        <f t="shared" si="3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4"/>
        <v>6818.5298370516712</v>
      </c>
      <c r="K57" s="14">
        <f t="shared" si="5"/>
        <v>0</v>
      </c>
      <c r="L57" s="13">
        <f t="shared" si="6"/>
        <v>0</v>
      </c>
      <c r="M57" s="13">
        <f t="shared" si="7"/>
        <v>0</v>
      </c>
    </row>
    <row r="58" spans="1:13" ht="14.25" x14ac:dyDescent="0.2">
      <c r="A58" s="60">
        <v>55</v>
      </c>
      <c r="B58" s="22" t="s">
        <v>109</v>
      </c>
      <c r="C58" s="12">
        <v>0</v>
      </c>
      <c r="D58" s="55">
        <f>+'10.1.14_SIS'!CG59</f>
        <v>0</v>
      </c>
      <c r="E58" s="55">
        <f t="shared" si="1"/>
        <v>0</v>
      </c>
      <c r="F58" s="55">
        <f t="shared" si="2"/>
        <v>0</v>
      </c>
      <c r="G58" s="55">
        <f t="shared" si="3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4"/>
        <v>5061.9625491298484</v>
      </c>
      <c r="K58" s="10">
        <f t="shared" si="5"/>
        <v>0</v>
      </c>
      <c r="L58" s="11">
        <f t="shared" si="6"/>
        <v>0</v>
      </c>
      <c r="M58" s="11">
        <f t="shared" si="7"/>
        <v>0</v>
      </c>
    </row>
    <row r="59" spans="1:13" ht="14.25" x14ac:dyDescent="0.2">
      <c r="A59" s="59">
        <v>56</v>
      </c>
      <c r="B59" s="20" t="s">
        <v>108</v>
      </c>
      <c r="C59" s="15">
        <v>0</v>
      </c>
      <c r="D59" s="54">
        <f>+'10.1.14_SIS'!CG60</f>
        <v>0</v>
      </c>
      <c r="E59" s="54">
        <f t="shared" si="1"/>
        <v>0</v>
      </c>
      <c r="F59" s="54">
        <f t="shared" si="2"/>
        <v>0</v>
      </c>
      <c r="G59" s="54">
        <f t="shared" si="3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4"/>
        <v>5643.1509408288284</v>
      </c>
      <c r="K59" s="14">
        <f t="shared" si="5"/>
        <v>0</v>
      </c>
      <c r="L59" s="13">
        <f t="shared" si="6"/>
        <v>0</v>
      </c>
      <c r="M59" s="13">
        <f t="shared" si="7"/>
        <v>0</v>
      </c>
    </row>
    <row r="60" spans="1:13" ht="14.25" x14ac:dyDescent="0.2">
      <c r="A60" s="59">
        <v>57</v>
      </c>
      <c r="B60" s="20" t="s">
        <v>107</v>
      </c>
      <c r="C60" s="15">
        <v>0</v>
      </c>
      <c r="D60" s="54">
        <f>+'10.1.14_SIS'!CG61</f>
        <v>0</v>
      </c>
      <c r="E60" s="54">
        <f t="shared" si="1"/>
        <v>0</v>
      </c>
      <c r="F60" s="54">
        <f t="shared" si="2"/>
        <v>0</v>
      </c>
      <c r="G60" s="54">
        <f t="shared" si="3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4"/>
        <v>5390.5022979230689</v>
      </c>
      <c r="K60" s="14">
        <f t="shared" si="5"/>
        <v>0</v>
      </c>
      <c r="L60" s="13">
        <f t="shared" si="6"/>
        <v>0</v>
      </c>
      <c r="M60" s="13">
        <f t="shared" si="7"/>
        <v>0</v>
      </c>
    </row>
    <row r="61" spans="1:13" ht="14.25" x14ac:dyDescent="0.2">
      <c r="A61" s="59">
        <v>58</v>
      </c>
      <c r="B61" s="20" t="s">
        <v>106</v>
      </c>
      <c r="C61" s="15">
        <v>0</v>
      </c>
      <c r="D61" s="54">
        <f>+'10.1.14_SIS'!CG62</f>
        <v>0</v>
      </c>
      <c r="E61" s="54">
        <f t="shared" si="1"/>
        <v>0</v>
      </c>
      <c r="F61" s="54">
        <f t="shared" si="2"/>
        <v>0</v>
      </c>
      <c r="G61" s="54">
        <f t="shared" si="3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4"/>
        <v>6370.1529637882122</v>
      </c>
      <c r="K61" s="14">
        <f t="shared" si="5"/>
        <v>0</v>
      </c>
      <c r="L61" s="13">
        <f t="shared" si="6"/>
        <v>0</v>
      </c>
      <c r="M61" s="13">
        <f t="shared" si="7"/>
        <v>0</v>
      </c>
    </row>
    <row r="62" spans="1:13" ht="14.25" x14ac:dyDescent="0.2">
      <c r="A62" s="59">
        <v>59</v>
      </c>
      <c r="B62" s="20" t="s">
        <v>105</v>
      </c>
      <c r="C62" s="15">
        <v>0</v>
      </c>
      <c r="D62" s="54">
        <f>+'10.1.14_SIS'!CG63</f>
        <v>0</v>
      </c>
      <c r="E62" s="54">
        <f t="shared" si="1"/>
        <v>0</v>
      </c>
      <c r="F62" s="54">
        <f t="shared" si="2"/>
        <v>0</v>
      </c>
      <c r="G62" s="54">
        <f t="shared" si="3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4"/>
        <v>7311.4662935218475</v>
      </c>
      <c r="K62" s="14">
        <f t="shared" si="5"/>
        <v>0</v>
      </c>
      <c r="L62" s="13">
        <f t="shared" si="6"/>
        <v>0</v>
      </c>
      <c r="M62" s="13">
        <f t="shared" si="7"/>
        <v>0</v>
      </c>
    </row>
    <row r="63" spans="1:13" ht="14.25" x14ac:dyDescent="0.2">
      <c r="A63" s="60">
        <v>60</v>
      </c>
      <c r="B63" s="22" t="s">
        <v>104</v>
      </c>
      <c r="C63" s="12">
        <v>0</v>
      </c>
      <c r="D63" s="55">
        <f>+'10.1.14_SIS'!CG64</f>
        <v>0</v>
      </c>
      <c r="E63" s="55">
        <f t="shared" si="1"/>
        <v>0</v>
      </c>
      <c r="F63" s="55">
        <f t="shared" si="2"/>
        <v>0</v>
      </c>
      <c r="G63" s="55">
        <f t="shared" si="3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4"/>
        <v>5895.264090063828</v>
      </c>
      <c r="K63" s="10">
        <f t="shared" si="5"/>
        <v>0</v>
      </c>
      <c r="L63" s="11">
        <f t="shared" si="6"/>
        <v>0</v>
      </c>
      <c r="M63" s="11">
        <f t="shared" si="7"/>
        <v>0</v>
      </c>
    </row>
    <row r="64" spans="1:13" ht="14.25" x14ac:dyDescent="0.2">
      <c r="A64" s="59">
        <v>61</v>
      </c>
      <c r="B64" s="20" t="s">
        <v>103</v>
      </c>
      <c r="C64" s="15">
        <v>0</v>
      </c>
      <c r="D64" s="54">
        <f>+'10.1.14_SIS'!CG65</f>
        <v>0</v>
      </c>
      <c r="E64" s="54">
        <f t="shared" si="1"/>
        <v>0</v>
      </c>
      <c r="F64" s="54">
        <f t="shared" si="2"/>
        <v>0</v>
      </c>
      <c r="G64" s="54">
        <f t="shared" si="3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4"/>
        <v>3687.8675356369185</v>
      </c>
      <c r="K64" s="14">
        <f t="shared" si="5"/>
        <v>0</v>
      </c>
      <c r="L64" s="13">
        <f t="shared" si="6"/>
        <v>0</v>
      </c>
      <c r="M64" s="13">
        <f t="shared" si="7"/>
        <v>0</v>
      </c>
    </row>
    <row r="65" spans="1:13" ht="14.25" x14ac:dyDescent="0.2">
      <c r="A65" s="59">
        <v>62</v>
      </c>
      <c r="B65" s="20" t="s">
        <v>102</v>
      </c>
      <c r="C65" s="15">
        <v>0</v>
      </c>
      <c r="D65" s="54">
        <f>+'10.1.14_SIS'!CG66</f>
        <v>0</v>
      </c>
      <c r="E65" s="54">
        <f t="shared" si="1"/>
        <v>0</v>
      </c>
      <c r="F65" s="54">
        <f t="shared" si="2"/>
        <v>0</v>
      </c>
      <c r="G65" s="54">
        <f t="shared" si="3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4"/>
        <v>6417.154538516008</v>
      </c>
      <c r="K65" s="14">
        <f t="shared" si="5"/>
        <v>0</v>
      </c>
      <c r="L65" s="13">
        <f t="shared" si="6"/>
        <v>0</v>
      </c>
      <c r="M65" s="13">
        <f t="shared" si="7"/>
        <v>0</v>
      </c>
    </row>
    <row r="66" spans="1:13" ht="14.25" x14ac:dyDescent="0.2">
      <c r="A66" s="59">
        <v>63</v>
      </c>
      <c r="B66" s="20" t="s">
        <v>101</v>
      </c>
      <c r="C66" s="15">
        <v>0</v>
      </c>
      <c r="D66" s="54">
        <f>+'10.1.14_SIS'!CG67</f>
        <v>0</v>
      </c>
      <c r="E66" s="54">
        <f t="shared" si="1"/>
        <v>0</v>
      </c>
      <c r="F66" s="54">
        <f t="shared" si="2"/>
        <v>0</v>
      </c>
      <c r="G66" s="54">
        <f t="shared" si="3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4"/>
        <v>4881.1713481848092</v>
      </c>
      <c r="K66" s="14">
        <f t="shared" si="5"/>
        <v>0</v>
      </c>
      <c r="L66" s="13">
        <f t="shared" si="6"/>
        <v>0</v>
      </c>
      <c r="M66" s="13">
        <f t="shared" si="7"/>
        <v>0</v>
      </c>
    </row>
    <row r="67" spans="1:13" ht="14.25" x14ac:dyDescent="0.2">
      <c r="A67" s="59">
        <v>64</v>
      </c>
      <c r="B67" s="20" t="s">
        <v>100</v>
      </c>
      <c r="C67" s="15">
        <v>0</v>
      </c>
      <c r="D67" s="54">
        <f>+'10.1.14_SIS'!CG68</f>
        <v>0</v>
      </c>
      <c r="E67" s="54">
        <f t="shared" si="1"/>
        <v>0</v>
      </c>
      <c r="F67" s="54">
        <f t="shared" si="2"/>
        <v>0</v>
      </c>
      <c r="G67" s="54">
        <f t="shared" si="3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4"/>
        <v>6870.4907532778252</v>
      </c>
      <c r="K67" s="14">
        <f t="shared" si="5"/>
        <v>0</v>
      </c>
      <c r="L67" s="13">
        <f t="shared" si="6"/>
        <v>0</v>
      </c>
      <c r="M67" s="13">
        <f t="shared" si="7"/>
        <v>0</v>
      </c>
    </row>
    <row r="68" spans="1:13" ht="14.25" x14ac:dyDescent="0.2">
      <c r="A68" s="60">
        <v>65</v>
      </c>
      <c r="B68" s="22" t="s">
        <v>99</v>
      </c>
      <c r="C68" s="12">
        <v>0</v>
      </c>
      <c r="D68" s="55">
        <f>+'10.1.14_SIS'!CG69</f>
        <v>0</v>
      </c>
      <c r="E68" s="55">
        <f t="shared" ref="E68:E72" si="8">D68-C68</f>
        <v>0</v>
      </c>
      <c r="F68" s="55">
        <f t="shared" ref="F68:F72" si="9">IF(E68&gt;0,E68,0)</f>
        <v>0</v>
      </c>
      <c r="G68" s="55">
        <f t="shared" ref="G68:G72" si="10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ref="J68:J72" si="11">H68+I68</f>
        <v>5604.2805543943641</v>
      </c>
      <c r="K68" s="10">
        <f t="shared" ref="K68:K72" si="12">E68*J68</f>
        <v>0</v>
      </c>
      <c r="L68" s="11">
        <f t="shared" ref="L68:L72" si="13">IF(K68&gt;0,K68,0)</f>
        <v>0</v>
      </c>
      <c r="M68" s="11">
        <f t="shared" ref="M68:M72" si="14">IF(K68&lt;0,K68,0)</f>
        <v>0</v>
      </c>
    </row>
    <row r="69" spans="1:13" ht="14.25" x14ac:dyDescent="0.2">
      <c r="A69" s="59">
        <v>66</v>
      </c>
      <c r="B69" s="20" t="s">
        <v>98</v>
      </c>
      <c r="C69" s="15">
        <v>0</v>
      </c>
      <c r="D69" s="54">
        <f>+'10.1.14_SIS'!CG70</f>
        <v>0</v>
      </c>
      <c r="E69" s="54">
        <f t="shared" si="8"/>
        <v>0</v>
      </c>
      <c r="F69" s="54">
        <f t="shared" si="9"/>
        <v>0</v>
      </c>
      <c r="G69" s="54">
        <f t="shared" si="10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si="11"/>
        <v>7294.0685433910039</v>
      </c>
      <c r="K69" s="14">
        <f t="shared" si="12"/>
        <v>0</v>
      </c>
      <c r="L69" s="13">
        <f t="shared" si="13"/>
        <v>0</v>
      </c>
      <c r="M69" s="13">
        <f t="shared" si="14"/>
        <v>0</v>
      </c>
    </row>
    <row r="70" spans="1:13" ht="14.25" x14ac:dyDescent="0.2">
      <c r="A70" s="59">
        <v>67</v>
      </c>
      <c r="B70" s="20" t="s">
        <v>97</v>
      </c>
      <c r="C70" s="15">
        <v>0</v>
      </c>
      <c r="D70" s="54">
        <f>+'10.1.14_SIS'!CG71</f>
        <v>0</v>
      </c>
      <c r="E70" s="54">
        <f t="shared" si="8"/>
        <v>0</v>
      </c>
      <c r="F70" s="54">
        <f t="shared" si="9"/>
        <v>0</v>
      </c>
      <c r="G70" s="54">
        <f t="shared" si="10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1"/>
        <v>5744.7567736134115</v>
      </c>
      <c r="K70" s="14">
        <f t="shared" si="12"/>
        <v>0</v>
      </c>
      <c r="L70" s="13">
        <f t="shared" si="13"/>
        <v>0</v>
      </c>
      <c r="M70" s="13">
        <f t="shared" si="14"/>
        <v>0</v>
      </c>
    </row>
    <row r="71" spans="1:13" ht="14.25" x14ac:dyDescent="0.2">
      <c r="A71" s="59">
        <v>68</v>
      </c>
      <c r="B71" s="20" t="s">
        <v>96</v>
      </c>
      <c r="C71" s="15">
        <v>0</v>
      </c>
      <c r="D71" s="54">
        <f>+'10.1.14_SIS'!CG72</f>
        <v>0</v>
      </c>
      <c r="E71" s="54">
        <f t="shared" si="8"/>
        <v>0</v>
      </c>
      <c r="F71" s="54">
        <f t="shared" si="9"/>
        <v>0</v>
      </c>
      <c r="G71" s="54">
        <f t="shared" si="10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1"/>
        <v>7188.8644202560599</v>
      </c>
      <c r="K71" s="14">
        <f t="shared" si="12"/>
        <v>0</v>
      </c>
      <c r="L71" s="13">
        <f t="shared" si="13"/>
        <v>0</v>
      </c>
      <c r="M71" s="13">
        <f t="shared" si="14"/>
        <v>0</v>
      </c>
    </row>
    <row r="72" spans="1:13" ht="14.25" x14ac:dyDescent="0.2">
      <c r="A72" s="59">
        <v>69</v>
      </c>
      <c r="B72" s="20" t="s">
        <v>95</v>
      </c>
      <c r="C72" s="15">
        <v>0</v>
      </c>
      <c r="D72" s="54">
        <f>+'10.1.14_SIS'!CG73</f>
        <v>0</v>
      </c>
      <c r="E72" s="54">
        <f t="shared" si="8"/>
        <v>0</v>
      </c>
      <c r="F72" s="54">
        <f t="shared" si="9"/>
        <v>0</v>
      </c>
      <c r="G72" s="54">
        <f t="shared" si="10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1"/>
        <v>6428.1647921281337</v>
      </c>
      <c r="K72" s="14">
        <f t="shared" si="12"/>
        <v>0</v>
      </c>
      <c r="L72" s="13">
        <f t="shared" si="13"/>
        <v>0</v>
      </c>
      <c r="M72" s="13">
        <f t="shared" si="14"/>
        <v>0</v>
      </c>
    </row>
    <row r="73" spans="1:13" ht="13.5" thickBot="1" x14ac:dyDescent="0.25">
      <c r="A73" s="35"/>
      <c r="B73" s="34" t="s">
        <v>94</v>
      </c>
      <c r="C73" s="67">
        <f>SUM(C4:C72)</f>
        <v>0</v>
      </c>
      <c r="D73" s="67">
        <f>SUM(D4:D72)</f>
        <v>103</v>
      </c>
      <c r="E73" s="67">
        <f>SUM(E4:E72)</f>
        <v>103</v>
      </c>
      <c r="F73" s="67">
        <f>SUM(F4:F72)</f>
        <v>103</v>
      </c>
      <c r="G73" s="67">
        <f>SUM(G4:G72)</f>
        <v>0</v>
      </c>
      <c r="H73" s="33"/>
      <c r="I73" s="32"/>
      <c r="J73" s="32"/>
      <c r="K73" s="31">
        <f>SUM(K4:K72)</f>
        <v>514218.7175936026</v>
      </c>
      <c r="L73" s="31">
        <f>SUM(L4:L72)</f>
        <v>514218.7175936026</v>
      </c>
      <c r="M73" s="31">
        <f>SUM(M4:M72)</f>
        <v>0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Finalized Allocation Using October 1, 2014 SIS Data</oddHeader>
    <oddFooter>&amp;R&amp;P</oddFooter>
  </headerFooter>
  <colBreaks count="1" manualBreakCount="1">
    <brk id="7" max="73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E4" activePane="bottomRight" state="frozen"/>
      <selection activeCell="C4" sqref="C4"/>
      <selection pane="topRight" activeCell="C4" sqref="C4"/>
      <selection pane="bottomLeft" activeCell="C4" sqref="C4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19" t="s">
        <v>523</v>
      </c>
      <c r="B1" s="220"/>
      <c r="C1" s="58" t="s">
        <v>510</v>
      </c>
      <c r="D1" s="47" t="s">
        <v>508</v>
      </c>
      <c r="E1" s="43" t="s">
        <v>509</v>
      </c>
      <c r="F1" s="43" t="s">
        <v>501</v>
      </c>
      <c r="G1" s="43" t="s">
        <v>502</v>
      </c>
      <c r="H1" s="44" t="s">
        <v>517</v>
      </c>
      <c r="I1" s="45" t="s">
        <v>503</v>
      </c>
      <c r="J1" s="46" t="s">
        <v>504</v>
      </c>
      <c r="K1" s="42" t="s">
        <v>505</v>
      </c>
      <c r="L1" s="42" t="s">
        <v>506</v>
      </c>
      <c r="M1" s="42" t="s">
        <v>507</v>
      </c>
    </row>
    <row r="2" spans="1:13" ht="13.9" customHeight="1" x14ac:dyDescent="0.25">
      <c r="A2" s="39"/>
      <c r="B2" s="38"/>
      <c r="C2" s="65">
        <v>1</v>
      </c>
      <c r="D2" s="29">
        <f t="shared" ref="D2:M2" si="0">C2+1</f>
        <v>2</v>
      </c>
      <c r="E2" s="29">
        <f t="shared" si="0"/>
        <v>3</v>
      </c>
      <c r="F2" s="29">
        <f t="shared" si="0"/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66" t="s">
        <v>91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15">
        <v>0</v>
      </c>
      <c r="D4" s="54">
        <f>+'10.1.14_SIS'!DB5</f>
        <v>0</v>
      </c>
      <c r="E4" s="54">
        <f t="shared" ref="E4:E67" si="1">D4-C4</f>
        <v>0</v>
      </c>
      <c r="F4" s="54">
        <f t="shared" ref="F4:F67" si="2">IF(E4&gt;0,E4,0)</f>
        <v>0</v>
      </c>
      <c r="G4" s="54">
        <f t="shared" ref="G4:G67" si="3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 t="shared" ref="J4:J67" si="4">H4+I4</f>
        <v>5543.3384413349831</v>
      </c>
      <c r="K4" s="14">
        <f t="shared" ref="K4:K67" si="5">E4*J4</f>
        <v>0</v>
      </c>
      <c r="L4" s="13">
        <f t="shared" ref="L4:L67" si="6">IF(K4&gt;0,K4,0)</f>
        <v>0</v>
      </c>
      <c r="M4" s="13">
        <f t="shared" ref="M4:M67" si="7">IF(K4&lt;0,K4,0)</f>
        <v>0</v>
      </c>
    </row>
    <row r="5" spans="1:13" ht="14.25" x14ac:dyDescent="0.2">
      <c r="A5" s="59">
        <v>2</v>
      </c>
      <c r="B5" s="20" t="s">
        <v>162</v>
      </c>
      <c r="C5" s="15">
        <v>0</v>
      </c>
      <c r="D5" s="54">
        <f>+'10.1.14_SIS'!DB6</f>
        <v>0</v>
      </c>
      <c r="E5" s="54">
        <f t="shared" si="1"/>
        <v>0</v>
      </c>
      <c r="F5" s="54">
        <f t="shared" si="2"/>
        <v>0</v>
      </c>
      <c r="G5" s="54">
        <f t="shared" si="3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si="4"/>
        <v>7158.9466417386639</v>
      </c>
      <c r="K5" s="14">
        <f t="shared" si="5"/>
        <v>0</v>
      </c>
      <c r="L5" s="13">
        <f t="shared" si="6"/>
        <v>0</v>
      </c>
      <c r="M5" s="13">
        <f t="shared" si="7"/>
        <v>0</v>
      </c>
    </row>
    <row r="6" spans="1:13" ht="14.25" x14ac:dyDescent="0.2">
      <c r="A6" s="59">
        <v>3</v>
      </c>
      <c r="B6" s="20" t="s">
        <v>161</v>
      </c>
      <c r="C6" s="15">
        <v>0</v>
      </c>
      <c r="D6" s="54">
        <f>+'10.1.14_SIS'!DB7</f>
        <v>0</v>
      </c>
      <c r="E6" s="54">
        <f t="shared" si="1"/>
        <v>0</v>
      </c>
      <c r="F6" s="54">
        <f t="shared" si="2"/>
        <v>0</v>
      </c>
      <c r="G6" s="54">
        <f t="shared" si="3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4"/>
        <v>4752.026202739682</v>
      </c>
      <c r="K6" s="14">
        <f t="shared" si="5"/>
        <v>0</v>
      </c>
      <c r="L6" s="13">
        <f t="shared" si="6"/>
        <v>0</v>
      </c>
      <c r="M6" s="13">
        <f t="shared" si="7"/>
        <v>0</v>
      </c>
    </row>
    <row r="7" spans="1:13" ht="14.25" x14ac:dyDescent="0.2">
      <c r="A7" s="59">
        <v>4</v>
      </c>
      <c r="B7" s="20" t="s">
        <v>160</v>
      </c>
      <c r="C7" s="15">
        <v>0</v>
      </c>
      <c r="D7" s="54">
        <f>+'10.1.14_SIS'!DB8</f>
        <v>0</v>
      </c>
      <c r="E7" s="54">
        <f t="shared" si="1"/>
        <v>0</v>
      </c>
      <c r="F7" s="54">
        <f t="shared" si="2"/>
        <v>0</v>
      </c>
      <c r="G7" s="54">
        <f t="shared" si="3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4"/>
        <v>6704.8181446878571</v>
      </c>
      <c r="K7" s="14">
        <f t="shared" si="5"/>
        <v>0</v>
      </c>
      <c r="L7" s="13">
        <f t="shared" si="6"/>
        <v>0</v>
      </c>
      <c r="M7" s="13">
        <f t="shared" si="7"/>
        <v>0</v>
      </c>
    </row>
    <row r="8" spans="1:13" ht="14.25" x14ac:dyDescent="0.2">
      <c r="A8" s="60">
        <v>5</v>
      </c>
      <c r="B8" s="22" t="s">
        <v>159</v>
      </c>
      <c r="C8" s="12">
        <v>0</v>
      </c>
      <c r="D8" s="55">
        <f>+'10.1.14_SIS'!DB9</f>
        <v>0</v>
      </c>
      <c r="E8" s="55">
        <f t="shared" si="1"/>
        <v>0</v>
      </c>
      <c r="F8" s="55">
        <f t="shared" si="2"/>
        <v>0</v>
      </c>
      <c r="G8" s="55">
        <f t="shared" si="3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4"/>
        <v>5824.8505660099108</v>
      </c>
      <c r="K8" s="10">
        <f t="shared" si="5"/>
        <v>0</v>
      </c>
      <c r="L8" s="11">
        <f t="shared" si="6"/>
        <v>0</v>
      </c>
      <c r="M8" s="11">
        <f t="shared" si="7"/>
        <v>0</v>
      </c>
    </row>
    <row r="9" spans="1:13" ht="14.25" x14ac:dyDescent="0.2">
      <c r="A9" s="59">
        <v>6</v>
      </c>
      <c r="B9" s="20" t="s">
        <v>158</v>
      </c>
      <c r="C9" s="15">
        <v>0</v>
      </c>
      <c r="D9" s="54">
        <f>+'10.1.14_SIS'!DB10</f>
        <v>0</v>
      </c>
      <c r="E9" s="54">
        <f t="shared" si="1"/>
        <v>0</v>
      </c>
      <c r="F9" s="54">
        <f t="shared" si="2"/>
        <v>0</v>
      </c>
      <c r="G9" s="54">
        <f t="shared" si="3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4"/>
        <v>5923.9886124955865</v>
      </c>
      <c r="K9" s="14">
        <f t="shared" si="5"/>
        <v>0</v>
      </c>
      <c r="L9" s="13">
        <f t="shared" si="6"/>
        <v>0</v>
      </c>
      <c r="M9" s="13">
        <f t="shared" si="7"/>
        <v>0</v>
      </c>
    </row>
    <row r="10" spans="1:13" ht="14.25" x14ac:dyDescent="0.2">
      <c r="A10" s="59">
        <v>7</v>
      </c>
      <c r="B10" s="20" t="s">
        <v>157</v>
      </c>
      <c r="C10" s="15">
        <v>0</v>
      </c>
      <c r="D10" s="54">
        <f>+'10.1.14_SIS'!DB11</f>
        <v>0</v>
      </c>
      <c r="E10" s="54">
        <f t="shared" si="1"/>
        <v>0</v>
      </c>
      <c r="F10" s="54">
        <f t="shared" si="2"/>
        <v>0</v>
      </c>
      <c r="G10" s="54">
        <f t="shared" si="3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4"/>
        <v>2999.923196347032</v>
      </c>
      <c r="K10" s="14">
        <f t="shared" si="5"/>
        <v>0</v>
      </c>
      <c r="L10" s="13">
        <f t="shared" si="6"/>
        <v>0</v>
      </c>
      <c r="M10" s="13">
        <f t="shared" si="7"/>
        <v>0</v>
      </c>
    </row>
    <row r="11" spans="1:13" ht="14.25" x14ac:dyDescent="0.2">
      <c r="A11" s="59">
        <v>8</v>
      </c>
      <c r="B11" s="20" t="s">
        <v>156</v>
      </c>
      <c r="C11" s="15">
        <v>0</v>
      </c>
      <c r="D11" s="54">
        <f>+'10.1.14_SIS'!DB12</f>
        <v>0</v>
      </c>
      <c r="E11" s="54">
        <f t="shared" si="1"/>
        <v>0</v>
      </c>
      <c r="F11" s="54">
        <f t="shared" si="2"/>
        <v>0</v>
      </c>
      <c r="G11" s="54">
        <f t="shared" si="3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4"/>
        <v>5395.5624595588542</v>
      </c>
      <c r="K11" s="14">
        <f t="shared" si="5"/>
        <v>0</v>
      </c>
      <c r="L11" s="13">
        <f t="shared" si="6"/>
        <v>0</v>
      </c>
      <c r="M11" s="13">
        <f t="shared" si="7"/>
        <v>0</v>
      </c>
    </row>
    <row r="12" spans="1:13" ht="14.25" x14ac:dyDescent="0.2">
      <c r="A12" s="59">
        <v>9</v>
      </c>
      <c r="B12" s="20" t="s">
        <v>155</v>
      </c>
      <c r="C12" s="15">
        <v>0</v>
      </c>
      <c r="D12" s="54">
        <f>+'10.1.14_SIS'!DB13</f>
        <v>0</v>
      </c>
      <c r="E12" s="54">
        <f t="shared" si="1"/>
        <v>0</v>
      </c>
      <c r="F12" s="54">
        <f t="shared" si="2"/>
        <v>0</v>
      </c>
      <c r="G12" s="54">
        <f t="shared" si="3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4"/>
        <v>5377.221507204501</v>
      </c>
      <c r="K12" s="14">
        <f t="shared" si="5"/>
        <v>0</v>
      </c>
      <c r="L12" s="13">
        <f t="shared" si="6"/>
        <v>0</v>
      </c>
      <c r="M12" s="13">
        <f t="shared" si="7"/>
        <v>0</v>
      </c>
    </row>
    <row r="13" spans="1:13" ht="14.25" x14ac:dyDescent="0.2">
      <c r="A13" s="60">
        <v>10</v>
      </c>
      <c r="B13" s="22" t="s">
        <v>154</v>
      </c>
      <c r="C13" s="12">
        <v>0</v>
      </c>
      <c r="D13" s="55">
        <f>+'10.1.14_SIS'!DB14</f>
        <v>0</v>
      </c>
      <c r="E13" s="55">
        <f t="shared" si="1"/>
        <v>0</v>
      </c>
      <c r="F13" s="55">
        <f t="shared" si="2"/>
        <v>0</v>
      </c>
      <c r="G13" s="55">
        <f t="shared" si="3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4"/>
        <v>4992.4147339184719</v>
      </c>
      <c r="K13" s="10">
        <f t="shared" si="5"/>
        <v>0</v>
      </c>
      <c r="L13" s="11">
        <f t="shared" si="6"/>
        <v>0</v>
      </c>
      <c r="M13" s="11">
        <f t="shared" si="7"/>
        <v>0</v>
      </c>
    </row>
    <row r="14" spans="1:13" ht="14.25" x14ac:dyDescent="0.2">
      <c r="A14" s="59">
        <v>11</v>
      </c>
      <c r="B14" s="20" t="s">
        <v>153</v>
      </c>
      <c r="C14" s="15">
        <v>0</v>
      </c>
      <c r="D14" s="54">
        <f>+'10.1.14_SIS'!DB15</f>
        <v>0</v>
      </c>
      <c r="E14" s="54">
        <f t="shared" si="1"/>
        <v>0</v>
      </c>
      <c r="F14" s="54">
        <f t="shared" si="2"/>
        <v>0</v>
      </c>
      <c r="G14" s="54">
        <f t="shared" si="3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4"/>
        <v>7805.0872236353352</v>
      </c>
      <c r="K14" s="14">
        <f t="shared" si="5"/>
        <v>0</v>
      </c>
      <c r="L14" s="13">
        <f t="shared" si="6"/>
        <v>0</v>
      </c>
      <c r="M14" s="13">
        <f t="shared" si="7"/>
        <v>0</v>
      </c>
    </row>
    <row r="15" spans="1:13" ht="14.25" x14ac:dyDescent="0.2">
      <c r="A15" s="59">
        <v>12</v>
      </c>
      <c r="B15" s="20" t="s">
        <v>152</v>
      </c>
      <c r="C15" s="15">
        <v>0</v>
      </c>
      <c r="D15" s="54">
        <f>+'10.1.14_SIS'!DB16</f>
        <v>0</v>
      </c>
      <c r="E15" s="54">
        <f t="shared" si="1"/>
        <v>0</v>
      </c>
      <c r="F15" s="54">
        <f t="shared" si="2"/>
        <v>0</v>
      </c>
      <c r="G15" s="54">
        <f t="shared" si="3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4"/>
        <v>2729.9140983606558</v>
      </c>
      <c r="K15" s="14">
        <f t="shared" si="5"/>
        <v>0</v>
      </c>
      <c r="L15" s="13">
        <f t="shared" si="6"/>
        <v>0</v>
      </c>
      <c r="M15" s="13">
        <f t="shared" si="7"/>
        <v>0</v>
      </c>
    </row>
    <row r="16" spans="1:13" ht="14.25" x14ac:dyDescent="0.2">
      <c r="A16" s="59">
        <v>13</v>
      </c>
      <c r="B16" s="20" t="s">
        <v>151</v>
      </c>
      <c r="C16" s="15">
        <v>0</v>
      </c>
      <c r="D16" s="54">
        <f>+'10.1.14_SIS'!DB17</f>
        <v>0</v>
      </c>
      <c r="E16" s="54">
        <f t="shared" si="1"/>
        <v>0</v>
      </c>
      <c r="F16" s="54">
        <f t="shared" si="2"/>
        <v>0</v>
      </c>
      <c r="G16" s="54">
        <f t="shared" si="3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4"/>
        <v>7183.0597758332215</v>
      </c>
      <c r="K16" s="14">
        <f t="shared" si="5"/>
        <v>0</v>
      </c>
      <c r="L16" s="13">
        <f t="shared" si="6"/>
        <v>0</v>
      </c>
      <c r="M16" s="13">
        <f t="shared" si="7"/>
        <v>0</v>
      </c>
    </row>
    <row r="17" spans="1:13" ht="14.25" x14ac:dyDescent="0.2">
      <c r="A17" s="59">
        <v>14</v>
      </c>
      <c r="B17" s="20" t="s">
        <v>150</v>
      </c>
      <c r="C17" s="15">
        <v>0</v>
      </c>
      <c r="D17" s="54">
        <f>+'10.1.14_SIS'!DB18</f>
        <v>82</v>
      </c>
      <c r="E17" s="54">
        <f t="shared" si="1"/>
        <v>82</v>
      </c>
      <c r="F17" s="54">
        <f t="shared" si="2"/>
        <v>82</v>
      </c>
      <c r="G17" s="54">
        <f t="shared" si="3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4"/>
        <v>6144.9309412499997</v>
      </c>
      <c r="K17" s="14">
        <f t="shared" si="5"/>
        <v>503884.33718249999</v>
      </c>
      <c r="L17" s="13">
        <f t="shared" si="6"/>
        <v>503884.33718249999</v>
      </c>
      <c r="M17" s="13">
        <f t="shared" si="7"/>
        <v>0</v>
      </c>
    </row>
    <row r="18" spans="1:13" ht="14.25" x14ac:dyDescent="0.2">
      <c r="A18" s="60">
        <v>15</v>
      </c>
      <c r="B18" s="22" t="s">
        <v>149</v>
      </c>
      <c r="C18" s="12">
        <v>0</v>
      </c>
      <c r="D18" s="55">
        <f>+'10.1.14_SIS'!DB19</f>
        <v>0</v>
      </c>
      <c r="E18" s="55">
        <f t="shared" si="1"/>
        <v>0</v>
      </c>
      <c r="F18" s="55">
        <f t="shared" si="2"/>
        <v>0</v>
      </c>
      <c r="G18" s="55">
        <f t="shared" si="3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4"/>
        <v>6303.6285214059953</v>
      </c>
      <c r="K18" s="10">
        <f t="shared" si="5"/>
        <v>0</v>
      </c>
      <c r="L18" s="11">
        <f t="shared" si="6"/>
        <v>0</v>
      </c>
      <c r="M18" s="11">
        <f t="shared" si="7"/>
        <v>0</v>
      </c>
    </row>
    <row r="19" spans="1:13" ht="14.25" x14ac:dyDescent="0.2">
      <c r="A19" s="59">
        <v>16</v>
      </c>
      <c r="B19" s="20" t="s">
        <v>148</v>
      </c>
      <c r="C19" s="15">
        <v>0</v>
      </c>
      <c r="D19" s="54">
        <f>+'10.1.14_SIS'!DB20</f>
        <v>0</v>
      </c>
      <c r="E19" s="54">
        <f t="shared" si="1"/>
        <v>0</v>
      </c>
      <c r="F19" s="54">
        <f t="shared" si="2"/>
        <v>0</v>
      </c>
      <c r="G19" s="54">
        <f t="shared" si="3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4"/>
        <v>2666.9794354342025</v>
      </c>
      <c r="K19" s="14">
        <f t="shared" si="5"/>
        <v>0</v>
      </c>
      <c r="L19" s="13">
        <f t="shared" si="6"/>
        <v>0</v>
      </c>
      <c r="M19" s="13">
        <f t="shared" si="7"/>
        <v>0</v>
      </c>
    </row>
    <row r="20" spans="1:13" ht="14.25" x14ac:dyDescent="0.2">
      <c r="A20" s="59">
        <v>17</v>
      </c>
      <c r="B20" s="20" t="s">
        <v>147</v>
      </c>
      <c r="C20" s="15">
        <v>0</v>
      </c>
      <c r="D20" s="54">
        <f>+'10.1.14_SIS'!DB21</f>
        <v>0</v>
      </c>
      <c r="E20" s="54">
        <f t="shared" si="1"/>
        <v>0</v>
      </c>
      <c r="F20" s="54">
        <f t="shared" si="2"/>
        <v>0</v>
      </c>
      <c r="G20" s="54">
        <f t="shared" si="3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4"/>
        <v>4165.0756609935179</v>
      </c>
      <c r="K20" s="14">
        <f t="shared" si="5"/>
        <v>0</v>
      </c>
      <c r="L20" s="13">
        <f t="shared" si="6"/>
        <v>0</v>
      </c>
      <c r="M20" s="13">
        <f t="shared" si="7"/>
        <v>0</v>
      </c>
    </row>
    <row r="21" spans="1:13" ht="14.25" x14ac:dyDescent="0.2">
      <c r="A21" s="59">
        <v>18</v>
      </c>
      <c r="B21" s="20" t="s">
        <v>146</v>
      </c>
      <c r="C21" s="15">
        <v>0</v>
      </c>
      <c r="D21" s="54">
        <f>+'10.1.14_SIS'!DB22</f>
        <v>0</v>
      </c>
      <c r="E21" s="54">
        <f t="shared" si="1"/>
        <v>0</v>
      </c>
      <c r="F21" s="54">
        <f t="shared" si="2"/>
        <v>0</v>
      </c>
      <c r="G21" s="54">
        <f t="shared" si="3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4"/>
        <v>7200.5033500475729</v>
      </c>
      <c r="K21" s="14">
        <f t="shared" si="5"/>
        <v>0</v>
      </c>
      <c r="L21" s="13">
        <f t="shared" si="6"/>
        <v>0</v>
      </c>
      <c r="M21" s="13">
        <f t="shared" si="7"/>
        <v>0</v>
      </c>
    </row>
    <row r="22" spans="1:13" ht="14.25" x14ac:dyDescent="0.2">
      <c r="A22" s="59">
        <v>19</v>
      </c>
      <c r="B22" s="20" t="s">
        <v>145</v>
      </c>
      <c r="C22" s="15">
        <v>0</v>
      </c>
      <c r="D22" s="54">
        <f>+'10.1.14_SIS'!DB23</f>
        <v>0</v>
      </c>
      <c r="E22" s="54">
        <f t="shared" si="1"/>
        <v>0</v>
      </c>
      <c r="F22" s="54">
        <f t="shared" si="2"/>
        <v>0</v>
      </c>
      <c r="G22" s="54">
        <f t="shared" si="3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4"/>
        <v>6219.8221869460449</v>
      </c>
      <c r="K22" s="14">
        <f t="shared" si="5"/>
        <v>0</v>
      </c>
      <c r="L22" s="13">
        <f t="shared" si="6"/>
        <v>0</v>
      </c>
      <c r="M22" s="13">
        <f t="shared" si="7"/>
        <v>0</v>
      </c>
    </row>
    <row r="23" spans="1:13" ht="14.25" x14ac:dyDescent="0.2">
      <c r="A23" s="60">
        <v>20</v>
      </c>
      <c r="B23" s="22" t="s">
        <v>144</v>
      </c>
      <c r="C23" s="12">
        <v>0</v>
      </c>
      <c r="D23" s="55">
        <f>+'10.1.14_SIS'!DB24</f>
        <v>0</v>
      </c>
      <c r="E23" s="55">
        <f t="shared" si="1"/>
        <v>0</v>
      </c>
      <c r="F23" s="55">
        <f t="shared" si="2"/>
        <v>0</v>
      </c>
      <c r="G23" s="55">
        <f t="shared" si="3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4"/>
        <v>5864.6901565562011</v>
      </c>
      <c r="K23" s="10">
        <f t="shared" si="5"/>
        <v>0</v>
      </c>
      <c r="L23" s="11">
        <f t="shared" si="6"/>
        <v>0</v>
      </c>
      <c r="M23" s="11">
        <f t="shared" si="7"/>
        <v>0</v>
      </c>
    </row>
    <row r="24" spans="1:13" ht="14.25" x14ac:dyDescent="0.2">
      <c r="A24" s="59">
        <v>21</v>
      </c>
      <c r="B24" s="20" t="s">
        <v>143</v>
      </c>
      <c r="C24" s="15">
        <v>0</v>
      </c>
      <c r="D24" s="54">
        <f>+'10.1.14_SIS'!DB25</f>
        <v>0</v>
      </c>
      <c r="E24" s="54">
        <f t="shared" si="1"/>
        <v>0</v>
      </c>
      <c r="F24" s="54">
        <f t="shared" si="2"/>
        <v>0</v>
      </c>
      <c r="G24" s="54">
        <f t="shared" si="3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4"/>
        <v>6692.6542295867766</v>
      </c>
      <c r="K24" s="14">
        <f t="shared" si="5"/>
        <v>0</v>
      </c>
      <c r="L24" s="13">
        <f t="shared" si="6"/>
        <v>0</v>
      </c>
      <c r="M24" s="13">
        <f t="shared" si="7"/>
        <v>0</v>
      </c>
    </row>
    <row r="25" spans="1:13" ht="14.25" x14ac:dyDescent="0.2">
      <c r="A25" s="59">
        <v>22</v>
      </c>
      <c r="B25" s="20" t="s">
        <v>142</v>
      </c>
      <c r="C25" s="15">
        <v>0</v>
      </c>
      <c r="D25" s="54">
        <f>+'10.1.14_SIS'!DB26</f>
        <v>0</v>
      </c>
      <c r="E25" s="54">
        <f t="shared" si="1"/>
        <v>0</v>
      </c>
      <c r="F25" s="54">
        <f t="shared" si="2"/>
        <v>0</v>
      </c>
      <c r="G25" s="54">
        <f t="shared" si="3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4"/>
        <v>6912.4699808195992</v>
      </c>
      <c r="K25" s="14">
        <f t="shared" si="5"/>
        <v>0</v>
      </c>
      <c r="L25" s="13">
        <f t="shared" si="6"/>
        <v>0</v>
      </c>
      <c r="M25" s="13">
        <f t="shared" si="7"/>
        <v>0</v>
      </c>
    </row>
    <row r="26" spans="1:13" ht="14.25" x14ac:dyDescent="0.2">
      <c r="A26" s="59">
        <v>23</v>
      </c>
      <c r="B26" s="20" t="s">
        <v>141</v>
      </c>
      <c r="C26" s="15">
        <v>0</v>
      </c>
      <c r="D26" s="54">
        <f>+'10.1.14_SIS'!DB27</f>
        <v>0</v>
      </c>
      <c r="E26" s="54">
        <f t="shared" si="1"/>
        <v>0</v>
      </c>
      <c r="F26" s="54">
        <f t="shared" si="2"/>
        <v>0</v>
      </c>
      <c r="G26" s="54">
        <f t="shared" si="3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4"/>
        <v>5699.6015265979158</v>
      </c>
      <c r="K26" s="14">
        <f t="shared" si="5"/>
        <v>0</v>
      </c>
      <c r="L26" s="13">
        <f t="shared" si="6"/>
        <v>0</v>
      </c>
      <c r="M26" s="13">
        <f t="shared" si="7"/>
        <v>0</v>
      </c>
    </row>
    <row r="27" spans="1:13" ht="14.25" x14ac:dyDescent="0.2">
      <c r="A27" s="59">
        <v>24</v>
      </c>
      <c r="B27" s="20" t="s">
        <v>140</v>
      </c>
      <c r="C27" s="15">
        <v>0</v>
      </c>
      <c r="D27" s="54">
        <f>+'10.1.14_SIS'!DB28</f>
        <v>0</v>
      </c>
      <c r="E27" s="54">
        <f t="shared" si="1"/>
        <v>0</v>
      </c>
      <c r="F27" s="54">
        <f t="shared" si="2"/>
        <v>0</v>
      </c>
      <c r="G27" s="54">
        <f t="shared" si="3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4"/>
        <v>3465.9240361576999</v>
      </c>
      <c r="K27" s="14">
        <f t="shared" si="5"/>
        <v>0</v>
      </c>
      <c r="L27" s="13">
        <f t="shared" si="6"/>
        <v>0</v>
      </c>
      <c r="M27" s="13">
        <f t="shared" si="7"/>
        <v>0</v>
      </c>
    </row>
    <row r="28" spans="1:13" ht="14.25" x14ac:dyDescent="0.2">
      <c r="A28" s="60">
        <v>25</v>
      </c>
      <c r="B28" s="22" t="s">
        <v>139</v>
      </c>
      <c r="C28" s="12">
        <v>0</v>
      </c>
      <c r="D28" s="55">
        <f>+'10.1.14_SIS'!DB29</f>
        <v>0</v>
      </c>
      <c r="E28" s="55">
        <f t="shared" si="1"/>
        <v>0</v>
      </c>
      <c r="F28" s="55">
        <f t="shared" si="2"/>
        <v>0</v>
      </c>
      <c r="G28" s="55">
        <f t="shared" si="3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4"/>
        <v>4826.8020274945702</v>
      </c>
      <c r="K28" s="10">
        <f t="shared" si="5"/>
        <v>0</v>
      </c>
      <c r="L28" s="11">
        <f t="shared" si="6"/>
        <v>0</v>
      </c>
      <c r="M28" s="11">
        <f t="shared" si="7"/>
        <v>0</v>
      </c>
    </row>
    <row r="29" spans="1:13" ht="14.25" x14ac:dyDescent="0.2">
      <c r="A29" s="59">
        <v>26</v>
      </c>
      <c r="B29" s="20" t="s">
        <v>138</v>
      </c>
      <c r="C29" s="15">
        <v>0</v>
      </c>
      <c r="D29" s="54">
        <f>+'10.1.14_SIS'!DB30</f>
        <v>0</v>
      </c>
      <c r="E29" s="54">
        <f t="shared" si="1"/>
        <v>0</v>
      </c>
      <c r="F29" s="54">
        <f t="shared" si="2"/>
        <v>0</v>
      </c>
      <c r="G29" s="54">
        <f t="shared" si="3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4"/>
        <v>4261.3949970570839</v>
      </c>
      <c r="K29" s="14">
        <f t="shared" si="5"/>
        <v>0</v>
      </c>
      <c r="L29" s="13">
        <f t="shared" si="6"/>
        <v>0</v>
      </c>
      <c r="M29" s="13">
        <f t="shared" si="7"/>
        <v>0</v>
      </c>
    </row>
    <row r="30" spans="1:13" ht="14.25" x14ac:dyDescent="0.2">
      <c r="A30" s="59">
        <v>27</v>
      </c>
      <c r="B30" s="20" t="s">
        <v>137</v>
      </c>
      <c r="C30" s="15">
        <v>0</v>
      </c>
      <c r="D30" s="54">
        <f>+'10.1.14_SIS'!DB31</f>
        <v>0</v>
      </c>
      <c r="E30" s="54">
        <f t="shared" si="1"/>
        <v>0</v>
      </c>
      <c r="F30" s="54">
        <f t="shared" si="2"/>
        <v>0</v>
      </c>
      <c r="G30" s="54">
        <f t="shared" si="3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4"/>
        <v>6497.961383997701</v>
      </c>
      <c r="K30" s="14">
        <f t="shared" si="5"/>
        <v>0</v>
      </c>
      <c r="L30" s="13">
        <f t="shared" si="6"/>
        <v>0</v>
      </c>
      <c r="M30" s="13">
        <f t="shared" si="7"/>
        <v>0</v>
      </c>
    </row>
    <row r="31" spans="1:13" ht="14.25" x14ac:dyDescent="0.2">
      <c r="A31" s="59">
        <v>28</v>
      </c>
      <c r="B31" s="20" t="s">
        <v>136</v>
      </c>
      <c r="C31" s="15">
        <v>0</v>
      </c>
      <c r="D31" s="54">
        <f>+'10.1.14_SIS'!DB32</f>
        <v>0</v>
      </c>
      <c r="E31" s="54">
        <f t="shared" si="1"/>
        <v>0</v>
      </c>
      <c r="F31" s="54">
        <f t="shared" si="2"/>
        <v>0</v>
      </c>
      <c r="G31" s="54">
        <f t="shared" si="3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4"/>
        <v>3831.8158846568822</v>
      </c>
      <c r="K31" s="14">
        <f t="shared" si="5"/>
        <v>0</v>
      </c>
      <c r="L31" s="13">
        <f t="shared" si="6"/>
        <v>0</v>
      </c>
      <c r="M31" s="13">
        <f t="shared" si="7"/>
        <v>0</v>
      </c>
    </row>
    <row r="32" spans="1:13" ht="14.25" x14ac:dyDescent="0.2">
      <c r="A32" s="59">
        <v>29</v>
      </c>
      <c r="B32" s="20" t="s">
        <v>135</v>
      </c>
      <c r="C32" s="15">
        <v>0</v>
      </c>
      <c r="D32" s="54">
        <f>+'10.1.14_SIS'!DB33</f>
        <v>0</v>
      </c>
      <c r="E32" s="54">
        <f t="shared" si="1"/>
        <v>0</v>
      </c>
      <c r="F32" s="54">
        <f t="shared" si="2"/>
        <v>0</v>
      </c>
      <c r="G32" s="54">
        <f t="shared" si="3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4"/>
        <v>4593.9623210173722</v>
      </c>
      <c r="K32" s="14">
        <f t="shared" si="5"/>
        <v>0</v>
      </c>
      <c r="L32" s="13">
        <f t="shared" si="6"/>
        <v>0</v>
      </c>
      <c r="M32" s="13">
        <f t="shared" si="7"/>
        <v>0</v>
      </c>
    </row>
    <row r="33" spans="1:13" ht="14.25" x14ac:dyDescent="0.2">
      <c r="A33" s="60">
        <v>30</v>
      </c>
      <c r="B33" s="22" t="s">
        <v>134</v>
      </c>
      <c r="C33" s="12">
        <v>0</v>
      </c>
      <c r="D33" s="55">
        <f>+'10.1.14_SIS'!DB34</f>
        <v>0</v>
      </c>
      <c r="E33" s="55">
        <f t="shared" si="1"/>
        <v>0</v>
      </c>
      <c r="F33" s="55">
        <f t="shared" si="2"/>
        <v>0</v>
      </c>
      <c r="G33" s="55">
        <f t="shared" si="3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4"/>
        <v>6531.7027273996764</v>
      </c>
      <c r="K33" s="10">
        <f t="shared" si="5"/>
        <v>0</v>
      </c>
      <c r="L33" s="11">
        <f t="shared" si="6"/>
        <v>0</v>
      </c>
      <c r="M33" s="11">
        <f t="shared" si="7"/>
        <v>0</v>
      </c>
    </row>
    <row r="34" spans="1:13" ht="14.25" x14ac:dyDescent="0.2">
      <c r="A34" s="59">
        <v>31</v>
      </c>
      <c r="B34" s="20" t="s">
        <v>133</v>
      </c>
      <c r="C34" s="15">
        <v>0</v>
      </c>
      <c r="D34" s="54">
        <f>+'10.1.14_SIS'!DB35</f>
        <v>0</v>
      </c>
      <c r="E34" s="54">
        <f t="shared" si="1"/>
        <v>0</v>
      </c>
      <c r="F34" s="54">
        <f t="shared" si="2"/>
        <v>0</v>
      </c>
      <c r="G34" s="54">
        <f t="shared" si="3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4"/>
        <v>5141.447671686853</v>
      </c>
      <c r="K34" s="14">
        <f t="shared" si="5"/>
        <v>0</v>
      </c>
      <c r="L34" s="13">
        <f t="shared" si="6"/>
        <v>0</v>
      </c>
      <c r="M34" s="13">
        <f t="shared" si="7"/>
        <v>0</v>
      </c>
    </row>
    <row r="35" spans="1:13" ht="14.25" x14ac:dyDescent="0.2">
      <c r="A35" s="59">
        <v>32</v>
      </c>
      <c r="B35" s="20" t="s">
        <v>132</v>
      </c>
      <c r="C35" s="15">
        <v>0</v>
      </c>
      <c r="D35" s="54">
        <f>+'10.1.14_SIS'!DB36</f>
        <v>0</v>
      </c>
      <c r="E35" s="54">
        <f t="shared" si="1"/>
        <v>0</v>
      </c>
      <c r="F35" s="54">
        <f t="shared" si="2"/>
        <v>0</v>
      </c>
      <c r="G35" s="54">
        <f t="shared" si="3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4"/>
        <v>6212.5891890611274</v>
      </c>
      <c r="K35" s="14">
        <f t="shared" si="5"/>
        <v>0</v>
      </c>
      <c r="L35" s="13">
        <f t="shared" si="6"/>
        <v>0</v>
      </c>
      <c r="M35" s="13">
        <f t="shared" si="7"/>
        <v>0</v>
      </c>
    </row>
    <row r="36" spans="1:13" ht="14.25" x14ac:dyDescent="0.2">
      <c r="A36" s="59">
        <v>33</v>
      </c>
      <c r="B36" s="20" t="s">
        <v>131</v>
      </c>
      <c r="C36" s="15">
        <v>0</v>
      </c>
      <c r="D36" s="54">
        <f>+'10.1.14_SIS'!DB37</f>
        <v>0</v>
      </c>
      <c r="E36" s="54">
        <f t="shared" si="1"/>
        <v>0</v>
      </c>
      <c r="F36" s="54">
        <f t="shared" si="2"/>
        <v>0</v>
      </c>
      <c r="G36" s="54">
        <f t="shared" si="3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4"/>
        <v>6111.5354558085237</v>
      </c>
      <c r="K36" s="14">
        <f t="shared" si="5"/>
        <v>0</v>
      </c>
      <c r="L36" s="13">
        <f t="shared" si="6"/>
        <v>0</v>
      </c>
      <c r="M36" s="13">
        <f t="shared" si="7"/>
        <v>0</v>
      </c>
    </row>
    <row r="37" spans="1:13" ht="14.25" x14ac:dyDescent="0.2">
      <c r="A37" s="59">
        <v>34</v>
      </c>
      <c r="B37" s="20" t="s">
        <v>130</v>
      </c>
      <c r="C37" s="15">
        <v>0</v>
      </c>
      <c r="D37" s="54">
        <f>+'10.1.14_SIS'!DB38</f>
        <v>0</v>
      </c>
      <c r="E37" s="54">
        <f t="shared" si="1"/>
        <v>0</v>
      </c>
      <c r="F37" s="54">
        <f t="shared" si="2"/>
        <v>0</v>
      </c>
      <c r="G37" s="54">
        <f t="shared" si="3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4"/>
        <v>6936.2076842789011</v>
      </c>
      <c r="K37" s="14">
        <f t="shared" si="5"/>
        <v>0</v>
      </c>
      <c r="L37" s="13">
        <f t="shared" si="6"/>
        <v>0</v>
      </c>
      <c r="M37" s="13">
        <f t="shared" si="7"/>
        <v>0</v>
      </c>
    </row>
    <row r="38" spans="1:13" ht="14.25" x14ac:dyDescent="0.2">
      <c r="A38" s="60">
        <v>35</v>
      </c>
      <c r="B38" s="22" t="s">
        <v>129</v>
      </c>
      <c r="C38" s="12">
        <v>0</v>
      </c>
      <c r="D38" s="55">
        <f>+'10.1.14_SIS'!DB39</f>
        <v>0</v>
      </c>
      <c r="E38" s="55">
        <f t="shared" si="1"/>
        <v>0</v>
      </c>
      <c r="F38" s="55">
        <f t="shared" si="2"/>
        <v>0</v>
      </c>
      <c r="G38" s="55">
        <f t="shared" si="3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4"/>
        <v>5704.2082060477605</v>
      </c>
      <c r="K38" s="10">
        <f t="shared" si="5"/>
        <v>0</v>
      </c>
      <c r="L38" s="11">
        <f t="shared" si="6"/>
        <v>0</v>
      </c>
      <c r="M38" s="11">
        <f t="shared" si="7"/>
        <v>0</v>
      </c>
    </row>
    <row r="39" spans="1:13" ht="14.25" x14ac:dyDescent="0.2">
      <c r="A39" s="59">
        <v>36</v>
      </c>
      <c r="B39" s="20" t="s">
        <v>128</v>
      </c>
      <c r="C39" s="15">
        <v>0</v>
      </c>
      <c r="D39" s="54">
        <f>+'10.1.14_SIS'!DB40</f>
        <v>0</v>
      </c>
      <c r="E39" s="54">
        <f t="shared" si="1"/>
        <v>0</v>
      </c>
      <c r="F39" s="54">
        <f t="shared" si="2"/>
        <v>0</v>
      </c>
      <c r="G39" s="54">
        <f t="shared" si="3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4"/>
        <v>4348.7345590766217</v>
      </c>
      <c r="K39" s="14">
        <f t="shared" si="5"/>
        <v>0</v>
      </c>
      <c r="L39" s="13">
        <f t="shared" si="6"/>
        <v>0</v>
      </c>
      <c r="M39" s="13">
        <f t="shared" si="7"/>
        <v>0</v>
      </c>
    </row>
    <row r="40" spans="1:13" ht="14.25" x14ac:dyDescent="0.2">
      <c r="A40" s="59">
        <v>37</v>
      </c>
      <c r="B40" s="20" t="s">
        <v>127</v>
      </c>
      <c r="C40" s="15">
        <v>0</v>
      </c>
      <c r="D40" s="54">
        <f>+'10.1.14_SIS'!DB41</f>
        <v>0</v>
      </c>
      <c r="E40" s="54">
        <f t="shared" si="1"/>
        <v>0</v>
      </c>
      <c r="F40" s="54">
        <f t="shared" si="2"/>
        <v>0</v>
      </c>
      <c r="G40" s="54">
        <f t="shared" si="3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4"/>
        <v>6318.9939260317688</v>
      </c>
      <c r="K40" s="14">
        <f t="shared" si="5"/>
        <v>0</v>
      </c>
      <c r="L40" s="13">
        <f t="shared" si="6"/>
        <v>0</v>
      </c>
      <c r="M40" s="13">
        <f t="shared" si="7"/>
        <v>0</v>
      </c>
    </row>
    <row r="41" spans="1:13" ht="14.25" x14ac:dyDescent="0.2">
      <c r="A41" s="59">
        <v>38</v>
      </c>
      <c r="B41" s="20" t="s">
        <v>126</v>
      </c>
      <c r="C41" s="15">
        <v>0</v>
      </c>
      <c r="D41" s="54">
        <f>+'10.1.14_SIS'!DB42</f>
        <v>0</v>
      </c>
      <c r="E41" s="54">
        <f t="shared" si="1"/>
        <v>0</v>
      </c>
      <c r="F41" s="54">
        <f t="shared" si="2"/>
        <v>0</v>
      </c>
      <c r="G41" s="54">
        <f t="shared" si="3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4"/>
        <v>2918.7217552916882</v>
      </c>
      <c r="K41" s="14">
        <f t="shared" si="5"/>
        <v>0</v>
      </c>
      <c r="L41" s="13">
        <f t="shared" si="6"/>
        <v>0</v>
      </c>
      <c r="M41" s="13">
        <f t="shared" si="7"/>
        <v>0</v>
      </c>
    </row>
    <row r="42" spans="1:13" ht="14.25" x14ac:dyDescent="0.2">
      <c r="A42" s="59">
        <v>39</v>
      </c>
      <c r="B42" s="20" t="s">
        <v>125</v>
      </c>
      <c r="C42" s="15">
        <v>0</v>
      </c>
      <c r="D42" s="54">
        <f>+'10.1.14_SIS'!DB43</f>
        <v>0</v>
      </c>
      <c r="E42" s="54">
        <f t="shared" si="1"/>
        <v>0</v>
      </c>
      <c r="F42" s="54">
        <f t="shared" si="2"/>
        <v>0</v>
      </c>
      <c r="G42" s="54">
        <f t="shared" si="3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4"/>
        <v>4436.561411357332</v>
      </c>
      <c r="K42" s="14">
        <f t="shared" si="5"/>
        <v>0</v>
      </c>
      <c r="L42" s="13">
        <f t="shared" si="6"/>
        <v>0</v>
      </c>
      <c r="M42" s="13">
        <f t="shared" si="7"/>
        <v>0</v>
      </c>
    </row>
    <row r="43" spans="1:13" ht="14.25" x14ac:dyDescent="0.2">
      <c r="A43" s="60">
        <v>40</v>
      </c>
      <c r="B43" s="22" t="s">
        <v>124</v>
      </c>
      <c r="C43" s="12">
        <v>0</v>
      </c>
      <c r="D43" s="55">
        <f>+'10.1.14_SIS'!DB44</f>
        <v>0</v>
      </c>
      <c r="E43" s="55">
        <f t="shared" si="1"/>
        <v>0</v>
      </c>
      <c r="F43" s="55">
        <f t="shared" si="2"/>
        <v>0</v>
      </c>
      <c r="G43" s="55">
        <f t="shared" si="3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4"/>
        <v>5822.0810285698408</v>
      </c>
      <c r="K43" s="10">
        <f t="shared" si="5"/>
        <v>0</v>
      </c>
      <c r="L43" s="11">
        <f t="shared" si="6"/>
        <v>0</v>
      </c>
      <c r="M43" s="11">
        <f t="shared" si="7"/>
        <v>0</v>
      </c>
    </row>
    <row r="44" spans="1:13" ht="14.25" x14ac:dyDescent="0.2">
      <c r="A44" s="59">
        <v>41</v>
      </c>
      <c r="B44" s="20" t="s">
        <v>123</v>
      </c>
      <c r="C44" s="15">
        <v>0</v>
      </c>
      <c r="D44" s="54">
        <f>+'10.1.14_SIS'!DB45</f>
        <v>0</v>
      </c>
      <c r="E44" s="54">
        <f t="shared" si="1"/>
        <v>0</v>
      </c>
      <c r="F44" s="54">
        <f t="shared" si="2"/>
        <v>0</v>
      </c>
      <c r="G44" s="54">
        <f t="shared" si="3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4"/>
        <v>4177.4148574716473</v>
      </c>
      <c r="K44" s="14">
        <f t="shared" si="5"/>
        <v>0</v>
      </c>
      <c r="L44" s="13">
        <f t="shared" si="6"/>
        <v>0</v>
      </c>
      <c r="M44" s="13">
        <f t="shared" si="7"/>
        <v>0</v>
      </c>
    </row>
    <row r="45" spans="1:13" ht="14.25" x14ac:dyDescent="0.2">
      <c r="A45" s="59">
        <v>42</v>
      </c>
      <c r="B45" s="20" t="s">
        <v>122</v>
      </c>
      <c r="C45" s="15">
        <v>0</v>
      </c>
      <c r="D45" s="54">
        <f>+'10.1.14_SIS'!DB46</f>
        <v>0</v>
      </c>
      <c r="E45" s="54">
        <f t="shared" si="1"/>
        <v>0</v>
      </c>
      <c r="F45" s="54">
        <f t="shared" si="2"/>
        <v>0</v>
      </c>
      <c r="G45" s="54">
        <f t="shared" si="3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4"/>
        <v>5647.8877751368682</v>
      </c>
      <c r="K45" s="14">
        <f t="shared" si="5"/>
        <v>0</v>
      </c>
      <c r="L45" s="13">
        <f t="shared" si="6"/>
        <v>0</v>
      </c>
      <c r="M45" s="13">
        <f t="shared" si="7"/>
        <v>0</v>
      </c>
    </row>
    <row r="46" spans="1:13" ht="14.25" x14ac:dyDescent="0.2">
      <c r="A46" s="59">
        <v>43</v>
      </c>
      <c r="B46" s="20" t="s">
        <v>121</v>
      </c>
      <c r="C46" s="15">
        <v>0</v>
      </c>
      <c r="D46" s="54">
        <f>+'10.1.14_SIS'!DB47</f>
        <v>0</v>
      </c>
      <c r="E46" s="54">
        <f t="shared" si="1"/>
        <v>0</v>
      </c>
      <c r="F46" s="54">
        <f t="shared" si="2"/>
        <v>0</v>
      </c>
      <c r="G46" s="54">
        <f t="shared" si="3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4"/>
        <v>6363.3538720594697</v>
      </c>
      <c r="K46" s="14">
        <f t="shared" si="5"/>
        <v>0</v>
      </c>
      <c r="L46" s="13">
        <f t="shared" si="6"/>
        <v>0</v>
      </c>
      <c r="M46" s="13">
        <f t="shared" si="7"/>
        <v>0</v>
      </c>
    </row>
    <row r="47" spans="1:13" ht="14.25" x14ac:dyDescent="0.2">
      <c r="A47" s="59">
        <v>44</v>
      </c>
      <c r="B47" s="20" t="s">
        <v>120</v>
      </c>
      <c r="C47" s="15">
        <v>0</v>
      </c>
      <c r="D47" s="54">
        <f>+'10.1.14_SIS'!DB48</f>
        <v>0</v>
      </c>
      <c r="E47" s="54">
        <f t="shared" si="1"/>
        <v>0</v>
      </c>
      <c r="F47" s="54">
        <f t="shared" si="2"/>
        <v>0</v>
      </c>
      <c r="G47" s="54">
        <f t="shared" si="3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4"/>
        <v>5560.7558151820358</v>
      </c>
      <c r="K47" s="14">
        <f t="shared" si="5"/>
        <v>0</v>
      </c>
      <c r="L47" s="13">
        <f t="shared" si="6"/>
        <v>0</v>
      </c>
      <c r="M47" s="13">
        <f t="shared" si="7"/>
        <v>0</v>
      </c>
    </row>
    <row r="48" spans="1:13" ht="14.25" x14ac:dyDescent="0.2">
      <c r="A48" s="60">
        <v>45</v>
      </c>
      <c r="B48" s="22" t="s">
        <v>119</v>
      </c>
      <c r="C48" s="12">
        <v>0</v>
      </c>
      <c r="D48" s="55">
        <f>+'10.1.14_SIS'!DB49</f>
        <v>0</v>
      </c>
      <c r="E48" s="55">
        <f t="shared" si="1"/>
        <v>0</v>
      </c>
      <c r="F48" s="55">
        <f t="shared" si="2"/>
        <v>0</v>
      </c>
      <c r="G48" s="55">
        <f t="shared" si="3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4"/>
        <v>2808.0072499469102</v>
      </c>
      <c r="K48" s="10">
        <f t="shared" si="5"/>
        <v>0</v>
      </c>
      <c r="L48" s="11">
        <f t="shared" si="6"/>
        <v>0</v>
      </c>
      <c r="M48" s="11">
        <f t="shared" si="7"/>
        <v>0</v>
      </c>
    </row>
    <row r="49" spans="1:13" ht="14.25" x14ac:dyDescent="0.2">
      <c r="A49" s="59">
        <v>46</v>
      </c>
      <c r="B49" s="20" t="s">
        <v>118</v>
      </c>
      <c r="C49" s="15">
        <v>0</v>
      </c>
      <c r="D49" s="54">
        <f>+'10.1.14_SIS'!DB50</f>
        <v>0</v>
      </c>
      <c r="E49" s="54">
        <f t="shared" si="1"/>
        <v>0</v>
      </c>
      <c r="F49" s="54">
        <f t="shared" si="2"/>
        <v>0</v>
      </c>
      <c r="G49" s="54">
        <f t="shared" si="3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4"/>
        <v>6779.2744468088385</v>
      </c>
      <c r="K49" s="14">
        <f t="shared" si="5"/>
        <v>0</v>
      </c>
      <c r="L49" s="13">
        <f t="shared" si="6"/>
        <v>0</v>
      </c>
      <c r="M49" s="13">
        <f t="shared" si="7"/>
        <v>0</v>
      </c>
    </row>
    <row r="50" spans="1:13" ht="14.25" x14ac:dyDescent="0.2">
      <c r="A50" s="59">
        <v>47</v>
      </c>
      <c r="B50" s="20" t="s">
        <v>117</v>
      </c>
      <c r="C50" s="15">
        <v>0</v>
      </c>
      <c r="D50" s="54">
        <f>+'10.1.14_SIS'!DB51</f>
        <v>0</v>
      </c>
      <c r="E50" s="54">
        <f t="shared" si="1"/>
        <v>0</v>
      </c>
      <c r="F50" s="54">
        <f t="shared" si="2"/>
        <v>0</v>
      </c>
      <c r="G50" s="54">
        <f t="shared" si="3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4"/>
        <v>3434.9085257646739</v>
      </c>
      <c r="K50" s="14">
        <f t="shared" si="5"/>
        <v>0</v>
      </c>
      <c r="L50" s="13">
        <f t="shared" si="6"/>
        <v>0</v>
      </c>
      <c r="M50" s="13">
        <f t="shared" si="7"/>
        <v>0</v>
      </c>
    </row>
    <row r="51" spans="1:13" ht="14.25" x14ac:dyDescent="0.2">
      <c r="A51" s="59">
        <v>48</v>
      </c>
      <c r="B51" s="20" t="s">
        <v>116</v>
      </c>
      <c r="C51" s="15">
        <v>0</v>
      </c>
      <c r="D51" s="54">
        <f>+'10.1.14_SIS'!DB52</f>
        <v>0</v>
      </c>
      <c r="E51" s="54">
        <f t="shared" si="1"/>
        <v>0</v>
      </c>
      <c r="F51" s="54">
        <f t="shared" si="2"/>
        <v>0</v>
      </c>
      <c r="G51" s="54">
        <f t="shared" si="3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4"/>
        <v>4854.4282529800721</v>
      </c>
      <c r="K51" s="14">
        <f t="shared" si="5"/>
        <v>0</v>
      </c>
      <c r="L51" s="13">
        <f t="shared" si="6"/>
        <v>0</v>
      </c>
      <c r="M51" s="13">
        <f t="shared" si="7"/>
        <v>0</v>
      </c>
    </row>
    <row r="52" spans="1:13" ht="14.25" x14ac:dyDescent="0.2">
      <c r="A52" s="59">
        <v>49</v>
      </c>
      <c r="B52" s="20" t="s">
        <v>115</v>
      </c>
      <c r="C52" s="15">
        <v>0</v>
      </c>
      <c r="D52" s="54">
        <f>+'10.1.14_SIS'!DB53</f>
        <v>0</v>
      </c>
      <c r="E52" s="54">
        <f t="shared" si="1"/>
        <v>0</v>
      </c>
      <c r="F52" s="54">
        <f t="shared" si="2"/>
        <v>0</v>
      </c>
      <c r="G52" s="54">
        <f t="shared" si="3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4"/>
        <v>5570.3155315659187</v>
      </c>
      <c r="K52" s="14">
        <f t="shared" si="5"/>
        <v>0</v>
      </c>
      <c r="L52" s="13">
        <f t="shared" si="6"/>
        <v>0</v>
      </c>
      <c r="M52" s="13">
        <f t="shared" si="7"/>
        <v>0</v>
      </c>
    </row>
    <row r="53" spans="1:13" ht="14.25" x14ac:dyDescent="0.2">
      <c r="A53" s="60">
        <v>50</v>
      </c>
      <c r="B53" s="22" t="s">
        <v>114</v>
      </c>
      <c r="C53" s="12">
        <v>0</v>
      </c>
      <c r="D53" s="55">
        <f>+'10.1.14_SIS'!DB54</f>
        <v>0</v>
      </c>
      <c r="E53" s="55">
        <f t="shared" si="1"/>
        <v>0</v>
      </c>
      <c r="F53" s="55">
        <f t="shared" si="2"/>
        <v>0</v>
      </c>
      <c r="G53" s="55">
        <f t="shared" si="3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4"/>
        <v>5812.1492722701678</v>
      </c>
      <c r="K53" s="10">
        <f t="shared" si="5"/>
        <v>0</v>
      </c>
      <c r="L53" s="11">
        <f t="shared" si="6"/>
        <v>0</v>
      </c>
      <c r="M53" s="11">
        <f t="shared" si="7"/>
        <v>0</v>
      </c>
    </row>
    <row r="54" spans="1:13" ht="14.25" x14ac:dyDescent="0.2">
      <c r="A54" s="59">
        <v>51</v>
      </c>
      <c r="B54" s="20" t="s">
        <v>113</v>
      </c>
      <c r="C54" s="15">
        <v>0</v>
      </c>
      <c r="D54" s="54">
        <f>+'10.1.14_SIS'!DB55</f>
        <v>0</v>
      </c>
      <c r="E54" s="54">
        <f t="shared" si="1"/>
        <v>0</v>
      </c>
      <c r="F54" s="54">
        <f t="shared" si="2"/>
        <v>0</v>
      </c>
      <c r="G54" s="54">
        <f t="shared" si="3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4"/>
        <v>4860.8528602178994</v>
      </c>
      <c r="K54" s="14">
        <f t="shared" si="5"/>
        <v>0</v>
      </c>
      <c r="L54" s="13">
        <f t="shared" si="6"/>
        <v>0</v>
      </c>
      <c r="M54" s="13">
        <f t="shared" si="7"/>
        <v>0</v>
      </c>
    </row>
    <row r="55" spans="1:13" ht="14.25" x14ac:dyDescent="0.2">
      <c r="A55" s="59">
        <v>52</v>
      </c>
      <c r="B55" s="20" t="s">
        <v>112</v>
      </c>
      <c r="C55" s="15">
        <v>0</v>
      </c>
      <c r="D55" s="54">
        <f>+'10.1.14_SIS'!DB56</f>
        <v>0</v>
      </c>
      <c r="E55" s="54">
        <f t="shared" si="1"/>
        <v>0</v>
      </c>
      <c r="F55" s="54">
        <f t="shared" si="2"/>
        <v>0</v>
      </c>
      <c r="G55" s="54">
        <f t="shared" si="3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4"/>
        <v>5720.6445845228172</v>
      </c>
      <c r="K55" s="14">
        <f t="shared" si="5"/>
        <v>0</v>
      </c>
      <c r="L55" s="13">
        <f t="shared" si="6"/>
        <v>0</v>
      </c>
      <c r="M55" s="13">
        <f t="shared" si="7"/>
        <v>0</v>
      </c>
    </row>
    <row r="56" spans="1:13" ht="14.25" x14ac:dyDescent="0.2">
      <c r="A56" s="59">
        <v>53</v>
      </c>
      <c r="B56" s="20" t="s">
        <v>111</v>
      </c>
      <c r="C56" s="15">
        <v>0</v>
      </c>
      <c r="D56" s="54">
        <f>+'10.1.14_SIS'!DB57</f>
        <v>0</v>
      </c>
      <c r="E56" s="54">
        <f t="shared" si="1"/>
        <v>0</v>
      </c>
      <c r="F56" s="54">
        <f t="shared" si="2"/>
        <v>0</v>
      </c>
      <c r="G56" s="54">
        <f t="shared" si="3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4"/>
        <v>5749.890819404548</v>
      </c>
      <c r="K56" s="14">
        <f t="shared" si="5"/>
        <v>0</v>
      </c>
      <c r="L56" s="13">
        <f t="shared" si="6"/>
        <v>0</v>
      </c>
      <c r="M56" s="13">
        <f t="shared" si="7"/>
        <v>0</v>
      </c>
    </row>
    <row r="57" spans="1:13" ht="14.25" x14ac:dyDescent="0.2">
      <c r="A57" s="59">
        <v>54</v>
      </c>
      <c r="B57" s="20" t="s">
        <v>110</v>
      </c>
      <c r="C57" s="15">
        <v>0</v>
      </c>
      <c r="D57" s="54">
        <f>+'10.1.14_SIS'!DB58</f>
        <v>0</v>
      </c>
      <c r="E57" s="54">
        <f t="shared" si="1"/>
        <v>0</v>
      </c>
      <c r="F57" s="54">
        <f t="shared" si="2"/>
        <v>0</v>
      </c>
      <c r="G57" s="54">
        <f t="shared" si="3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4"/>
        <v>6818.5298370516712</v>
      </c>
      <c r="K57" s="14">
        <f t="shared" si="5"/>
        <v>0</v>
      </c>
      <c r="L57" s="13">
        <f t="shared" si="6"/>
        <v>0</v>
      </c>
      <c r="M57" s="13">
        <f t="shared" si="7"/>
        <v>0</v>
      </c>
    </row>
    <row r="58" spans="1:13" ht="14.25" x14ac:dyDescent="0.2">
      <c r="A58" s="60">
        <v>55</v>
      </c>
      <c r="B58" s="22" t="s">
        <v>109</v>
      </c>
      <c r="C58" s="12">
        <v>0</v>
      </c>
      <c r="D58" s="55">
        <f>+'10.1.14_SIS'!DB59</f>
        <v>0</v>
      </c>
      <c r="E58" s="55">
        <f t="shared" si="1"/>
        <v>0</v>
      </c>
      <c r="F58" s="55">
        <f t="shared" si="2"/>
        <v>0</v>
      </c>
      <c r="G58" s="55">
        <f t="shared" si="3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4"/>
        <v>5061.9625491298484</v>
      </c>
      <c r="K58" s="10">
        <f t="shared" si="5"/>
        <v>0</v>
      </c>
      <c r="L58" s="11">
        <f t="shared" si="6"/>
        <v>0</v>
      </c>
      <c r="M58" s="11">
        <f t="shared" si="7"/>
        <v>0</v>
      </c>
    </row>
    <row r="59" spans="1:13" ht="14.25" x14ac:dyDescent="0.2">
      <c r="A59" s="59">
        <v>56</v>
      </c>
      <c r="B59" s="20" t="s">
        <v>108</v>
      </c>
      <c r="C59" s="15">
        <v>0</v>
      </c>
      <c r="D59" s="54">
        <f>+'10.1.14_SIS'!DB60</f>
        <v>62</v>
      </c>
      <c r="E59" s="54">
        <f t="shared" si="1"/>
        <v>62</v>
      </c>
      <c r="F59" s="54">
        <f t="shared" si="2"/>
        <v>62</v>
      </c>
      <c r="G59" s="54">
        <f t="shared" si="3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4"/>
        <v>5643.1509408288284</v>
      </c>
      <c r="K59" s="14">
        <f t="shared" si="5"/>
        <v>349875.35833138734</v>
      </c>
      <c r="L59" s="13">
        <f t="shared" si="6"/>
        <v>349875.35833138734</v>
      </c>
      <c r="M59" s="13">
        <f t="shared" si="7"/>
        <v>0</v>
      </c>
    </row>
    <row r="60" spans="1:13" ht="14.25" x14ac:dyDescent="0.2">
      <c r="A60" s="59">
        <v>57</v>
      </c>
      <c r="B60" s="20" t="s">
        <v>107</v>
      </c>
      <c r="C60" s="15">
        <v>0</v>
      </c>
      <c r="D60" s="54">
        <f>+'10.1.14_SIS'!DB61</f>
        <v>0</v>
      </c>
      <c r="E60" s="54">
        <f t="shared" si="1"/>
        <v>0</v>
      </c>
      <c r="F60" s="54">
        <f t="shared" si="2"/>
        <v>0</v>
      </c>
      <c r="G60" s="54">
        <f t="shared" si="3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4"/>
        <v>5390.5022979230689</v>
      </c>
      <c r="K60" s="14">
        <f t="shared" si="5"/>
        <v>0</v>
      </c>
      <c r="L60" s="13">
        <f t="shared" si="6"/>
        <v>0</v>
      </c>
      <c r="M60" s="13">
        <f t="shared" si="7"/>
        <v>0</v>
      </c>
    </row>
    <row r="61" spans="1:13" ht="14.25" x14ac:dyDescent="0.2">
      <c r="A61" s="59">
        <v>58</v>
      </c>
      <c r="B61" s="20" t="s">
        <v>106</v>
      </c>
      <c r="C61" s="15">
        <v>0</v>
      </c>
      <c r="D61" s="54">
        <f>+'10.1.14_SIS'!DB62</f>
        <v>0</v>
      </c>
      <c r="E61" s="54">
        <f t="shared" si="1"/>
        <v>0</v>
      </c>
      <c r="F61" s="54">
        <f t="shared" si="2"/>
        <v>0</v>
      </c>
      <c r="G61" s="54">
        <f t="shared" si="3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4"/>
        <v>6370.1529637882122</v>
      </c>
      <c r="K61" s="14">
        <f t="shared" si="5"/>
        <v>0</v>
      </c>
      <c r="L61" s="13">
        <f t="shared" si="6"/>
        <v>0</v>
      </c>
      <c r="M61" s="13">
        <f t="shared" si="7"/>
        <v>0</v>
      </c>
    </row>
    <row r="62" spans="1:13" ht="14.25" x14ac:dyDescent="0.2">
      <c r="A62" s="59">
        <v>59</v>
      </c>
      <c r="B62" s="20" t="s">
        <v>105</v>
      </c>
      <c r="C62" s="15">
        <v>0</v>
      </c>
      <c r="D62" s="54">
        <f>+'10.1.14_SIS'!DB63</f>
        <v>0</v>
      </c>
      <c r="E62" s="54">
        <f t="shared" si="1"/>
        <v>0</v>
      </c>
      <c r="F62" s="54">
        <f t="shared" si="2"/>
        <v>0</v>
      </c>
      <c r="G62" s="54">
        <f t="shared" si="3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4"/>
        <v>7311.4662935218475</v>
      </c>
      <c r="K62" s="14">
        <f t="shared" si="5"/>
        <v>0</v>
      </c>
      <c r="L62" s="13">
        <f t="shared" si="6"/>
        <v>0</v>
      </c>
      <c r="M62" s="13">
        <f t="shared" si="7"/>
        <v>0</v>
      </c>
    </row>
    <row r="63" spans="1:13" ht="14.25" x14ac:dyDescent="0.2">
      <c r="A63" s="60">
        <v>60</v>
      </c>
      <c r="B63" s="22" t="s">
        <v>104</v>
      </c>
      <c r="C63" s="12">
        <v>0</v>
      </c>
      <c r="D63" s="55">
        <f>+'10.1.14_SIS'!DB64</f>
        <v>0</v>
      </c>
      <c r="E63" s="55">
        <f t="shared" si="1"/>
        <v>0</v>
      </c>
      <c r="F63" s="55">
        <f t="shared" si="2"/>
        <v>0</v>
      </c>
      <c r="G63" s="55">
        <f t="shared" si="3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4"/>
        <v>5895.264090063828</v>
      </c>
      <c r="K63" s="10">
        <f t="shared" si="5"/>
        <v>0</v>
      </c>
      <c r="L63" s="11">
        <f t="shared" si="6"/>
        <v>0</v>
      </c>
      <c r="M63" s="11">
        <f t="shared" si="7"/>
        <v>0</v>
      </c>
    </row>
    <row r="64" spans="1:13" ht="14.25" x14ac:dyDescent="0.2">
      <c r="A64" s="59">
        <v>61</v>
      </c>
      <c r="B64" s="20" t="s">
        <v>103</v>
      </c>
      <c r="C64" s="15">
        <v>0</v>
      </c>
      <c r="D64" s="54">
        <f>+'10.1.14_SIS'!DB65</f>
        <v>0</v>
      </c>
      <c r="E64" s="54">
        <f t="shared" si="1"/>
        <v>0</v>
      </c>
      <c r="F64" s="54">
        <f t="shared" si="2"/>
        <v>0</v>
      </c>
      <c r="G64" s="54">
        <f t="shared" si="3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4"/>
        <v>3687.8675356369185</v>
      </c>
      <c r="K64" s="14">
        <f t="shared" si="5"/>
        <v>0</v>
      </c>
      <c r="L64" s="13">
        <f t="shared" si="6"/>
        <v>0</v>
      </c>
      <c r="M64" s="13">
        <f t="shared" si="7"/>
        <v>0</v>
      </c>
    </row>
    <row r="65" spans="1:13" ht="14.25" x14ac:dyDescent="0.2">
      <c r="A65" s="59">
        <v>62</v>
      </c>
      <c r="B65" s="20" t="s">
        <v>102</v>
      </c>
      <c r="C65" s="15">
        <v>0</v>
      </c>
      <c r="D65" s="54">
        <f>+'10.1.14_SIS'!DB66</f>
        <v>0</v>
      </c>
      <c r="E65" s="54">
        <f t="shared" si="1"/>
        <v>0</v>
      </c>
      <c r="F65" s="54">
        <f t="shared" si="2"/>
        <v>0</v>
      </c>
      <c r="G65" s="54">
        <f t="shared" si="3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4"/>
        <v>6417.154538516008</v>
      </c>
      <c r="K65" s="14">
        <f t="shared" si="5"/>
        <v>0</v>
      </c>
      <c r="L65" s="13">
        <f t="shared" si="6"/>
        <v>0</v>
      </c>
      <c r="M65" s="13">
        <f t="shared" si="7"/>
        <v>0</v>
      </c>
    </row>
    <row r="66" spans="1:13" ht="14.25" x14ac:dyDescent="0.2">
      <c r="A66" s="59">
        <v>63</v>
      </c>
      <c r="B66" s="20" t="s">
        <v>101</v>
      </c>
      <c r="C66" s="15">
        <v>0</v>
      </c>
      <c r="D66" s="54">
        <f>+'10.1.14_SIS'!DB67</f>
        <v>0</v>
      </c>
      <c r="E66" s="54">
        <f t="shared" si="1"/>
        <v>0</v>
      </c>
      <c r="F66" s="54">
        <f t="shared" si="2"/>
        <v>0</v>
      </c>
      <c r="G66" s="54">
        <f t="shared" si="3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4"/>
        <v>4881.1713481848092</v>
      </c>
      <c r="K66" s="14">
        <f t="shared" si="5"/>
        <v>0</v>
      </c>
      <c r="L66" s="13">
        <f t="shared" si="6"/>
        <v>0</v>
      </c>
      <c r="M66" s="13">
        <f t="shared" si="7"/>
        <v>0</v>
      </c>
    </row>
    <row r="67" spans="1:13" ht="14.25" x14ac:dyDescent="0.2">
      <c r="A67" s="59">
        <v>64</v>
      </c>
      <c r="B67" s="20" t="s">
        <v>100</v>
      </c>
      <c r="C67" s="15">
        <v>0</v>
      </c>
      <c r="D67" s="54">
        <f>+'10.1.14_SIS'!DB68</f>
        <v>0</v>
      </c>
      <c r="E67" s="54">
        <f t="shared" si="1"/>
        <v>0</v>
      </c>
      <c r="F67" s="54">
        <f t="shared" si="2"/>
        <v>0</v>
      </c>
      <c r="G67" s="54">
        <f t="shared" si="3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4"/>
        <v>6870.4907532778252</v>
      </c>
      <c r="K67" s="14">
        <f t="shared" si="5"/>
        <v>0</v>
      </c>
      <c r="L67" s="13">
        <f t="shared" si="6"/>
        <v>0</v>
      </c>
      <c r="M67" s="13">
        <f t="shared" si="7"/>
        <v>0</v>
      </c>
    </row>
    <row r="68" spans="1:13" ht="14.25" x14ac:dyDescent="0.2">
      <c r="A68" s="60">
        <v>65</v>
      </c>
      <c r="B68" s="22" t="s">
        <v>99</v>
      </c>
      <c r="C68" s="12">
        <v>0</v>
      </c>
      <c r="D68" s="55">
        <f>+'10.1.14_SIS'!DB69</f>
        <v>0</v>
      </c>
      <c r="E68" s="55">
        <f t="shared" ref="E68:E72" si="8">D68-C68</f>
        <v>0</v>
      </c>
      <c r="F68" s="55">
        <f t="shared" ref="F68:F72" si="9">IF(E68&gt;0,E68,0)</f>
        <v>0</v>
      </c>
      <c r="G68" s="55">
        <f t="shared" ref="G68:G72" si="10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ref="J68:J72" si="11">H68+I68</f>
        <v>5604.2805543943641</v>
      </c>
      <c r="K68" s="10">
        <f t="shared" ref="K68:K72" si="12">E68*J68</f>
        <v>0</v>
      </c>
      <c r="L68" s="11">
        <f t="shared" ref="L68:L72" si="13">IF(K68&gt;0,K68,0)</f>
        <v>0</v>
      </c>
      <c r="M68" s="11">
        <f t="shared" ref="M68:M72" si="14">IF(K68&lt;0,K68,0)</f>
        <v>0</v>
      </c>
    </row>
    <row r="69" spans="1:13" ht="14.25" x14ac:dyDescent="0.2">
      <c r="A69" s="59">
        <v>66</v>
      </c>
      <c r="B69" s="20" t="s">
        <v>98</v>
      </c>
      <c r="C69" s="15">
        <v>0</v>
      </c>
      <c r="D69" s="54">
        <f>+'10.1.14_SIS'!DB70</f>
        <v>0</v>
      </c>
      <c r="E69" s="54">
        <f t="shared" si="8"/>
        <v>0</v>
      </c>
      <c r="F69" s="54">
        <f t="shared" si="9"/>
        <v>0</v>
      </c>
      <c r="G69" s="54">
        <f t="shared" si="10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si="11"/>
        <v>7294.0685433910039</v>
      </c>
      <c r="K69" s="14">
        <f t="shared" si="12"/>
        <v>0</v>
      </c>
      <c r="L69" s="13">
        <f t="shared" si="13"/>
        <v>0</v>
      </c>
      <c r="M69" s="13">
        <f t="shared" si="14"/>
        <v>0</v>
      </c>
    </row>
    <row r="70" spans="1:13" ht="14.25" x14ac:dyDescent="0.2">
      <c r="A70" s="59">
        <v>67</v>
      </c>
      <c r="B70" s="20" t="s">
        <v>97</v>
      </c>
      <c r="C70" s="15">
        <v>0</v>
      </c>
      <c r="D70" s="54">
        <f>+'10.1.14_SIS'!DB71</f>
        <v>0</v>
      </c>
      <c r="E70" s="54">
        <f t="shared" si="8"/>
        <v>0</v>
      </c>
      <c r="F70" s="54">
        <f t="shared" si="9"/>
        <v>0</v>
      </c>
      <c r="G70" s="54">
        <f t="shared" si="10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1"/>
        <v>5744.7567736134115</v>
      </c>
      <c r="K70" s="14">
        <f t="shared" si="12"/>
        <v>0</v>
      </c>
      <c r="L70" s="13">
        <f t="shared" si="13"/>
        <v>0</v>
      </c>
      <c r="M70" s="13">
        <f t="shared" si="14"/>
        <v>0</v>
      </c>
    </row>
    <row r="71" spans="1:13" ht="14.25" x14ac:dyDescent="0.2">
      <c r="A71" s="59">
        <v>68</v>
      </c>
      <c r="B71" s="20" t="s">
        <v>96</v>
      </c>
      <c r="C71" s="15">
        <v>0</v>
      </c>
      <c r="D71" s="54">
        <f>+'10.1.14_SIS'!DB72</f>
        <v>0</v>
      </c>
      <c r="E71" s="54">
        <f t="shared" si="8"/>
        <v>0</v>
      </c>
      <c r="F71" s="54">
        <f t="shared" si="9"/>
        <v>0</v>
      </c>
      <c r="G71" s="54">
        <f t="shared" si="10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1"/>
        <v>7188.8644202560599</v>
      </c>
      <c r="K71" s="14">
        <f t="shared" si="12"/>
        <v>0</v>
      </c>
      <c r="L71" s="13">
        <f t="shared" si="13"/>
        <v>0</v>
      </c>
      <c r="M71" s="13">
        <f t="shared" si="14"/>
        <v>0</v>
      </c>
    </row>
    <row r="72" spans="1:13" ht="14.25" x14ac:dyDescent="0.2">
      <c r="A72" s="59">
        <v>69</v>
      </c>
      <c r="B72" s="20" t="s">
        <v>95</v>
      </c>
      <c r="C72" s="15">
        <v>0</v>
      </c>
      <c r="D72" s="54">
        <f>+'10.1.14_SIS'!DB73</f>
        <v>0</v>
      </c>
      <c r="E72" s="54">
        <f t="shared" si="8"/>
        <v>0</v>
      </c>
      <c r="F72" s="54">
        <f t="shared" si="9"/>
        <v>0</v>
      </c>
      <c r="G72" s="54">
        <f t="shared" si="10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1"/>
        <v>6428.1647921281337</v>
      </c>
      <c r="K72" s="14">
        <f t="shared" si="12"/>
        <v>0</v>
      </c>
      <c r="L72" s="13">
        <f t="shared" si="13"/>
        <v>0</v>
      </c>
      <c r="M72" s="13">
        <f t="shared" si="14"/>
        <v>0</v>
      </c>
    </row>
    <row r="73" spans="1:13" ht="13.5" thickBot="1" x14ac:dyDescent="0.25">
      <c r="A73" s="35"/>
      <c r="B73" s="34" t="s">
        <v>94</v>
      </c>
      <c r="C73" s="67">
        <f>SUM(C4:C72)</f>
        <v>0</v>
      </c>
      <c r="D73" s="67">
        <f>SUM(D4:D72)</f>
        <v>144</v>
      </c>
      <c r="E73" s="67">
        <f>SUM(E4:E72)</f>
        <v>144</v>
      </c>
      <c r="F73" s="67">
        <f>SUM(F4:F72)</f>
        <v>144</v>
      </c>
      <c r="G73" s="67">
        <f>SUM(G4:G72)</f>
        <v>0</v>
      </c>
      <c r="H73" s="33"/>
      <c r="I73" s="32"/>
      <c r="J73" s="32"/>
      <c r="K73" s="31">
        <f>SUM(K4:K72)</f>
        <v>853759.69551388733</v>
      </c>
      <c r="L73" s="31">
        <f>SUM(L4:L72)</f>
        <v>853759.69551388733</v>
      </c>
      <c r="M73" s="31">
        <f>SUM(M4:M72)</f>
        <v>0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Finalized Allocation Using October 1, 2014 SIS Data</oddHeader>
    <oddFooter>&amp;R&amp;P</oddFooter>
  </headerFooter>
  <colBreaks count="1" manualBreakCount="1">
    <brk id="7" max="73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C4" sqref="C4"/>
      <selection pane="topRight" activeCell="C4" sqref="C4"/>
      <selection pane="bottomLeft" activeCell="C4" sqref="C4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19" t="s">
        <v>524</v>
      </c>
      <c r="B1" s="220"/>
      <c r="C1" s="58" t="s">
        <v>510</v>
      </c>
      <c r="D1" s="47" t="s">
        <v>508</v>
      </c>
      <c r="E1" s="43" t="s">
        <v>509</v>
      </c>
      <c r="F1" s="43" t="s">
        <v>501</v>
      </c>
      <c r="G1" s="43" t="s">
        <v>502</v>
      </c>
      <c r="H1" s="44" t="s">
        <v>517</v>
      </c>
      <c r="I1" s="45" t="s">
        <v>503</v>
      </c>
      <c r="J1" s="46" t="s">
        <v>504</v>
      </c>
      <c r="K1" s="42" t="s">
        <v>505</v>
      </c>
      <c r="L1" s="42" t="s">
        <v>506</v>
      </c>
      <c r="M1" s="42" t="s">
        <v>507</v>
      </c>
    </row>
    <row r="2" spans="1:13" ht="13.9" customHeight="1" x14ac:dyDescent="0.25">
      <c r="A2" s="39"/>
      <c r="B2" s="38"/>
      <c r="C2" s="65">
        <v>1</v>
      </c>
      <c r="D2" s="29">
        <f t="shared" ref="D2:M2" si="0">C2+1</f>
        <v>2</v>
      </c>
      <c r="E2" s="29">
        <f t="shared" si="0"/>
        <v>3</v>
      </c>
      <c r="F2" s="29">
        <f t="shared" si="0"/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66" t="s">
        <v>91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15">
        <v>0</v>
      </c>
      <c r="D4" s="54">
        <f>+'10.1.14_SIS'!DC5</f>
        <v>0</v>
      </c>
      <c r="E4" s="54">
        <f t="shared" ref="E4:E67" si="1">D4-C4</f>
        <v>0</v>
      </c>
      <c r="F4" s="54">
        <f t="shared" ref="F4:F67" si="2">IF(E4&gt;0,E4,0)</f>
        <v>0</v>
      </c>
      <c r="G4" s="54">
        <f t="shared" ref="G4:G67" si="3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 t="shared" ref="J4:J67" si="4">H4+I4</f>
        <v>5543.3384413349831</v>
      </c>
      <c r="K4" s="14">
        <f t="shared" ref="K4:K67" si="5">E4*J4</f>
        <v>0</v>
      </c>
      <c r="L4" s="13">
        <f t="shared" ref="L4:L67" si="6">IF(K4&gt;0,K4,0)</f>
        <v>0</v>
      </c>
      <c r="M4" s="13">
        <f t="shared" ref="M4:M67" si="7">IF(K4&lt;0,K4,0)</f>
        <v>0</v>
      </c>
    </row>
    <row r="5" spans="1:13" ht="14.25" x14ac:dyDescent="0.2">
      <c r="A5" s="59">
        <v>2</v>
      </c>
      <c r="B5" s="20" t="s">
        <v>162</v>
      </c>
      <c r="C5" s="15">
        <v>0</v>
      </c>
      <c r="D5" s="54">
        <f>+'10.1.14_SIS'!DC6</f>
        <v>0</v>
      </c>
      <c r="E5" s="54">
        <f t="shared" si="1"/>
        <v>0</v>
      </c>
      <c r="F5" s="54">
        <f t="shared" si="2"/>
        <v>0</v>
      </c>
      <c r="G5" s="54">
        <f t="shared" si="3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si="4"/>
        <v>7158.9466417386639</v>
      </c>
      <c r="K5" s="14">
        <f t="shared" si="5"/>
        <v>0</v>
      </c>
      <c r="L5" s="13">
        <f t="shared" si="6"/>
        <v>0</v>
      </c>
      <c r="M5" s="13">
        <f t="shared" si="7"/>
        <v>0</v>
      </c>
    </row>
    <row r="6" spans="1:13" ht="14.25" x14ac:dyDescent="0.2">
      <c r="A6" s="59">
        <v>3</v>
      </c>
      <c r="B6" s="20" t="s">
        <v>161</v>
      </c>
      <c r="C6" s="15">
        <v>0</v>
      </c>
      <c r="D6" s="54">
        <f>+'10.1.14_SIS'!DC7</f>
        <v>0</v>
      </c>
      <c r="E6" s="54">
        <f t="shared" si="1"/>
        <v>0</v>
      </c>
      <c r="F6" s="54">
        <f t="shared" si="2"/>
        <v>0</v>
      </c>
      <c r="G6" s="54">
        <f t="shared" si="3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4"/>
        <v>4752.026202739682</v>
      </c>
      <c r="K6" s="14">
        <f t="shared" si="5"/>
        <v>0</v>
      </c>
      <c r="L6" s="13">
        <f t="shared" si="6"/>
        <v>0</v>
      </c>
      <c r="M6" s="13">
        <f t="shared" si="7"/>
        <v>0</v>
      </c>
    </row>
    <row r="7" spans="1:13" ht="14.25" x14ac:dyDescent="0.2">
      <c r="A7" s="59">
        <v>4</v>
      </c>
      <c r="B7" s="20" t="s">
        <v>160</v>
      </c>
      <c r="C7" s="15">
        <v>0</v>
      </c>
      <c r="D7" s="54">
        <f>+'10.1.14_SIS'!DC8</f>
        <v>0</v>
      </c>
      <c r="E7" s="54">
        <f t="shared" si="1"/>
        <v>0</v>
      </c>
      <c r="F7" s="54">
        <f t="shared" si="2"/>
        <v>0</v>
      </c>
      <c r="G7" s="54">
        <f t="shared" si="3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4"/>
        <v>6704.8181446878571</v>
      </c>
      <c r="K7" s="14">
        <f t="shared" si="5"/>
        <v>0</v>
      </c>
      <c r="L7" s="13">
        <f t="shared" si="6"/>
        <v>0</v>
      </c>
      <c r="M7" s="13">
        <f t="shared" si="7"/>
        <v>0</v>
      </c>
    </row>
    <row r="8" spans="1:13" ht="14.25" x14ac:dyDescent="0.2">
      <c r="A8" s="60">
        <v>5</v>
      </c>
      <c r="B8" s="22" t="s">
        <v>159</v>
      </c>
      <c r="C8" s="12">
        <v>0</v>
      </c>
      <c r="D8" s="55">
        <f>+'10.1.14_SIS'!DC9</f>
        <v>0</v>
      </c>
      <c r="E8" s="55">
        <f t="shared" si="1"/>
        <v>0</v>
      </c>
      <c r="F8" s="55">
        <f t="shared" si="2"/>
        <v>0</v>
      </c>
      <c r="G8" s="55">
        <f t="shared" si="3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4"/>
        <v>5824.8505660099108</v>
      </c>
      <c r="K8" s="10">
        <f t="shared" si="5"/>
        <v>0</v>
      </c>
      <c r="L8" s="11">
        <f t="shared" si="6"/>
        <v>0</v>
      </c>
      <c r="M8" s="11">
        <f t="shared" si="7"/>
        <v>0</v>
      </c>
    </row>
    <row r="9" spans="1:13" ht="14.25" x14ac:dyDescent="0.2">
      <c r="A9" s="59">
        <v>6</v>
      </c>
      <c r="B9" s="20" t="s">
        <v>158</v>
      </c>
      <c r="C9" s="15">
        <v>0</v>
      </c>
      <c r="D9" s="54">
        <f>+'10.1.14_SIS'!DC10</f>
        <v>0</v>
      </c>
      <c r="E9" s="54">
        <f t="shared" si="1"/>
        <v>0</v>
      </c>
      <c r="F9" s="54">
        <f t="shared" si="2"/>
        <v>0</v>
      </c>
      <c r="G9" s="54">
        <f t="shared" si="3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4"/>
        <v>5923.9886124955865</v>
      </c>
      <c r="K9" s="14">
        <f t="shared" si="5"/>
        <v>0</v>
      </c>
      <c r="L9" s="13">
        <f t="shared" si="6"/>
        <v>0</v>
      </c>
      <c r="M9" s="13">
        <f t="shared" si="7"/>
        <v>0</v>
      </c>
    </row>
    <row r="10" spans="1:13" ht="14.25" x14ac:dyDescent="0.2">
      <c r="A10" s="59">
        <v>7</v>
      </c>
      <c r="B10" s="20" t="s">
        <v>157</v>
      </c>
      <c r="C10" s="15">
        <v>0</v>
      </c>
      <c r="D10" s="54">
        <f>+'10.1.14_SIS'!DC11</f>
        <v>0</v>
      </c>
      <c r="E10" s="54">
        <f t="shared" si="1"/>
        <v>0</v>
      </c>
      <c r="F10" s="54">
        <f t="shared" si="2"/>
        <v>0</v>
      </c>
      <c r="G10" s="54">
        <f t="shared" si="3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4"/>
        <v>2999.923196347032</v>
      </c>
      <c r="K10" s="14">
        <f t="shared" si="5"/>
        <v>0</v>
      </c>
      <c r="L10" s="13">
        <f t="shared" si="6"/>
        <v>0</v>
      </c>
      <c r="M10" s="13">
        <f t="shared" si="7"/>
        <v>0</v>
      </c>
    </row>
    <row r="11" spans="1:13" ht="14.25" x14ac:dyDescent="0.2">
      <c r="A11" s="59">
        <v>8</v>
      </c>
      <c r="B11" s="20" t="s">
        <v>156</v>
      </c>
      <c r="C11" s="15">
        <v>0</v>
      </c>
      <c r="D11" s="54">
        <f>+'10.1.14_SIS'!DC12</f>
        <v>0</v>
      </c>
      <c r="E11" s="54">
        <f t="shared" si="1"/>
        <v>0</v>
      </c>
      <c r="F11" s="54">
        <f t="shared" si="2"/>
        <v>0</v>
      </c>
      <c r="G11" s="54">
        <f t="shared" si="3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4"/>
        <v>5395.5624595588542</v>
      </c>
      <c r="K11" s="14">
        <f t="shared" si="5"/>
        <v>0</v>
      </c>
      <c r="L11" s="13">
        <f t="shared" si="6"/>
        <v>0</v>
      </c>
      <c r="M11" s="13">
        <f t="shared" si="7"/>
        <v>0</v>
      </c>
    </row>
    <row r="12" spans="1:13" ht="14.25" x14ac:dyDescent="0.2">
      <c r="A12" s="59">
        <v>9</v>
      </c>
      <c r="B12" s="20" t="s">
        <v>155</v>
      </c>
      <c r="C12" s="15">
        <v>0</v>
      </c>
      <c r="D12" s="54">
        <f>+'10.1.14_SIS'!DC13</f>
        <v>0</v>
      </c>
      <c r="E12" s="54">
        <f t="shared" si="1"/>
        <v>0</v>
      </c>
      <c r="F12" s="54">
        <f t="shared" si="2"/>
        <v>0</v>
      </c>
      <c r="G12" s="54">
        <f t="shared" si="3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4"/>
        <v>5377.221507204501</v>
      </c>
      <c r="K12" s="14">
        <f t="shared" si="5"/>
        <v>0</v>
      </c>
      <c r="L12" s="13">
        <f t="shared" si="6"/>
        <v>0</v>
      </c>
      <c r="M12" s="13">
        <f t="shared" si="7"/>
        <v>0</v>
      </c>
    </row>
    <row r="13" spans="1:13" ht="14.25" x14ac:dyDescent="0.2">
      <c r="A13" s="60">
        <v>10</v>
      </c>
      <c r="B13" s="22" t="s">
        <v>154</v>
      </c>
      <c r="C13" s="12">
        <v>0</v>
      </c>
      <c r="D13" s="55">
        <f>+'10.1.14_SIS'!DC14</f>
        <v>0</v>
      </c>
      <c r="E13" s="55">
        <f t="shared" si="1"/>
        <v>0</v>
      </c>
      <c r="F13" s="55">
        <f t="shared" si="2"/>
        <v>0</v>
      </c>
      <c r="G13" s="55">
        <f t="shared" si="3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4"/>
        <v>4992.4147339184719</v>
      </c>
      <c r="K13" s="10">
        <f t="shared" si="5"/>
        <v>0</v>
      </c>
      <c r="L13" s="11">
        <f t="shared" si="6"/>
        <v>0</v>
      </c>
      <c r="M13" s="11">
        <f t="shared" si="7"/>
        <v>0</v>
      </c>
    </row>
    <row r="14" spans="1:13" ht="14.25" x14ac:dyDescent="0.2">
      <c r="A14" s="59">
        <v>11</v>
      </c>
      <c r="B14" s="20" t="s">
        <v>153</v>
      </c>
      <c r="C14" s="15">
        <v>0</v>
      </c>
      <c r="D14" s="54">
        <f>+'10.1.14_SIS'!DC15</f>
        <v>0</v>
      </c>
      <c r="E14" s="54">
        <f t="shared" si="1"/>
        <v>0</v>
      </c>
      <c r="F14" s="54">
        <f t="shared" si="2"/>
        <v>0</v>
      </c>
      <c r="G14" s="54">
        <f t="shared" si="3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4"/>
        <v>7805.0872236353352</v>
      </c>
      <c r="K14" s="14">
        <f t="shared" si="5"/>
        <v>0</v>
      </c>
      <c r="L14" s="13">
        <f t="shared" si="6"/>
        <v>0</v>
      </c>
      <c r="M14" s="13">
        <f t="shared" si="7"/>
        <v>0</v>
      </c>
    </row>
    <row r="15" spans="1:13" ht="14.25" x14ac:dyDescent="0.2">
      <c r="A15" s="59">
        <v>12</v>
      </c>
      <c r="B15" s="20" t="s">
        <v>152</v>
      </c>
      <c r="C15" s="15">
        <v>0</v>
      </c>
      <c r="D15" s="54">
        <f>+'10.1.14_SIS'!DC16</f>
        <v>0</v>
      </c>
      <c r="E15" s="54">
        <f t="shared" si="1"/>
        <v>0</v>
      </c>
      <c r="F15" s="54">
        <f t="shared" si="2"/>
        <v>0</v>
      </c>
      <c r="G15" s="54">
        <f t="shared" si="3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4"/>
        <v>2729.9140983606558</v>
      </c>
      <c r="K15" s="14">
        <f t="shared" si="5"/>
        <v>0</v>
      </c>
      <c r="L15" s="13">
        <f t="shared" si="6"/>
        <v>0</v>
      </c>
      <c r="M15" s="13">
        <f t="shared" si="7"/>
        <v>0</v>
      </c>
    </row>
    <row r="16" spans="1:13" ht="14.25" x14ac:dyDescent="0.2">
      <c r="A16" s="59">
        <v>13</v>
      </c>
      <c r="B16" s="20" t="s">
        <v>151</v>
      </c>
      <c r="C16" s="15">
        <v>0</v>
      </c>
      <c r="D16" s="54">
        <f>+'10.1.14_SIS'!DC17</f>
        <v>0</v>
      </c>
      <c r="E16" s="54">
        <f t="shared" si="1"/>
        <v>0</v>
      </c>
      <c r="F16" s="54">
        <f t="shared" si="2"/>
        <v>0</v>
      </c>
      <c r="G16" s="54">
        <f t="shared" si="3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4"/>
        <v>7183.0597758332215</v>
      </c>
      <c r="K16" s="14">
        <f t="shared" si="5"/>
        <v>0</v>
      </c>
      <c r="L16" s="13">
        <f t="shared" si="6"/>
        <v>0</v>
      </c>
      <c r="M16" s="13">
        <f t="shared" si="7"/>
        <v>0</v>
      </c>
    </row>
    <row r="17" spans="1:13" ht="14.25" x14ac:dyDescent="0.2">
      <c r="A17" s="59">
        <v>14</v>
      </c>
      <c r="B17" s="20" t="s">
        <v>150</v>
      </c>
      <c r="C17" s="15">
        <v>0</v>
      </c>
      <c r="D17" s="54">
        <f>+'10.1.14_SIS'!DC18</f>
        <v>0</v>
      </c>
      <c r="E17" s="54">
        <f t="shared" si="1"/>
        <v>0</v>
      </c>
      <c r="F17" s="54">
        <f t="shared" si="2"/>
        <v>0</v>
      </c>
      <c r="G17" s="54">
        <f t="shared" si="3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4"/>
        <v>6144.9309412499997</v>
      </c>
      <c r="K17" s="14">
        <f t="shared" si="5"/>
        <v>0</v>
      </c>
      <c r="L17" s="13">
        <f t="shared" si="6"/>
        <v>0</v>
      </c>
      <c r="M17" s="13">
        <f t="shared" si="7"/>
        <v>0</v>
      </c>
    </row>
    <row r="18" spans="1:13" ht="14.25" x14ac:dyDescent="0.2">
      <c r="A18" s="60">
        <v>15</v>
      </c>
      <c r="B18" s="22" t="s">
        <v>149</v>
      </c>
      <c r="C18" s="12">
        <v>0</v>
      </c>
      <c r="D18" s="55">
        <f>+'10.1.14_SIS'!DC19</f>
        <v>0</v>
      </c>
      <c r="E18" s="55">
        <f t="shared" si="1"/>
        <v>0</v>
      </c>
      <c r="F18" s="55">
        <f t="shared" si="2"/>
        <v>0</v>
      </c>
      <c r="G18" s="55">
        <f t="shared" si="3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4"/>
        <v>6303.6285214059953</v>
      </c>
      <c r="K18" s="10">
        <f t="shared" si="5"/>
        <v>0</v>
      </c>
      <c r="L18" s="11">
        <f t="shared" si="6"/>
        <v>0</v>
      </c>
      <c r="M18" s="11">
        <f t="shared" si="7"/>
        <v>0</v>
      </c>
    </row>
    <row r="19" spans="1:13" ht="14.25" x14ac:dyDescent="0.2">
      <c r="A19" s="59">
        <v>16</v>
      </c>
      <c r="B19" s="20" t="s">
        <v>148</v>
      </c>
      <c r="C19" s="15">
        <v>0</v>
      </c>
      <c r="D19" s="54">
        <f>+'10.1.14_SIS'!DC20</f>
        <v>0</v>
      </c>
      <c r="E19" s="54">
        <f t="shared" si="1"/>
        <v>0</v>
      </c>
      <c r="F19" s="54">
        <f t="shared" si="2"/>
        <v>0</v>
      </c>
      <c r="G19" s="54">
        <f t="shared" si="3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4"/>
        <v>2666.9794354342025</v>
      </c>
      <c r="K19" s="14">
        <f t="shared" si="5"/>
        <v>0</v>
      </c>
      <c r="L19" s="13">
        <f t="shared" si="6"/>
        <v>0</v>
      </c>
      <c r="M19" s="13">
        <f t="shared" si="7"/>
        <v>0</v>
      </c>
    </row>
    <row r="20" spans="1:13" ht="14.25" x14ac:dyDescent="0.2">
      <c r="A20" s="59">
        <v>17</v>
      </c>
      <c r="B20" s="20" t="s">
        <v>147</v>
      </c>
      <c r="C20" s="15">
        <v>0</v>
      </c>
      <c r="D20" s="54">
        <f>+'10.1.14_SIS'!DC21</f>
        <v>0</v>
      </c>
      <c r="E20" s="54">
        <f t="shared" si="1"/>
        <v>0</v>
      </c>
      <c r="F20" s="54">
        <f t="shared" si="2"/>
        <v>0</v>
      </c>
      <c r="G20" s="54">
        <f t="shared" si="3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4"/>
        <v>4165.0756609935179</v>
      </c>
      <c r="K20" s="14">
        <f t="shared" si="5"/>
        <v>0</v>
      </c>
      <c r="L20" s="13">
        <f t="shared" si="6"/>
        <v>0</v>
      </c>
      <c r="M20" s="13">
        <f t="shared" si="7"/>
        <v>0</v>
      </c>
    </row>
    <row r="21" spans="1:13" ht="14.25" x14ac:dyDescent="0.2">
      <c r="A21" s="59">
        <v>18</v>
      </c>
      <c r="B21" s="20" t="s">
        <v>146</v>
      </c>
      <c r="C21" s="15">
        <v>0</v>
      </c>
      <c r="D21" s="54">
        <f>+'10.1.14_SIS'!DC22</f>
        <v>0</v>
      </c>
      <c r="E21" s="54">
        <f t="shared" si="1"/>
        <v>0</v>
      </c>
      <c r="F21" s="54">
        <f t="shared" si="2"/>
        <v>0</v>
      </c>
      <c r="G21" s="54">
        <f t="shared" si="3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4"/>
        <v>7200.5033500475729</v>
      </c>
      <c r="K21" s="14">
        <f t="shared" si="5"/>
        <v>0</v>
      </c>
      <c r="L21" s="13">
        <f t="shared" si="6"/>
        <v>0</v>
      </c>
      <c r="M21" s="13">
        <f t="shared" si="7"/>
        <v>0</v>
      </c>
    </row>
    <row r="22" spans="1:13" ht="14.25" x14ac:dyDescent="0.2">
      <c r="A22" s="59">
        <v>19</v>
      </c>
      <c r="B22" s="20" t="s">
        <v>145</v>
      </c>
      <c r="C22" s="15">
        <v>0</v>
      </c>
      <c r="D22" s="54">
        <f>+'10.1.14_SIS'!DC23</f>
        <v>0</v>
      </c>
      <c r="E22" s="54">
        <f t="shared" si="1"/>
        <v>0</v>
      </c>
      <c r="F22" s="54">
        <f t="shared" si="2"/>
        <v>0</v>
      </c>
      <c r="G22" s="54">
        <f t="shared" si="3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4"/>
        <v>6219.8221869460449</v>
      </c>
      <c r="K22" s="14">
        <f t="shared" si="5"/>
        <v>0</v>
      </c>
      <c r="L22" s="13">
        <f t="shared" si="6"/>
        <v>0</v>
      </c>
      <c r="M22" s="13">
        <f t="shared" si="7"/>
        <v>0</v>
      </c>
    </row>
    <row r="23" spans="1:13" ht="14.25" x14ac:dyDescent="0.2">
      <c r="A23" s="60">
        <v>20</v>
      </c>
      <c r="B23" s="22" t="s">
        <v>144</v>
      </c>
      <c r="C23" s="12">
        <v>0</v>
      </c>
      <c r="D23" s="55">
        <f>+'10.1.14_SIS'!DC24</f>
        <v>0</v>
      </c>
      <c r="E23" s="55">
        <f t="shared" si="1"/>
        <v>0</v>
      </c>
      <c r="F23" s="55">
        <f t="shared" si="2"/>
        <v>0</v>
      </c>
      <c r="G23" s="55">
        <f t="shared" si="3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4"/>
        <v>5864.6901565562011</v>
      </c>
      <c r="K23" s="10">
        <f t="shared" si="5"/>
        <v>0</v>
      </c>
      <c r="L23" s="11">
        <f t="shared" si="6"/>
        <v>0</v>
      </c>
      <c r="M23" s="11">
        <f t="shared" si="7"/>
        <v>0</v>
      </c>
    </row>
    <row r="24" spans="1:13" ht="14.25" x14ac:dyDescent="0.2">
      <c r="A24" s="59">
        <v>21</v>
      </c>
      <c r="B24" s="20" t="s">
        <v>143</v>
      </c>
      <c r="C24" s="15">
        <v>0</v>
      </c>
      <c r="D24" s="54">
        <f>+'10.1.14_SIS'!DC25</f>
        <v>0</v>
      </c>
      <c r="E24" s="54">
        <f t="shared" si="1"/>
        <v>0</v>
      </c>
      <c r="F24" s="54">
        <f t="shared" si="2"/>
        <v>0</v>
      </c>
      <c r="G24" s="54">
        <f t="shared" si="3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4"/>
        <v>6692.6542295867766</v>
      </c>
      <c r="K24" s="14">
        <f t="shared" si="5"/>
        <v>0</v>
      </c>
      <c r="L24" s="13">
        <f t="shared" si="6"/>
        <v>0</v>
      </c>
      <c r="M24" s="13">
        <f t="shared" si="7"/>
        <v>0</v>
      </c>
    </row>
    <row r="25" spans="1:13" ht="14.25" x14ac:dyDescent="0.2">
      <c r="A25" s="59">
        <v>22</v>
      </c>
      <c r="B25" s="20" t="s">
        <v>142</v>
      </c>
      <c r="C25" s="15">
        <v>0</v>
      </c>
      <c r="D25" s="54">
        <f>+'10.1.14_SIS'!DC26</f>
        <v>0</v>
      </c>
      <c r="E25" s="54">
        <f t="shared" si="1"/>
        <v>0</v>
      </c>
      <c r="F25" s="54">
        <f t="shared" si="2"/>
        <v>0</v>
      </c>
      <c r="G25" s="54">
        <f t="shared" si="3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4"/>
        <v>6912.4699808195992</v>
      </c>
      <c r="K25" s="14">
        <f t="shared" si="5"/>
        <v>0</v>
      </c>
      <c r="L25" s="13">
        <f t="shared" si="6"/>
        <v>0</v>
      </c>
      <c r="M25" s="13">
        <f t="shared" si="7"/>
        <v>0</v>
      </c>
    </row>
    <row r="26" spans="1:13" ht="14.25" x14ac:dyDescent="0.2">
      <c r="A26" s="59">
        <v>23</v>
      </c>
      <c r="B26" s="20" t="s">
        <v>141</v>
      </c>
      <c r="C26" s="15">
        <v>0</v>
      </c>
      <c r="D26" s="54">
        <f>+'10.1.14_SIS'!DC27</f>
        <v>19</v>
      </c>
      <c r="E26" s="54">
        <f t="shared" si="1"/>
        <v>19</v>
      </c>
      <c r="F26" s="54">
        <f t="shared" si="2"/>
        <v>19</v>
      </c>
      <c r="G26" s="54">
        <f t="shared" si="3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4"/>
        <v>5699.6015265979158</v>
      </c>
      <c r="K26" s="14">
        <f t="shared" si="5"/>
        <v>108292.42900536041</v>
      </c>
      <c r="L26" s="13">
        <f t="shared" si="6"/>
        <v>108292.42900536041</v>
      </c>
      <c r="M26" s="13">
        <f t="shared" si="7"/>
        <v>0</v>
      </c>
    </row>
    <row r="27" spans="1:13" ht="14.25" x14ac:dyDescent="0.2">
      <c r="A27" s="59">
        <v>24</v>
      </c>
      <c r="B27" s="20" t="s">
        <v>140</v>
      </c>
      <c r="C27" s="15">
        <v>0</v>
      </c>
      <c r="D27" s="54">
        <f>+'10.1.14_SIS'!DC28</f>
        <v>0</v>
      </c>
      <c r="E27" s="54">
        <f t="shared" si="1"/>
        <v>0</v>
      </c>
      <c r="F27" s="54">
        <f t="shared" si="2"/>
        <v>0</v>
      </c>
      <c r="G27" s="54">
        <f t="shared" si="3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4"/>
        <v>3465.9240361576999</v>
      </c>
      <c r="K27" s="14">
        <f t="shared" si="5"/>
        <v>0</v>
      </c>
      <c r="L27" s="13">
        <f t="shared" si="6"/>
        <v>0</v>
      </c>
      <c r="M27" s="13">
        <f t="shared" si="7"/>
        <v>0</v>
      </c>
    </row>
    <row r="28" spans="1:13" ht="14.25" x14ac:dyDescent="0.2">
      <c r="A28" s="60">
        <v>25</v>
      </c>
      <c r="B28" s="22" t="s">
        <v>139</v>
      </c>
      <c r="C28" s="12">
        <v>0</v>
      </c>
      <c r="D28" s="55">
        <f>+'10.1.14_SIS'!DC29</f>
        <v>0</v>
      </c>
      <c r="E28" s="55">
        <f t="shared" si="1"/>
        <v>0</v>
      </c>
      <c r="F28" s="55">
        <f t="shared" si="2"/>
        <v>0</v>
      </c>
      <c r="G28" s="55">
        <f t="shared" si="3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4"/>
        <v>4826.8020274945702</v>
      </c>
      <c r="K28" s="10">
        <f t="shared" si="5"/>
        <v>0</v>
      </c>
      <c r="L28" s="11">
        <f t="shared" si="6"/>
        <v>0</v>
      </c>
      <c r="M28" s="11">
        <f t="shared" si="7"/>
        <v>0</v>
      </c>
    </row>
    <row r="29" spans="1:13" ht="14.25" x14ac:dyDescent="0.2">
      <c r="A29" s="59">
        <v>26</v>
      </c>
      <c r="B29" s="20" t="s">
        <v>138</v>
      </c>
      <c r="C29" s="15">
        <v>0</v>
      </c>
      <c r="D29" s="54">
        <f>+'10.1.14_SIS'!DC30</f>
        <v>0</v>
      </c>
      <c r="E29" s="54">
        <f t="shared" si="1"/>
        <v>0</v>
      </c>
      <c r="F29" s="54">
        <f t="shared" si="2"/>
        <v>0</v>
      </c>
      <c r="G29" s="54">
        <f t="shared" si="3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4"/>
        <v>4261.3949970570839</v>
      </c>
      <c r="K29" s="14">
        <f t="shared" si="5"/>
        <v>0</v>
      </c>
      <c r="L29" s="13">
        <f t="shared" si="6"/>
        <v>0</v>
      </c>
      <c r="M29" s="13">
        <f t="shared" si="7"/>
        <v>0</v>
      </c>
    </row>
    <row r="30" spans="1:13" ht="14.25" x14ac:dyDescent="0.2">
      <c r="A30" s="59">
        <v>27</v>
      </c>
      <c r="B30" s="20" t="s">
        <v>137</v>
      </c>
      <c r="C30" s="15">
        <v>0</v>
      </c>
      <c r="D30" s="54">
        <f>+'10.1.14_SIS'!DC31</f>
        <v>0</v>
      </c>
      <c r="E30" s="54">
        <f t="shared" si="1"/>
        <v>0</v>
      </c>
      <c r="F30" s="54">
        <f t="shared" si="2"/>
        <v>0</v>
      </c>
      <c r="G30" s="54">
        <f t="shared" si="3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4"/>
        <v>6497.961383997701</v>
      </c>
      <c r="K30" s="14">
        <f t="shared" si="5"/>
        <v>0</v>
      </c>
      <c r="L30" s="13">
        <f t="shared" si="6"/>
        <v>0</v>
      </c>
      <c r="M30" s="13">
        <f t="shared" si="7"/>
        <v>0</v>
      </c>
    </row>
    <row r="31" spans="1:13" ht="14.25" x14ac:dyDescent="0.2">
      <c r="A31" s="59">
        <v>28</v>
      </c>
      <c r="B31" s="20" t="s">
        <v>136</v>
      </c>
      <c r="C31" s="15">
        <v>0</v>
      </c>
      <c r="D31" s="54">
        <f>+'10.1.14_SIS'!DC32</f>
        <v>635</v>
      </c>
      <c r="E31" s="54">
        <f t="shared" si="1"/>
        <v>635</v>
      </c>
      <c r="F31" s="54">
        <f t="shared" si="2"/>
        <v>635</v>
      </c>
      <c r="G31" s="54">
        <f t="shared" si="3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4"/>
        <v>3831.8158846568822</v>
      </c>
      <c r="K31" s="14">
        <f t="shared" si="5"/>
        <v>2433203.0867571202</v>
      </c>
      <c r="L31" s="13">
        <f t="shared" si="6"/>
        <v>2433203.0867571202</v>
      </c>
      <c r="M31" s="13">
        <f t="shared" si="7"/>
        <v>0</v>
      </c>
    </row>
    <row r="32" spans="1:13" ht="14.25" x14ac:dyDescent="0.2">
      <c r="A32" s="59">
        <v>29</v>
      </c>
      <c r="B32" s="20" t="s">
        <v>135</v>
      </c>
      <c r="C32" s="15">
        <v>0</v>
      </c>
      <c r="D32" s="54">
        <f>+'10.1.14_SIS'!DC33</f>
        <v>0</v>
      </c>
      <c r="E32" s="54">
        <f t="shared" si="1"/>
        <v>0</v>
      </c>
      <c r="F32" s="54">
        <f t="shared" si="2"/>
        <v>0</v>
      </c>
      <c r="G32" s="54">
        <f t="shared" si="3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4"/>
        <v>4593.9623210173722</v>
      </c>
      <c r="K32" s="14">
        <f t="shared" si="5"/>
        <v>0</v>
      </c>
      <c r="L32" s="13">
        <f t="shared" si="6"/>
        <v>0</v>
      </c>
      <c r="M32" s="13">
        <f t="shared" si="7"/>
        <v>0</v>
      </c>
    </row>
    <row r="33" spans="1:13" ht="14.25" x14ac:dyDescent="0.2">
      <c r="A33" s="60">
        <v>30</v>
      </c>
      <c r="B33" s="22" t="s">
        <v>134</v>
      </c>
      <c r="C33" s="12">
        <v>0</v>
      </c>
      <c r="D33" s="55">
        <f>+'10.1.14_SIS'!DC34</f>
        <v>0</v>
      </c>
      <c r="E33" s="55">
        <f t="shared" si="1"/>
        <v>0</v>
      </c>
      <c r="F33" s="55">
        <f t="shared" si="2"/>
        <v>0</v>
      </c>
      <c r="G33" s="55">
        <f t="shared" si="3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4"/>
        <v>6531.7027273996764</v>
      </c>
      <c r="K33" s="10">
        <f t="shared" si="5"/>
        <v>0</v>
      </c>
      <c r="L33" s="11">
        <f t="shared" si="6"/>
        <v>0</v>
      </c>
      <c r="M33" s="11">
        <f t="shared" si="7"/>
        <v>0</v>
      </c>
    </row>
    <row r="34" spans="1:13" ht="14.25" x14ac:dyDescent="0.2">
      <c r="A34" s="59">
        <v>31</v>
      </c>
      <c r="B34" s="20" t="s">
        <v>133</v>
      </c>
      <c r="C34" s="15">
        <v>0</v>
      </c>
      <c r="D34" s="54">
        <f>+'10.1.14_SIS'!DC35</f>
        <v>0</v>
      </c>
      <c r="E34" s="54">
        <f t="shared" si="1"/>
        <v>0</v>
      </c>
      <c r="F34" s="54">
        <f t="shared" si="2"/>
        <v>0</v>
      </c>
      <c r="G34" s="54">
        <f t="shared" si="3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4"/>
        <v>5141.447671686853</v>
      </c>
      <c r="K34" s="14">
        <f t="shared" si="5"/>
        <v>0</v>
      </c>
      <c r="L34" s="13">
        <f t="shared" si="6"/>
        <v>0</v>
      </c>
      <c r="M34" s="13">
        <f t="shared" si="7"/>
        <v>0</v>
      </c>
    </row>
    <row r="35" spans="1:13" ht="14.25" x14ac:dyDescent="0.2">
      <c r="A35" s="59">
        <v>32</v>
      </c>
      <c r="B35" s="20" t="s">
        <v>132</v>
      </c>
      <c r="C35" s="15">
        <v>0</v>
      </c>
      <c r="D35" s="54">
        <f>+'10.1.14_SIS'!DC36</f>
        <v>0</v>
      </c>
      <c r="E35" s="54">
        <f t="shared" si="1"/>
        <v>0</v>
      </c>
      <c r="F35" s="54">
        <f t="shared" si="2"/>
        <v>0</v>
      </c>
      <c r="G35" s="54">
        <f t="shared" si="3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4"/>
        <v>6212.5891890611274</v>
      </c>
      <c r="K35" s="14">
        <f t="shared" si="5"/>
        <v>0</v>
      </c>
      <c r="L35" s="13">
        <f t="shared" si="6"/>
        <v>0</v>
      </c>
      <c r="M35" s="13">
        <f t="shared" si="7"/>
        <v>0</v>
      </c>
    </row>
    <row r="36" spans="1:13" ht="14.25" x14ac:dyDescent="0.2">
      <c r="A36" s="59">
        <v>33</v>
      </c>
      <c r="B36" s="20" t="s">
        <v>131</v>
      </c>
      <c r="C36" s="15">
        <v>0</v>
      </c>
      <c r="D36" s="54">
        <f>+'10.1.14_SIS'!DC37</f>
        <v>0</v>
      </c>
      <c r="E36" s="54">
        <f t="shared" si="1"/>
        <v>0</v>
      </c>
      <c r="F36" s="54">
        <f t="shared" si="2"/>
        <v>0</v>
      </c>
      <c r="G36" s="54">
        <f t="shared" si="3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4"/>
        <v>6111.5354558085237</v>
      </c>
      <c r="K36" s="14">
        <f t="shared" si="5"/>
        <v>0</v>
      </c>
      <c r="L36" s="13">
        <f t="shared" si="6"/>
        <v>0</v>
      </c>
      <c r="M36" s="13">
        <f t="shared" si="7"/>
        <v>0</v>
      </c>
    </row>
    <row r="37" spans="1:13" ht="14.25" x14ac:dyDescent="0.2">
      <c r="A37" s="59">
        <v>34</v>
      </c>
      <c r="B37" s="20" t="s">
        <v>130</v>
      </c>
      <c r="C37" s="15">
        <v>0</v>
      </c>
      <c r="D37" s="54">
        <f>+'10.1.14_SIS'!DC38</f>
        <v>0</v>
      </c>
      <c r="E37" s="54">
        <f t="shared" si="1"/>
        <v>0</v>
      </c>
      <c r="F37" s="54">
        <f t="shared" si="2"/>
        <v>0</v>
      </c>
      <c r="G37" s="54">
        <f t="shared" si="3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4"/>
        <v>6936.2076842789011</v>
      </c>
      <c r="K37" s="14">
        <f t="shared" si="5"/>
        <v>0</v>
      </c>
      <c r="L37" s="13">
        <f t="shared" si="6"/>
        <v>0</v>
      </c>
      <c r="M37" s="13">
        <f t="shared" si="7"/>
        <v>0</v>
      </c>
    </row>
    <row r="38" spans="1:13" ht="14.25" x14ac:dyDescent="0.2">
      <c r="A38" s="60">
        <v>35</v>
      </c>
      <c r="B38" s="22" t="s">
        <v>129</v>
      </c>
      <c r="C38" s="12">
        <v>0</v>
      </c>
      <c r="D38" s="55">
        <f>+'10.1.14_SIS'!DC39</f>
        <v>0</v>
      </c>
      <c r="E38" s="55">
        <f t="shared" si="1"/>
        <v>0</v>
      </c>
      <c r="F38" s="55">
        <f t="shared" si="2"/>
        <v>0</v>
      </c>
      <c r="G38" s="55">
        <f t="shared" si="3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4"/>
        <v>5704.2082060477605</v>
      </c>
      <c r="K38" s="10">
        <f t="shared" si="5"/>
        <v>0</v>
      </c>
      <c r="L38" s="11">
        <f t="shared" si="6"/>
        <v>0</v>
      </c>
      <c r="M38" s="11">
        <f t="shared" si="7"/>
        <v>0</v>
      </c>
    </row>
    <row r="39" spans="1:13" ht="14.25" x14ac:dyDescent="0.2">
      <c r="A39" s="59">
        <v>36</v>
      </c>
      <c r="B39" s="20" t="s">
        <v>128</v>
      </c>
      <c r="C39" s="15">
        <v>0</v>
      </c>
      <c r="D39" s="54">
        <f>+'10.1.14_SIS'!DC40</f>
        <v>0</v>
      </c>
      <c r="E39" s="54">
        <f t="shared" si="1"/>
        <v>0</v>
      </c>
      <c r="F39" s="54">
        <f t="shared" si="2"/>
        <v>0</v>
      </c>
      <c r="G39" s="54">
        <f t="shared" si="3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4"/>
        <v>4348.7345590766217</v>
      </c>
      <c r="K39" s="14">
        <f t="shared" si="5"/>
        <v>0</v>
      </c>
      <c r="L39" s="13">
        <f t="shared" si="6"/>
        <v>0</v>
      </c>
      <c r="M39" s="13">
        <f t="shared" si="7"/>
        <v>0</v>
      </c>
    </row>
    <row r="40" spans="1:13" ht="14.25" x14ac:dyDescent="0.2">
      <c r="A40" s="59">
        <v>37</v>
      </c>
      <c r="B40" s="20" t="s">
        <v>127</v>
      </c>
      <c r="C40" s="15">
        <v>0</v>
      </c>
      <c r="D40" s="54">
        <f>+'10.1.14_SIS'!DC41</f>
        <v>0</v>
      </c>
      <c r="E40" s="54">
        <f t="shared" si="1"/>
        <v>0</v>
      </c>
      <c r="F40" s="54">
        <f t="shared" si="2"/>
        <v>0</v>
      </c>
      <c r="G40" s="54">
        <f t="shared" si="3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4"/>
        <v>6318.9939260317688</v>
      </c>
      <c r="K40" s="14">
        <f t="shared" si="5"/>
        <v>0</v>
      </c>
      <c r="L40" s="13">
        <f t="shared" si="6"/>
        <v>0</v>
      </c>
      <c r="M40" s="13">
        <f t="shared" si="7"/>
        <v>0</v>
      </c>
    </row>
    <row r="41" spans="1:13" ht="14.25" x14ac:dyDescent="0.2">
      <c r="A41" s="59">
        <v>38</v>
      </c>
      <c r="B41" s="20" t="s">
        <v>126</v>
      </c>
      <c r="C41" s="15">
        <v>0</v>
      </c>
      <c r="D41" s="54">
        <f>+'10.1.14_SIS'!DC42</f>
        <v>0</v>
      </c>
      <c r="E41" s="54">
        <f t="shared" si="1"/>
        <v>0</v>
      </c>
      <c r="F41" s="54">
        <f t="shared" si="2"/>
        <v>0</v>
      </c>
      <c r="G41" s="54">
        <f t="shared" si="3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4"/>
        <v>2918.7217552916882</v>
      </c>
      <c r="K41" s="14">
        <f t="shared" si="5"/>
        <v>0</v>
      </c>
      <c r="L41" s="13">
        <f t="shared" si="6"/>
        <v>0</v>
      </c>
      <c r="M41" s="13">
        <f t="shared" si="7"/>
        <v>0</v>
      </c>
    </row>
    <row r="42" spans="1:13" ht="14.25" x14ac:dyDescent="0.2">
      <c r="A42" s="59">
        <v>39</v>
      </c>
      <c r="B42" s="20" t="s">
        <v>125</v>
      </c>
      <c r="C42" s="15">
        <v>0</v>
      </c>
      <c r="D42" s="54">
        <f>+'10.1.14_SIS'!DC43</f>
        <v>0</v>
      </c>
      <c r="E42" s="54">
        <f t="shared" si="1"/>
        <v>0</v>
      </c>
      <c r="F42" s="54">
        <f t="shared" si="2"/>
        <v>0</v>
      </c>
      <c r="G42" s="54">
        <f t="shared" si="3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4"/>
        <v>4436.561411357332</v>
      </c>
      <c r="K42" s="14">
        <f t="shared" si="5"/>
        <v>0</v>
      </c>
      <c r="L42" s="13">
        <f t="shared" si="6"/>
        <v>0</v>
      </c>
      <c r="M42" s="13">
        <f t="shared" si="7"/>
        <v>0</v>
      </c>
    </row>
    <row r="43" spans="1:13" ht="14.25" x14ac:dyDescent="0.2">
      <c r="A43" s="60">
        <v>40</v>
      </c>
      <c r="B43" s="22" t="s">
        <v>124</v>
      </c>
      <c r="C43" s="12">
        <v>0</v>
      </c>
      <c r="D43" s="55">
        <f>+'10.1.14_SIS'!DC44</f>
        <v>0</v>
      </c>
      <c r="E43" s="55">
        <f t="shared" si="1"/>
        <v>0</v>
      </c>
      <c r="F43" s="55">
        <f t="shared" si="2"/>
        <v>0</v>
      </c>
      <c r="G43" s="55">
        <f t="shared" si="3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4"/>
        <v>5822.0810285698408</v>
      </c>
      <c r="K43" s="10">
        <f t="shared" si="5"/>
        <v>0</v>
      </c>
      <c r="L43" s="11">
        <f t="shared" si="6"/>
        <v>0</v>
      </c>
      <c r="M43" s="11">
        <f t="shared" si="7"/>
        <v>0</v>
      </c>
    </row>
    <row r="44" spans="1:13" ht="14.25" x14ac:dyDescent="0.2">
      <c r="A44" s="59">
        <v>41</v>
      </c>
      <c r="B44" s="20" t="s">
        <v>123</v>
      </c>
      <c r="C44" s="15">
        <v>0</v>
      </c>
      <c r="D44" s="54">
        <f>+'10.1.14_SIS'!DC45</f>
        <v>0</v>
      </c>
      <c r="E44" s="54">
        <f t="shared" si="1"/>
        <v>0</v>
      </c>
      <c r="F44" s="54">
        <f t="shared" si="2"/>
        <v>0</v>
      </c>
      <c r="G44" s="54">
        <f t="shared" si="3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4"/>
        <v>4177.4148574716473</v>
      </c>
      <c r="K44" s="14">
        <f t="shared" si="5"/>
        <v>0</v>
      </c>
      <c r="L44" s="13">
        <f t="shared" si="6"/>
        <v>0</v>
      </c>
      <c r="M44" s="13">
        <f t="shared" si="7"/>
        <v>0</v>
      </c>
    </row>
    <row r="45" spans="1:13" ht="14.25" x14ac:dyDescent="0.2">
      <c r="A45" s="59">
        <v>42</v>
      </c>
      <c r="B45" s="20" t="s">
        <v>122</v>
      </c>
      <c r="C45" s="15">
        <v>0</v>
      </c>
      <c r="D45" s="54">
        <f>+'10.1.14_SIS'!DC46</f>
        <v>0</v>
      </c>
      <c r="E45" s="54">
        <f t="shared" si="1"/>
        <v>0</v>
      </c>
      <c r="F45" s="54">
        <f t="shared" si="2"/>
        <v>0</v>
      </c>
      <c r="G45" s="54">
        <f t="shared" si="3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4"/>
        <v>5647.8877751368682</v>
      </c>
      <c r="K45" s="14">
        <f t="shared" si="5"/>
        <v>0</v>
      </c>
      <c r="L45" s="13">
        <f t="shared" si="6"/>
        <v>0</v>
      </c>
      <c r="M45" s="13">
        <f t="shared" si="7"/>
        <v>0</v>
      </c>
    </row>
    <row r="46" spans="1:13" ht="14.25" x14ac:dyDescent="0.2">
      <c r="A46" s="59">
        <v>43</v>
      </c>
      <c r="B46" s="20" t="s">
        <v>121</v>
      </c>
      <c r="C46" s="15">
        <v>0</v>
      </c>
      <c r="D46" s="54">
        <f>+'10.1.14_SIS'!DC47</f>
        <v>0</v>
      </c>
      <c r="E46" s="54">
        <f t="shared" si="1"/>
        <v>0</v>
      </c>
      <c r="F46" s="54">
        <f t="shared" si="2"/>
        <v>0</v>
      </c>
      <c r="G46" s="54">
        <f t="shared" si="3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4"/>
        <v>6363.3538720594697</v>
      </c>
      <c r="K46" s="14">
        <f t="shared" si="5"/>
        <v>0</v>
      </c>
      <c r="L46" s="13">
        <f t="shared" si="6"/>
        <v>0</v>
      </c>
      <c r="M46" s="13">
        <f t="shared" si="7"/>
        <v>0</v>
      </c>
    </row>
    <row r="47" spans="1:13" ht="14.25" x14ac:dyDescent="0.2">
      <c r="A47" s="59">
        <v>44</v>
      </c>
      <c r="B47" s="20" t="s">
        <v>120</v>
      </c>
      <c r="C47" s="15">
        <v>0</v>
      </c>
      <c r="D47" s="54">
        <f>+'10.1.14_SIS'!DC48</f>
        <v>0</v>
      </c>
      <c r="E47" s="54">
        <f t="shared" si="1"/>
        <v>0</v>
      </c>
      <c r="F47" s="54">
        <f t="shared" si="2"/>
        <v>0</v>
      </c>
      <c r="G47" s="54">
        <f t="shared" si="3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4"/>
        <v>5560.7558151820358</v>
      </c>
      <c r="K47" s="14">
        <f t="shared" si="5"/>
        <v>0</v>
      </c>
      <c r="L47" s="13">
        <f t="shared" si="6"/>
        <v>0</v>
      </c>
      <c r="M47" s="13">
        <f t="shared" si="7"/>
        <v>0</v>
      </c>
    </row>
    <row r="48" spans="1:13" ht="14.25" x14ac:dyDescent="0.2">
      <c r="A48" s="60">
        <v>45</v>
      </c>
      <c r="B48" s="22" t="s">
        <v>119</v>
      </c>
      <c r="C48" s="12">
        <v>0</v>
      </c>
      <c r="D48" s="55">
        <f>+'10.1.14_SIS'!DC49</f>
        <v>0</v>
      </c>
      <c r="E48" s="55">
        <f t="shared" si="1"/>
        <v>0</v>
      </c>
      <c r="F48" s="55">
        <f t="shared" si="2"/>
        <v>0</v>
      </c>
      <c r="G48" s="55">
        <f t="shared" si="3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4"/>
        <v>2808.0072499469102</v>
      </c>
      <c r="K48" s="10">
        <f t="shared" si="5"/>
        <v>0</v>
      </c>
      <c r="L48" s="11">
        <f t="shared" si="6"/>
        <v>0</v>
      </c>
      <c r="M48" s="11">
        <f t="shared" si="7"/>
        <v>0</v>
      </c>
    </row>
    <row r="49" spans="1:13" ht="14.25" x14ac:dyDescent="0.2">
      <c r="A49" s="59">
        <v>46</v>
      </c>
      <c r="B49" s="20" t="s">
        <v>118</v>
      </c>
      <c r="C49" s="15">
        <v>0</v>
      </c>
      <c r="D49" s="54">
        <f>+'10.1.14_SIS'!DC50</f>
        <v>0</v>
      </c>
      <c r="E49" s="54">
        <f t="shared" si="1"/>
        <v>0</v>
      </c>
      <c r="F49" s="54">
        <f t="shared" si="2"/>
        <v>0</v>
      </c>
      <c r="G49" s="54">
        <f t="shared" si="3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4"/>
        <v>6779.2744468088385</v>
      </c>
      <c r="K49" s="14">
        <f t="shared" si="5"/>
        <v>0</v>
      </c>
      <c r="L49" s="13">
        <f t="shared" si="6"/>
        <v>0</v>
      </c>
      <c r="M49" s="13">
        <f t="shared" si="7"/>
        <v>0</v>
      </c>
    </row>
    <row r="50" spans="1:13" ht="14.25" x14ac:dyDescent="0.2">
      <c r="A50" s="59">
        <v>47</v>
      </c>
      <c r="B50" s="20" t="s">
        <v>117</v>
      </c>
      <c r="C50" s="15">
        <v>0</v>
      </c>
      <c r="D50" s="54">
        <f>+'10.1.14_SIS'!DC51</f>
        <v>0</v>
      </c>
      <c r="E50" s="54">
        <f t="shared" si="1"/>
        <v>0</v>
      </c>
      <c r="F50" s="54">
        <f t="shared" si="2"/>
        <v>0</v>
      </c>
      <c r="G50" s="54">
        <f t="shared" si="3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4"/>
        <v>3434.9085257646739</v>
      </c>
      <c r="K50" s="14">
        <f t="shared" si="5"/>
        <v>0</v>
      </c>
      <c r="L50" s="13">
        <f t="shared" si="6"/>
        <v>0</v>
      </c>
      <c r="M50" s="13">
        <f t="shared" si="7"/>
        <v>0</v>
      </c>
    </row>
    <row r="51" spans="1:13" ht="14.25" x14ac:dyDescent="0.2">
      <c r="A51" s="59">
        <v>48</v>
      </c>
      <c r="B51" s="20" t="s">
        <v>116</v>
      </c>
      <c r="C51" s="15">
        <v>0</v>
      </c>
      <c r="D51" s="54">
        <f>+'10.1.14_SIS'!DC52</f>
        <v>0</v>
      </c>
      <c r="E51" s="54">
        <f t="shared" si="1"/>
        <v>0</v>
      </c>
      <c r="F51" s="54">
        <f t="shared" si="2"/>
        <v>0</v>
      </c>
      <c r="G51" s="54">
        <f t="shared" si="3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4"/>
        <v>4854.4282529800721</v>
      </c>
      <c r="K51" s="14">
        <f t="shared" si="5"/>
        <v>0</v>
      </c>
      <c r="L51" s="13">
        <f t="shared" si="6"/>
        <v>0</v>
      </c>
      <c r="M51" s="13">
        <f t="shared" si="7"/>
        <v>0</v>
      </c>
    </row>
    <row r="52" spans="1:13" ht="14.25" x14ac:dyDescent="0.2">
      <c r="A52" s="59">
        <v>49</v>
      </c>
      <c r="B52" s="20" t="s">
        <v>115</v>
      </c>
      <c r="C52" s="15">
        <v>0</v>
      </c>
      <c r="D52" s="54">
        <f>+'10.1.14_SIS'!DC53</f>
        <v>0</v>
      </c>
      <c r="E52" s="54">
        <f t="shared" si="1"/>
        <v>0</v>
      </c>
      <c r="F52" s="54">
        <f t="shared" si="2"/>
        <v>0</v>
      </c>
      <c r="G52" s="54">
        <f t="shared" si="3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4"/>
        <v>5570.3155315659187</v>
      </c>
      <c r="K52" s="14">
        <f t="shared" si="5"/>
        <v>0</v>
      </c>
      <c r="L52" s="13">
        <f t="shared" si="6"/>
        <v>0</v>
      </c>
      <c r="M52" s="13">
        <f t="shared" si="7"/>
        <v>0</v>
      </c>
    </row>
    <row r="53" spans="1:13" ht="14.25" x14ac:dyDescent="0.2">
      <c r="A53" s="60">
        <v>50</v>
      </c>
      <c r="B53" s="22" t="s">
        <v>114</v>
      </c>
      <c r="C53" s="12">
        <v>0</v>
      </c>
      <c r="D53" s="55">
        <f>+'10.1.14_SIS'!DC54</f>
        <v>6</v>
      </c>
      <c r="E53" s="55">
        <f t="shared" si="1"/>
        <v>6</v>
      </c>
      <c r="F53" s="55">
        <f t="shared" si="2"/>
        <v>6</v>
      </c>
      <c r="G53" s="55">
        <f t="shared" si="3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4"/>
        <v>5812.1492722701678</v>
      </c>
      <c r="K53" s="10">
        <f t="shared" si="5"/>
        <v>34872.89563362101</v>
      </c>
      <c r="L53" s="11">
        <f t="shared" si="6"/>
        <v>34872.89563362101</v>
      </c>
      <c r="M53" s="11">
        <f t="shared" si="7"/>
        <v>0</v>
      </c>
    </row>
    <row r="54" spans="1:13" ht="14.25" x14ac:dyDescent="0.2">
      <c r="A54" s="59">
        <v>51</v>
      </c>
      <c r="B54" s="20" t="s">
        <v>113</v>
      </c>
      <c r="C54" s="15">
        <v>0</v>
      </c>
      <c r="D54" s="54">
        <f>+'10.1.14_SIS'!DC55</f>
        <v>0</v>
      </c>
      <c r="E54" s="54">
        <f t="shared" si="1"/>
        <v>0</v>
      </c>
      <c r="F54" s="54">
        <f t="shared" si="2"/>
        <v>0</v>
      </c>
      <c r="G54" s="54">
        <f t="shared" si="3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4"/>
        <v>4860.8528602178994</v>
      </c>
      <c r="K54" s="14">
        <f t="shared" si="5"/>
        <v>0</v>
      </c>
      <c r="L54" s="13">
        <f t="shared" si="6"/>
        <v>0</v>
      </c>
      <c r="M54" s="13">
        <f t="shared" si="7"/>
        <v>0</v>
      </c>
    </row>
    <row r="55" spans="1:13" ht="14.25" x14ac:dyDescent="0.2">
      <c r="A55" s="59">
        <v>52</v>
      </c>
      <c r="B55" s="20" t="s">
        <v>112</v>
      </c>
      <c r="C55" s="15">
        <v>0</v>
      </c>
      <c r="D55" s="54">
        <f>+'10.1.14_SIS'!DC56</f>
        <v>0</v>
      </c>
      <c r="E55" s="54">
        <f t="shared" si="1"/>
        <v>0</v>
      </c>
      <c r="F55" s="54">
        <f t="shared" si="2"/>
        <v>0</v>
      </c>
      <c r="G55" s="54">
        <f t="shared" si="3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4"/>
        <v>5720.6445845228172</v>
      </c>
      <c r="K55" s="14">
        <f t="shared" si="5"/>
        <v>0</v>
      </c>
      <c r="L55" s="13">
        <f t="shared" si="6"/>
        <v>0</v>
      </c>
      <c r="M55" s="13">
        <f t="shared" si="7"/>
        <v>0</v>
      </c>
    </row>
    <row r="56" spans="1:13" ht="14.25" x14ac:dyDescent="0.2">
      <c r="A56" s="59">
        <v>53</v>
      </c>
      <c r="B56" s="20" t="s">
        <v>111</v>
      </c>
      <c r="C56" s="15">
        <v>0</v>
      </c>
      <c r="D56" s="54">
        <f>+'10.1.14_SIS'!DC57</f>
        <v>0</v>
      </c>
      <c r="E56" s="54">
        <f t="shared" si="1"/>
        <v>0</v>
      </c>
      <c r="F56" s="54">
        <f t="shared" si="2"/>
        <v>0</v>
      </c>
      <c r="G56" s="54">
        <f t="shared" si="3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4"/>
        <v>5749.890819404548</v>
      </c>
      <c r="K56" s="14">
        <f t="shared" si="5"/>
        <v>0</v>
      </c>
      <c r="L56" s="13">
        <f t="shared" si="6"/>
        <v>0</v>
      </c>
      <c r="M56" s="13">
        <f t="shared" si="7"/>
        <v>0</v>
      </c>
    </row>
    <row r="57" spans="1:13" ht="14.25" x14ac:dyDescent="0.2">
      <c r="A57" s="59">
        <v>54</v>
      </c>
      <c r="B57" s="20" t="s">
        <v>110</v>
      </c>
      <c r="C57" s="15">
        <v>0</v>
      </c>
      <c r="D57" s="54">
        <f>+'10.1.14_SIS'!DC58</f>
        <v>0</v>
      </c>
      <c r="E57" s="54">
        <f t="shared" si="1"/>
        <v>0</v>
      </c>
      <c r="F57" s="54">
        <f t="shared" si="2"/>
        <v>0</v>
      </c>
      <c r="G57" s="54">
        <f t="shared" si="3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4"/>
        <v>6818.5298370516712</v>
      </c>
      <c r="K57" s="14">
        <f t="shared" si="5"/>
        <v>0</v>
      </c>
      <c r="L57" s="13">
        <f t="shared" si="6"/>
        <v>0</v>
      </c>
      <c r="M57" s="13">
        <f t="shared" si="7"/>
        <v>0</v>
      </c>
    </row>
    <row r="58" spans="1:13" ht="14.25" x14ac:dyDescent="0.2">
      <c r="A58" s="60">
        <v>55</v>
      </c>
      <c r="B58" s="22" t="s">
        <v>109</v>
      </c>
      <c r="C58" s="12">
        <v>0</v>
      </c>
      <c r="D58" s="55">
        <f>+'10.1.14_SIS'!DC59</f>
        <v>0</v>
      </c>
      <c r="E58" s="55">
        <f t="shared" si="1"/>
        <v>0</v>
      </c>
      <c r="F58" s="55">
        <f t="shared" si="2"/>
        <v>0</v>
      </c>
      <c r="G58" s="55">
        <f t="shared" si="3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4"/>
        <v>5061.9625491298484</v>
      </c>
      <c r="K58" s="10">
        <f t="shared" si="5"/>
        <v>0</v>
      </c>
      <c r="L58" s="11">
        <f t="shared" si="6"/>
        <v>0</v>
      </c>
      <c r="M58" s="11">
        <f t="shared" si="7"/>
        <v>0</v>
      </c>
    </row>
    <row r="59" spans="1:13" ht="14.25" x14ac:dyDescent="0.2">
      <c r="A59" s="59">
        <v>56</v>
      </c>
      <c r="B59" s="20" t="s">
        <v>108</v>
      </c>
      <c r="C59" s="15">
        <v>0</v>
      </c>
      <c r="D59" s="54">
        <f>+'10.1.14_SIS'!DC60</f>
        <v>0</v>
      </c>
      <c r="E59" s="54">
        <f t="shared" si="1"/>
        <v>0</v>
      </c>
      <c r="F59" s="54">
        <f t="shared" si="2"/>
        <v>0</v>
      </c>
      <c r="G59" s="54">
        <f t="shared" si="3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4"/>
        <v>5643.1509408288284</v>
      </c>
      <c r="K59" s="14">
        <f t="shared" si="5"/>
        <v>0</v>
      </c>
      <c r="L59" s="13">
        <f t="shared" si="6"/>
        <v>0</v>
      </c>
      <c r="M59" s="13">
        <f t="shared" si="7"/>
        <v>0</v>
      </c>
    </row>
    <row r="60" spans="1:13" ht="14.25" x14ac:dyDescent="0.2">
      <c r="A60" s="59">
        <v>57</v>
      </c>
      <c r="B60" s="20" t="s">
        <v>107</v>
      </c>
      <c r="C60" s="15">
        <v>0</v>
      </c>
      <c r="D60" s="54">
        <f>+'10.1.14_SIS'!DC61</f>
        <v>15</v>
      </c>
      <c r="E60" s="54">
        <f t="shared" si="1"/>
        <v>15</v>
      </c>
      <c r="F60" s="54">
        <f t="shared" si="2"/>
        <v>15</v>
      </c>
      <c r="G60" s="54">
        <f t="shared" si="3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4"/>
        <v>5390.5022979230689</v>
      </c>
      <c r="K60" s="14">
        <f t="shared" si="5"/>
        <v>80857.534468846032</v>
      </c>
      <c r="L60" s="13">
        <f t="shared" si="6"/>
        <v>80857.534468846032</v>
      </c>
      <c r="M60" s="13">
        <f t="shared" si="7"/>
        <v>0</v>
      </c>
    </row>
    <row r="61" spans="1:13" ht="14.25" x14ac:dyDescent="0.2">
      <c r="A61" s="59">
        <v>58</v>
      </c>
      <c r="B61" s="20" t="s">
        <v>106</v>
      </c>
      <c r="C61" s="15">
        <v>0</v>
      </c>
      <c r="D61" s="54">
        <f>+'10.1.14_SIS'!DC62</f>
        <v>0</v>
      </c>
      <c r="E61" s="54">
        <f t="shared" si="1"/>
        <v>0</v>
      </c>
      <c r="F61" s="54">
        <f t="shared" si="2"/>
        <v>0</v>
      </c>
      <c r="G61" s="54">
        <f t="shared" si="3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4"/>
        <v>6370.1529637882122</v>
      </c>
      <c r="K61" s="14">
        <f t="shared" si="5"/>
        <v>0</v>
      </c>
      <c r="L61" s="13">
        <f t="shared" si="6"/>
        <v>0</v>
      </c>
      <c r="M61" s="13">
        <f t="shared" si="7"/>
        <v>0</v>
      </c>
    </row>
    <row r="62" spans="1:13" ht="14.25" x14ac:dyDescent="0.2">
      <c r="A62" s="59">
        <v>59</v>
      </c>
      <c r="B62" s="20" t="s">
        <v>105</v>
      </c>
      <c r="C62" s="15">
        <v>0</v>
      </c>
      <c r="D62" s="54">
        <f>+'10.1.14_SIS'!DC63</f>
        <v>0</v>
      </c>
      <c r="E62" s="54">
        <f t="shared" si="1"/>
        <v>0</v>
      </c>
      <c r="F62" s="54">
        <f t="shared" si="2"/>
        <v>0</v>
      </c>
      <c r="G62" s="54">
        <f t="shared" si="3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4"/>
        <v>7311.4662935218475</v>
      </c>
      <c r="K62" s="14">
        <f t="shared" si="5"/>
        <v>0</v>
      </c>
      <c r="L62" s="13">
        <f t="shared" si="6"/>
        <v>0</v>
      </c>
      <c r="M62" s="13">
        <f t="shared" si="7"/>
        <v>0</v>
      </c>
    </row>
    <row r="63" spans="1:13" ht="14.25" x14ac:dyDescent="0.2">
      <c r="A63" s="60">
        <v>60</v>
      </c>
      <c r="B63" s="22" t="s">
        <v>104</v>
      </c>
      <c r="C63" s="12">
        <v>0</v>
      </c>
      <c r="D63" s="55">
        <f>+'10.1.14_SIS'!DC64</f>
        <v>0</v>
      </c>
      <c r="E63" s="55">
        <f t="shared" si="1"/>
        <v>0</v>
      </c>
      <c r="F63" s="55">
        <f t="shared" si="2"/>
        <v>0</v>
      </c>
      <c r="G63" s="55">
        <f t="shared" si="3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4"/>
        <v>5895.264090063828</v>
      </c>
      <c r="K63" s="10">
        <f t="shared" si="5"/>
        <v>0</v>
      </c>
      <c r="L63" s="11">
        <f t="shared" si="6"/>
        <v>0</v>
      </c>
      <c r="M63" s="11">
        <f t="shared" si="7"/>
        <v>0</v>
      </c>
    </row>
    <row r="64" spans="1:13" ht="14.25" x14ac:dyDescent="0.2">
      <c r="A64" s="59">
        <v>61</v>
      </c>
      <c r="B64" s="20" t="s">
        <v>103</v>
      </c>
      <c r="C64" s="15">
        <v>0</v>
      </c>
      <c r="D64" s="54">
        <f>+'10.1.14_SIS'!DC65</f>
        <v>0</v>
      </c>
      <c r="E64" s="54">
        <f t="shared" si="1"/>
        <v>0</v>
      </c>
      <c r="F64" s="54">
        <f t="shared" si="2"/>
        <v>0</v>
      </c>
      <c r="G64" s="54">
        <f t="shared" si="3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4"/>
        <v>3687.8675356369185</v>
      </c>
      <c r="K64" s="14">
        <f t="shared" si="5"/>
        <v>0</v>
      </c>
      <c r="L64" s="13">
        <f t="shared" si="6"/>
        <v>0</v>
      </c>
      <c r="M64" s="13">
        <f t="shared" si="7"/>
        <v>0</v>
      </c>
    </row>
    <row r="65" spans="1:13" ht="14.25" x14ac:dyDescent="0.2">
      <c r="A65" s="59">
        <v>62</v>
      </c>
      <c r="B65" s="20" t="s">
        <v>102</v>
      </c>
      <c r="C65" s="15">
        <v>0</v>
      </c>
      <c r="D65" s="54">
        <f>+'10.1.14_SIS'!DC66</f>
        <v>0</v>
      </c>
      <c r="E65" s="54">
        <f t="shared" si="1"/>
        <v>0</v>
      </c>
      <c r="F65" s="54">
        <f t="shared" si="2"/>
        <v>0</v>
      </c>
      <c r="G65" s="54">
        <f t="shared" si="3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4"/>
        <v>6417.154538516008</v>
      </c>
      <c r="K65" s="14">
        <f t="shared" si="5"/>
        <v>0</v>
      </c>
      <c r="L65" s="13">
        <f t="shared" si="6"/>
        <v>0</v>
      </c>
      <c r="M65" s="13">
        <f t="shared" si="7"/>
        <v>0</v>
      </c>
    </row>
    <row r="66" spans="1:13" ht="14.25" x14ac:dyDescent="0.2">
      <c r="A66" s="59">
        <v>63</v>
      </c>
      <c r="B66" s="20" t="s">
        <v>101</v>
      </c>
      <c r="C66" s="15">
        <v>0</v>
      </c>
      <c r="D66" s="54">
        <f>+'10.1.14_SIS'!DC67</f>
        <v>0</v>
      </c>
      <c r="E66" s="54">
        <f t="shared" si="1"/>
        <v>0</v>
      </c>
      <c r="F66" s="54">
        <f t="shared" si="2"/>
        <v>0</v>
      </c>
      <c r="G66" s="54">
        <f t="shared" si="3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4"/>
        <v>4881.1713481848092</v>
      </c>
      <c r="K66" s="14">
        <f t="shared" si="5"/>
        <v>0</v>
      </c>
      <c r="L66" s="13">
        <f t="shared" si="6"/>
        <v>0</v>
      </c>
      <c r="M66" s="13">
        <f t="shared" si="7"/>
        <v>0</v>
      </c>
    </row>
    <row r="67" spans="1:13" ht="14.25" x14ac:dyDescent="0.2">
      <c r="A67" s="59">
        <v>64</v>
      </c>
      <c r="B67" s="20" t="s">
        <v>100</v>
      </c>
      <c r="C67" s="15">
        <v>0</v>
      </c>
      <c r="D67" s="54">
        <f>+'10.1.14_SIS'!DC68</f>
        <v>0</v>
      </c>
      <c r="E67" s="54">
        <f t="shared" si="1"/>
        <v>0</v>
      </c>
      <c r="F67" s="54">
        <f t="shared" si="2"/>
        <v>0</v>
      </c>
      <c r="G67" s="54">
        <f t="shared" si="3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4"/>
        <v>6870.4907532778252</v>
      </c>
      <c r="K67" s="14">
        <f t="shared" si="5"/>
        <v>0</v>
      </c>
      <c r="L67" s="13">
        <f t="shared" si="6"/>
        <v>0</v>
      </c>
      <c r="M67" s="13">
        <f t="shared" si="7"/>
        <v>0</v>
      </c>
    </row>
    <row r="68" spans="1:13" ht="14.25" x14ac:dyDescent="0.2">
      <c r="A68" s="60">
        <v>65</v>
      </c>
      <c r="B68" s="22" t="s">
        <v>99</v>
      </c>
      <c r="C68" s="12">
        <v>0</v>
      </c>
      <c r="D68" s="55">
        <f>+'10.1.14_SIS'!DC69</f>
        <v>0</v>
      </c>
      <c r="E68" s="55">
        <f t="shared" ref="E68:E72" si="8">D68-C68</f>
        <v>0</v>
      </c>
      <c r="F68" s="55">
        <f t="shared" ref="F68:F72" si="9">IF(E68&gt;0,E68,0)</f>
        <v>0</v>
      </c>
      <c r="G68" s="55">
        <f t="shared" ref="G68:G72" si="10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ref="J68:J72" si="11">H68+I68</f>
        <v>5604.2805543943641</v>
      </c>
      <c r="K68" s="10">
        <f t="shared" ref="K68:K72" si="12">E68*J68</f>
        <v>0</v>
      </c>
      <c r="L68" s="11">
        <f t="shared" ref="L68:L72" si="13">IF(K68&gt;0,K68,0)</f>
        <v>0</v>
      </c>
      <c r="M68" s="11">
        <f t="shared" ref="M68:M72" si="14">IF(K68&lt;0,K68,0)</f>
        <v>0</v>
      </c>
    </row>
    <row r="69" spans="1:13" ht="14.25" x14ac:dyDescent="0.2">
      <c r="A69" s="59">
        <v>66</v>
      </c>
      <c r="B69" s="20" t="s">
        <v>98</v>
      </c>
      <c r="C69" s="15">
        <v>0</v>
      </c>
      <c r="D69" s="54">
        <f>+'10.1.14_SIS'!DC70</f>
        <v>0</v>
      </c>
      <c r="E69" s="54">
        <f t="shared" si="8"/>
        <v>0</v>
      </c>
      <c r="F69" s="54">
        <f t="shared" si="9"/>
        <v>0</v>
      </c>
      <c r="G69" s="54">
        <f t="shared" si="10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si="11"/>
        <v>7294.0685433910039</v>
      </c>
      <c r="K69" s="14">
        <f t="shared" si="12"/>
        <v>0</v>
      </c>
      <c r="L69" s="13">
        <f t="shared" si="13"/>
        <v>0</v>
      </c>
      <c r="M69" s="13">
        <f t="shared" si="14"/>
        <v>0</v>
      </c>
    </row>
    <row r="70" spans="1:13" ht="14.25" x14ac:dyDescent="0.2">
      <c r="A70" s="59">
        <v>67</v>
      </c>
      <c r="B70" s="20" t="s">
        <v>97</v>
      </c>
      <c r="C70" s="15">
        <v>0</v>
      </c>
      <c r="D70" s="54">
        <f>+'10.1.14_SIS'!DC71</f>
        <v>0</v>
      </c>
      <c r="E70" s="54">
        <f t="shared" si="8"/>
        <v>0</v>
      </c>
      <c r="F70" s="54">
        <f t="shared" si="9"/>
        <v>0</v>
      </c>
      <c r="G70" s="54">
        <f t="shared" si="10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1"/>
        <v>5744.7567736134115</v>
      </c>
      <c r="K70" s="14">
        <f t="shared" si="12"/>
        <v>0</v>
      </c>
      <c r="L70" s="13">
        <f t="shared" si="13"/>
        <v>0</v>
      </c>
      <c r="M70" s="13">
        <f t="shared" si="14"/>
        <v>0</v>
      </c>
    </row>
    <row r="71" spans="1:13" ht="14.25" x14ac:dyDescent="0.2">
      <c r="A71" s="59">
        <v>68</v>
      </c>
      <c r="B71" s="20" t="s">
        <v>96</v>
      </c>
      <c r="C71" s="15">
        <v>0</v>
      </c>
      <c r="D71" s="54">
        <f>+'10.1.14_SIS'!DC72</f>
        <v>0</v>
      </c>
      <c r="E71" s="54">
        <f t="shared" si="8"/>
        <v>0</v>
      </c>
      <c r="F71" s="54">
        <f t="shared" si="9"/>
        <v>0</v>
      </c>
      <c r="G71" s="54">
        <f t="shared" si="10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1"/>
        <v>7188.8644202560599</v>
      </c>
      <c r="K71" s="14">
        <f t="shared" si="12"/>
        <v>0</v>
      </c>
      <c r="L71" s="13">
        <f t="shared" si="13"/>
        <v>0</v>
      </c>
      <c r="M71" s="13">
        <f t="shared" si="14"/>
        <v>0</v>
      </c>
    </row>
    <row r="72" spans="1:13" ht="14.25" x14ac:dyDescent="0.2">
      <c r="A72" s="59">
        <v>69</v>
      </c>
      <c r="B72" s="20" t="s">
        <v>95</v>
      </c>
      <c r="C72" s="15">
        <v>0</v>
      </c>
      <c r="D72" s="54">
        <f>+'10.1.14_SIS'!DC73</f>
        <v>0</v>
      </c>
      <c r="E72" s="54">
        <f t="shared" si="8"/>
        <v>0</v>
      </c>
      <c r="F72" s="54">
        <f t="shared" si="9"/>
        <v>0</v>
      </c>
      <c r="G72" s="54">
        <f t="shared" si="10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1"/>
        <v>6428.1647921281337</v>
      </c>
      <c r="K72" s="14">
        <f t="shared" si="12"/>
        <v>0</v>
      </c>
      <c r="L72" s="13">
        <f t="shared" si="13"/>
        <v>0</v>
      </c>
      <c r="M72" s="13">
        <f t="shared" si="14"/>
        <v>0</v>
      </c>
    </row>
    <row r="73" spans="1:13" ht="13.5" thickBot="1" x14ac:dyDescent="0.25">
      <c r="A73" s="35"/>
      <c r="B73" s="34" t="s">
        <v>94</v>
      </c>
      <c r="C73" s="67">
        <f>SUM(C4:C72)</f>
        <v>0</v>
      </c>
      <c r="D73" s="67">
        <f>SUM(D4:D72)</f>
        <v>675</v>
      </c>
      <c r="E73" s="67">
        <f>SUM(E4:E72)</f>
        <v>675</v>
      </c>
      <c r="F73" s="67">
        <f>SUM(F4:F72)</f>
        <v>675</v>
      </c>
      <c r="G73" s="67">
        <f>SUM(G4:G72)</f>
        <v>0</v>
      </c>
      <c r="H73" s="33"/>
      <c r="I73" s="32"/>
      <c r="J73" s="32"/>
      <c r="K73" s="31">
        <f>SUM(K4:K72)</f>
        <v>2657225.9458649475</v>
      </c>
      <c r="L73" s="31">
        <f>SUM(L4:L72)</f>
        <v>2657225.9458649475</v>
      </c>
      <c r="M73" s="31">
        <f>SUM(M4:M72)</f>
        <v>0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Finalized Allocation Using October 1, 2014 SIS Data</oddHeader>
    <oddFooter>&amp;R&amp;P</oddFooter>
  </headerFooter>
  <colBreaks count="1" manualBreakCount="1">
    <brk id="7" max="73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C4" sqref="C4"/>
      <selection pane="topRight" activeCell="C4" sqref="C4"/>
      <selection pane="bottomLeft" activeCell="C4" sqref="C4"/>
      <selection pane="bottomRight" activeCell="D73" sqref="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19" t="s">
        <v>525</v>
      </c>
      <c r="B1" s="220"/>
      <c r="C1" s="58" t="s">
        <v>510</v>
      </c>
      <c r="D1" s="47" t="s">
        <v>508</v>
      </c>
      <c r="E1" s="43" t="s">
        <v>509</v>
      </c>
      <c r="F1" s="43" t="s">
        <v>501</v>
      </c>
      <c r="G1" s="43" t="s">
        <v>502</v>
      </c>
      <c r="H1" s="44" t="s">
        <v>517</v>
      </c>
      <c r="I1" s="45" t="s">
        <v>503</v>
      </c>
      <c r="J1" s="46" t="s">
        <v>504</v>
      </c>
      <c r="K1" s="42" t="s">
        <v>505</v>
      </c>
      <c r="L1" s="42" t="s">
        <v>506</v>
      </c>
      <c r="M1" s="42" t="s">
        <v>507</v>
      </c>
    </row>
    <row r="2" spans="1:13" ht="13.9" customHeight="1" x14ac:dyDescent="0.25">
      <c r="A2" s="39"/>
      <c r="B2" s="38"/>
      <c r="C2" s="65">
        <v>1</v>
      </c>
      <c r="D2" s="29">
        <f t="shared" ref="D2:M2" si="0">C2+1</f>
        <v>2</v>
      </c>
      <c r="E2" s="29">
        <f t="shared" si="0"/>
        <v>3</v>
      </c>
      <c r="F2" s="29">
        <f t="shared" si="0"/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66" t="s">
        <v>91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15">
        <v>0</v>
      </c>
      <c r="D4" s="54">
        <f>+'10.1.14_SIS'!DD5</f>
        <v>6</v>
      </c>
      <c r="E4" s="54">
        <f t="shared" ref="E4:E67" si="1">D4-C4</f>
        <v>6</v>
      </c>
      <c r="F4" s="54">
        <f t="shared" ref="F4:F67" si="2">IF(E4&gt;0,E4,0)</f>
        <v>6</v>
      </c>
      <c r="G4" s="54">
        <f t="shared" ref="G4:G67" si="3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 t="shared" ref="J4:J67" si="4">H4+I4</f>
        <v>5543.3384413349831</v>
      </c>
      <c r="K4" s="14">
        <f t="shared" ref="K4:K67" si="5">E4*J4</f>
        <v>33260.030648009895</v>
      </c>
      <c r="L4" s="13">
        <f t="shared" ref="L4:L67" si="6">IF(K4&gt;0,K4,0)</f>
        <v>33260.030648009895</v>
      </c>
      <c r="M4" s="13">
        <f t="shared" ref="M4:M67" si="7">IF(K4&lt;0,K4,0)</f>
        <v>0</v>
      </c>
    </row>
    <row r="5" spans="1:13" ht="14.25" x14ac:dyDescent="0.2">
      <c r="A5" s="59">
        <v>2</v>
      </c>
      <c r="B5" s="20" t="s">
        <v>162</v>
      </c>
      <c r="C5" s="15">
        <v>0</v>
      </c>
      <c r="D5" s="54">
        <f>+'10.1.14_SIS'!DD6</f>
        <v>0</v>
      </c>
      <c r="E5" s="54">
        <f t="shared" si="1"/>
        <v>0</v>
      </c>
      <c r="F5" s="54">
        <f t="shared" si="2"/>
        <v>0</v>
      </c>
      <c r="G5" s="54">
        <f t="shared" si="3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si="4"/>
        <v>7158.9466417386639</v>
      </c>
      <c r="K5" s="14">
        <f t="shared" si="5"/>
        <v>0</v>
      </c>
      <c r="L5" s="13">
        <f t="shared" si="6"/>
        <v>0</v>
      </c>
      <c r="M5" s="13">
        <f t="shared" si="7"/>
        <v>0</v>
      </c>
    </row>
    <row r="6" spans="1:13" ht="14.25" x14ac:dyDescent="0.2">
      <c r="A6" s="59">
        <v>3</v>
      </c>
      <c r="B6" s="20" t="s">
        <v>161</v>
      </c>
      <c r="C6" s="15">
        <v>0</v>
      </c>
      <c r="D6" s="54">
        <f>+'10.1.14_SIS'!DD7</f>
        <v>0</v>
      </c>
      <c r="E6" s="54">
        <f t="shared" si="1"/>
        <v>0</v>
      </c>
      <c r="F6" s="54">
        <f t="shared" si="2"/>
        <v>0</v>
      </c>
      <c r="G6" s="54">
        <f t="shared" si="3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4"/>
        <v>4752.026202739682</v>
      </c>
      <c r="K6" s="14">
        <f t="shared" si="5"/>
        <v>0</v>
      </c>
      <c r="L6" s="13">
        <f t="shared" si="6"/>
        <v>0</v>
      </c>
      <c r="M6" s="13">
        <f t="shared" si="7"/>
        <v>0</v>
      </c>
    </row>
    <row r="7" spans="1:13" ht="14.25" x14ac:dyDescent="0.2">
      <c r="A7" s="59">
        <v>4</v>
      </c>
      <c r="B7" s="20" t="s">
        <v>160</v>
      </c>
      <c r="C7" s="15">
        <v>0</v>
      </c>
      <c r="D7" s="54">
        <f>+'10.1.14_SIS'!DD8</f>
        <v>0</v>
      </c>
      <c r="E7" s="54">
        <f t="shared" si="1"/>
        <v>0</v>
      </c>
      <c r="F7" s="54">
        <f t="shared" si="2"/>
        <v>0</v>
      </c>
      <c r="G7" s="54">
        <f t="shared" si="3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4"/>
        <v>6704.8181446878571</v>
      </c>
      <c r="K7" s="14">
        <f t="shared" si="5"/>
        <v>0</v>
      </c>
      <c r="L7" s="13">
        <f t="shared" si="6"/>
        <v>0</v>
      </c>
      <c r="M7" s="13">
        <f t="shared" si="7"/>
        <v>0</v>
      </c>
    </row>
    <row r="8" spans="1:13" ht="14.25" x14ac:dyDescent="0.2">
      <c r="A8" s="60">
        <v>5</v>
      </c>
      <c r="B8" s="22" t="s">
        <v>159</v>
      </c>
      <c r="C8" s="12">
        <v>0</v>
      </c>
      <c r="D8" s="55">
        <f>+'10.1.14_SIS'!DD9</f>
        <v>0</v>
      </c>
      <c r="E8" s="55">
        <f t="shared" si="1"/>
        <v>0</v>
      </c>
      <c r="F8" s="55">
        <f t="shared" si="2"/>
        <v>0</v>
      </c>
      <c r="G8" s="55">
        <f t="shared" si="3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4"/>
        <v>5824.8505660099108</v>
      </c>
      <c r="K8" s="10">
        <f t="shared" si="5"/>
        <v>0</v>
      </c>
      <c r="L8" s="11">
        <f t="shared" si="6"/>
        <v>0</v>
      </c>
      <c r="M8" s="11">
        <f t="shared" si="7"/>
        <v>0</v>
      </c>
    </row>
    <row r="9" spans="1:13" ht="14.25" x14ac:dyDescent="0.2">
      <c r="A9" s="59">
        <v>6</v>
      </c>
      <c r="B9" s="20" t="s">
        <v>158</v>
      </c>
      <c r="C9" s="15">
        <v>0</v>
      </c>
      <c r="D9" s="54">
        <f>+'10.1.14_SIS'!DD10</f>
        <v>0</v>
      </c>
      <c r="E9" s="54">
        <f t="shared" si="1"/>
        <v>0</v>
      </c>
      <c r="F9" s="54">
        <f t="shared" si="2"/>
        <v>0</v>
      </c>
      <c r="G9" s="54">
        <f t="shared" si="3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4"/>
        <v>5923.9886124955865</v>
      </c>
      <c r="K9" s="14">
        <f t="shared" si="5"/>
        <v>0</v>
      </c>
      <c r="L9" s="13">
        <f t="shared" si="6"/>
        <v>0</v>
      </c>
      <c r="M9" s="13">
        <f t="shared" si="7"/>
        <v>0</v>
      </c>
    </row>
    <row r="10" spans="1:13" ht="14.25" x14ac:dyDescent="0.2">
      <c r="A10" s="59">
        <v>7</v>
      </c>
      <c r="B10" s="20" t="s">
        <v>157</v>
      </c>
      <c r="C10" s="15">
        <v>0</v>
      </c>
      <c r="D10" s="54">
        <f>+'10.1.14_SIS'!DD11</f>
        <v>0</v>
      </c>
      <c r="E10" s="54">
        <f t="shared" si="1"/>
        <v>0</v>
      </c>
      <c r="F10" s="54">
        <f t="shared" si="2"/>
        <v>0</v>
      </c>
      <c r="G10" s="54">
        <f t="shared" si="3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4"/>
        <v>2999.923196347032</v>
      </c>
      <c r="K10" s="14">
        <f t="shared" si="5"/>
        <v>0</v>
      </c>
      <c r="L10" s="13">
        <f t="shared" si="6"/>
        <v>0</v>
      </c>
      <c r="M10" s="13">
        <f t="shared" si="7"/>
        <v>0</v>
      </c>
    </row>
    <row r="11" spans="1:13" ht="14.25" x14ac:dyDescent="0.2">
      <c r="A11" s="59">
        <v>8</v>
      </c>
      <c r="B11" s="20" t="s">
        <v>156</v>
      </c>
      <c r="C11" s="15">
        <v>0</v>
      </c>
      <c r="D11" s="54">
        <f>+'10.1.14_SIS'!DD12</f>
        <v>0</v>
      </c>
      <c r="E11" s="54">
        <f t="shared" si="1"/>
        <v>0</v>
      </c>
      <c r="F11" s="54">
        <f t="shared" si="2"/>
        <v>0</v>
      </c>
      <c r="G11" s="54">
        <f t="shared" si="3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4"/>
        <v>5395.5624595588542</v>
      </c>
      <c r="K11" s="14">
        <f t="shared" si="5"/>
        <v>0</v>
      </c>
      <c r="L11" s="13">
        <f t="shared" si="6"/>
        <v>0</v>
      </c>
      <c r="M11" s="13">
        <f t="shared" si="7"/>
        <v>0</v>
      </c>
    </row>
    <row r="12" spans="1:13" ht="14.25" x14ac:dyDescent="0.2">
      <c r="A12" s="59">
        <v>9</v>
      </c>
      <c r="B12" s="20" t="s">
        <v>155</v>
      </c>
      <c r="C12" s="15">
        <v>0</v>
      </c>
      <c r="D12" s="54">
        <f>+'10.1.14_SIS'!DD13</f>
        <v>0</v>
      </c>
      <c r="E12" s="54">
        <f t="shared" si="1"/>
        <v>0</v>
      </c>
      <c r="F12" s="54">
        <f t="shared" si="2"/>
        <v>0</v>
      </c>
      <c r="G12" s="54">
        <f t="shared" si="3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4"/>
        <v>5377.221507204501</v>
      </c>
      <c r="K12" s="14">
        <f t="shared" si="5"/>
        <v>0</v>
      </c>
      <c r="L12" s="13">
        <f t="shared" si="6"/>
        <v>0</v>
      </c>
      <c r="M12" s="13">
        <f t="shared" si="7"/>
        <v>0</v>
      </c>
    </row>
    <row r="13" spans="1:13" ht="14.25" x14ac:dyDescent="0.2">
      <c r="A13" s="60">
        <v>10</v>
      </c>
      <c r="B13" s="22" t="s">
        <v>154</v>
      </c>
      <c r="C13" s="12">
        <v>0</v>
      </c>
      <c r="D13" s="55">
        <f>+'10.1.14_SIS'!DD14</f>
        <v>5</v>
      </c>
      <c r="E13" s="55">
        <f t="shared" si="1"/>
        <v>5</v>
      </c>
      <c r="F13" s="55">
        <f t="shared" si="2"/>
        <v>5</v>
      </c>
      <c r="G13" s="55">
        <f t="shared" si="3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4"/>
        <v>4992.4147339184719</v>
      </c>
      <c r="K13" s="10">
        <f t="shared" si="5"/>
        <v>24962.073669592359</v>
      </c>
      <c r="L13" s="11">
        <f t="shared" si="6"/>
        <v>24962.073669592359</v>
      </c>
      <c r="M13" s="11">
        <f t="shared" si="7"/>
        <v>0</v>
      </c>
    </row>
    <row r="14" spans="1:13" ht="14.25" x14ac:dyDescent="0.2">
      <c r="A14" s="59">
        <v>11</v>
      </c>
      <c r="B14" s="20" t="s">
        <v>153</v>
      </c>
      <c r="C14" s="15">
        <v>0</v>
      </c>
      <c r="D14" s="54">
        <f>+'10.1.14_SIS'!DD15</f>
        <v>0</v>
      </c>
      <c r="E14" s="54">
        <f t="shared" si="1"/>
        <v>0</v>
      </c>
      <c r="F14" s="54">
        <f t="shared" si="2"/>
        <v>0</v>
      </c>
      <c r="G14" s="54">
        <f t="shared" si="3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4"/>
        <v>7805.0872236353352</v>
      </c>
      <c r="K14" s="14">
        <f t="shared" si="5"/>
        <v>0</v>
      </c>
      <c r="L14" s="13">
        <f t="shared" si="6"/>
        <v>0</v>
      </c>
      <c r="M14" s="13">
        <f t="shared" si="7"/>
        <v>0</v>
      </c>
    </row>
    <row r="15" spans="1:13" ht="14.25" x14ac:dyDescent="0.2">
      <c r="A15" s="59">
        <v>12</v>
      </c>
      <c r="B15" s="20" t="s">
        <v>152</v>
      </c>
      <c r="C15" s="15">
        <v>0</v>
      </c>
      <c r="D15" s="54">
        <f>+'10.1.14_SIS'!DD16</f>
        <v>0</v>
      </c>
      <c r="E15" s="54">
        <f t="shared" si="1"/>
        <v>0</v>
      </c>
      <c r="F15" s="54">
        <f t="shared" si="2"/>
        <v>0</v>
      </c>
      <c r="G15" s="54">
        <f t="shared" si="3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4"/>
        <v>2729.9140983606558</v>
      </c>
      <c r="K15" s="14">
        <f t="shared" si="5"/>
        <v>0</v>
      </c>
      <c r="L15" s="13">
        <f t="shared" si="6"/>
        <v>0</v>
      </c>
      <c r="M15" s="13">
        <f t="shared" si="7"/>
        <v>0</v>
      </c>
    </row>
    <row r="16" spans="1:13" ht="14.25" x14ac:dyDescent="0.2">
      <c r="A16" s="59">
        <v>13</v>
      </c>
      <c r="B16" s="20" t="s">
        <v>151</v>
      </c>
      <c r="C16" s="15">
        <v>0</v>
      </c>
      <c r="D16" s="54">
        <f>+'10.1.14_SIS'!DD17</f>
        <v>0</v>
      </c>
      <c r="E16" s="54">
        <f t="shared" si="1"/>
        <v>0</v>
      </c>
      <c r="F16" s="54">
        <f t="shared" si="2"/>
        <v>0</v>
      </c>
      <c r="G16" s="54">
        <f t="shared" si="3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4"/>
        <v>7183.0597758332215</v>
      </c>
      <c r="K16" s="14">
        <f t="shared" si="5"/>
        <v>0</v>
      </c>
      <c r="L16" s="13">
        <f t="shared" si="6"/>
        <v>0</v>
      </c>
      <c r="M16" s="13">
        <f t="shared" si="7"/>
        <v>0</v>
      </c>
    </row>
    <row r="17" spans="1:13" ht="14.25" x14ac:dyDescent="0.2">
      <c r="A17" s="59">
        <v>14</v>
      </c>
      <c r="B17" s="20" t="s">
        <v>150</v>
      </c>
      <c r="C17" s="15">
        <v>0</v>
      </c>
      <c r="D17" s="54">
        <f>+'10.1.14_SIS'!DD18</f>
        <v>0</v>
      </c>
      <c r="E17" s="54">
        <f t="shared" si="1"/>
        <v>0</v>
      </c>
      <c r="F17" s="54">
        <f t="shared" si="2"/>
        <v>0</v>
      </c>
      <c r="G17" s="54">
        <f t="shared" si="3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4"/>
        <v>6144.9309412499997</v>
      </c>
      <c r="K17" s="14">
        <f t="shared" si="5"/>
        <v>0</v>
      </c>
      <c r="L17" s="13">
        <f t="shared" si="6"/>
        <v>0</v>
      </c>
      <c r="M17" s="13">
        <f t="shared" si="7"/>
        <v>0</v>
      </c>
    </row>
    <row r="18" spans="1:13" ht="14.25" x14ac:dyDescent="0.2">
      <c r="A18" s="60">
        <v>15</v>
      </c>
      <c r="B18" s="22" t="s">
        <v>149</v>
      </c>
      <c r="C18" s="12">
        <v>0</v>
      </c>
      <c r="D18" s="55">
        <f>+'10.1.14_SIS'!DD19</f>
        <v>0</v>
      </c>
      <c r="E18" s="55">
        <f t="shared" si="1"/>
        <v>0</v>
      </c>
      <c r="F18" s="55">
        <f t="shared" si="2"/>
        <v>0</v>
      </c>
      <c r="G18" s="55">
        <f t="shared" si="3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4"/>
        <v>6303.6285214059953</v>
      </c>
      <c r="K18" s="10">
        <f t="shared" si="5"/>
        <v>0</v>
      </c>
      <c r="L18" s="11">
        <f t="shared" si="6"/>
        <v>0</v>
      </c>
      <c r="M18" s="11">
        <f t="shared" si="7"/>
        <v>0</v>
      </c>
    </row>
    <row r="19" spans="1:13" ht="14.25" x14ac:dyDescent="0.2">
      <c r="A19" s="59">
        <v>16</v>
      </c>
      <c r="B19" s="20" t="s">
        <v>148</v>
      </c>
      <c r="C19" s="15">
        <v>0</v>
      </c>
      <c r="D19" s="54">
        <f>+'10.1.14_SIS'!DD20</f>
        <v>0</v>
      </c>
      <c r="E19" s="54">
        <f t="shared" si="1"/>
        <v>0</v>
      </c>
      <c r="F19" s="54">
        <f t="shared" si="2"/>
        <v>0</v>
      </c>
      <c r="G19" s="54">
        <f t="shared" si="3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4"/>
        <v>2666.9794354342025</v>
      </c>
      <c r="K19" s="14">
        <f t="shared" si="5"/>
        <v>0</v>
      </c>
      <c r="L19" s="13">
        <f t="shared" si="6"/>
        <v>0</v>
      </c>
      <c r="M19" s="13">
        <f t="shared" si="7"/>
        <v>0</v>
      </c>
    </row>
    <row r="20" spans="1:13" ht="14.25" x14ac:dyDescent="0.2">
      <c r="A20" s="59">
        <v>17</v>
      </c>
      <c r="B20" s="20" t="s">
        <v>147</v>
      </c>
      <c r="C20" s="15">
        <v>0</v>
      </c>
      <c r="D20" s="54">
        <f>+'10.1.14_SIS'!DD21</f>
        <v>0</v>
      </c>
      <c r="E20" s="54">
        <f t="shared" si="1"/>
        <v>0</v>
      </c>
      <c r="F20" s="54">
        <f t="shared" si="2"/>
        <v>0</v>
      </c>
      <c r="G20" s="54">
        <f t="shared" si="3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4"/>
        <v>4165.0756609935179</v>
      </c>
      <c r="K20" s="14">
        <f t="shared" si="5"/>
        <v>0</v>
      </c>
      <c r="L20" s="13">
        <f t="shared" si="6"/>
        <v>0</v>
      </c>
      <c r="M20" s="13">
        <f t="shared" si="7"/>
        <v>0</v>
      </c>
    </row>
    <row r="21" spans="1:13" ht="14.25" x14ac:dyDescent="0.2">
      <c r="A21" s="59">
        <v>18</v>
      </c>
      <c r="B21" s="20" t="s">
        <v>146</v>
      </c>
      <c r="C21" s="15">
        <v>0</v>
      </c>
      <c r="D21" s="54">
        <f>+'10.1.14_SIS'!DD22</f>
        <v>0</v>
      </c>
      <c r="E21" s="54">
        <f t="shared" si="1"/>
        <v>0</v>
      </c>
      <c r="F21" s="54">
        <f t="shared" si="2"/>
        <v>0</v>
      </c>
      <c r="G21" s="54">
        <f t="shared" si="3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4"/>
        <v>7200.5033500475729</v>
      </c>
      <c r="K21" s="14">
        <f t="shared" si="5"/>
        <v>0</v>
      </c>
      <c r="L21" s="13">
        <f t="shared" si="6"/>
        <v>0</v>
      </c>
      <c r="M21" s="13">
        <f t="shared" si="7"/>
        <v>0</v>
      </c>
    </row>
    <row r="22" spans="1:13" ht="14.25" x14ac:dyDescent="0.2">
      <c r="A22" s="59">
        <v>19</v>
      </c>
      <c r="B22" s="20" t="s">
        <v>145</v>
      </c>
      <c r="C22" s="15">
        <v>0</v>
      </c>
      <c r="D22" s="54">
        <f>+'10.1.14_SIS'!DD23</f>
        <v>0</v>
      </c>
      <c r="E22" s="54">
        <f t="shared" si="1"/>
        <v>0</v>
      </c>
      <c r="F22" s="54">
        <f t="shared" si="2"/>
        <v>0</v>
      </c>
      <c r="G22" s="54">
        <f t="shared" si="3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4"/>
        <v>6219.8221869460449</v>
      </c>
      <c r="K22" s="14">
        <f t="shared" si="5"/>
        <v>0</v>
      </c>
      <c r="L22" s="13">
        <f t="shared" si="6"/>
        <v>0</v>
      </c>
      <c r="M22" s="13">
        <f t="shared" si="7"/>
        <v>0</v>
      </c>
    </row>
    <row r="23" spans="1:13" ht="14.25" x14ac:dyDescent="0.2">
      <c r="A23" s="60">
        <v>20</v>
      </c>
      <c r="B23" s="22" t="s">
        <v>144</v>
      </c>
      <c r="C23" s="12">
        <v>0</v>
      </c>
      <c r="D23" s="55">
        <f>+'10.1.14_SIS'!DD24</f>
        <v>0</v>
      </c>
      <c r="E23" s="55">
        <f t="shared" si="1"/>
        <v>0</v>
      </c>
      <c r="F23" s="55">
        <f t="shared" si="2"/>
        <v>0</v>
      </c>
      <c r="G23" s="55">
        <f t="shared" si="3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4"/>
        <v>5864.6901565562011</v>
      </c>
      <c r="K23" s="10">
        <f t="shared" si="5"/>
        <v>0</v>
      </c>
      <c r="L23" s="11">
        <f t="shared" si="6"/>
        <v>0</v>
      </c>
      <c r="M23" s="11">
        <f t="shared" si="7"/>
        <v>0</v>
      </c>
    </row>
    <row r="24" spans="1:13" ht="14.25" x14ac:dyDescent="0.2">
      <c r="A24" s="59">
        <v>21</v>
      </c>
      <c r="B24" s="20" t="s">
        <v>143</v>
      </c>
      <c r="C24" s="15">
        <v>0</v>
      </c>
      <c r="D24" s="54">
        <f>+'10.1.14_SIS'!DD25</f>
        <v>0</v>
      </c>
      <c r="E24" s="54">
        <f t="shared" si="1"/>
        <v>0</v>
      </c>
      <c r="F24" s="54">
        <f t="shared" si="2"/>
        <v>0</v>
      </c>
      <c r="G24" s="54">
        <f t="shared" si="3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4"/>
        <v>6692.6542295867766</v>
      </c>
      <c r="K24" s="14">
        <f t="shared" si="5"/>
        <v>0</v>
      </c>
      <c r="L24" s="13">
        <f t="shared" si="6"/>
        <v>0</v>
      </c>
      <c r="M24" s="13">
        <f t="shared" si="7"/>
        <v>0</v>
      </c>
    </row>
    <row r="25" spans="1:13" ht="14.25" x14ac:dyDescent="0.2">
      <c r="A25" s="59">
        <v>22</v>
      </c>
      <c r="B25" s="20" t="s">
        <v>142</v>
      </c>
      <c r="C25" s="15">
        <v>0</v>
      </c>
      <c r="D25" s="54">
        <f>+'10.1.14_SIS'!DD26</f>
        <v>0</v>
      </c>
      <c r="E25" s="54">
        <f t="shared" si="1"/>
        <v>0</v>
      </c>
      <c r="F25" s="54">
        <f t="shared" si="2"/>
        <v>0</v>
      </c>
      <c r="G25" s="54">
        <f t="shared" si="3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4"/>
        <v>6912.4699808195992</v>
      </c>
      <c r="K25" s="14">
        <f t="shared" si="5"/>
        <v>0</v>
      </c>
      <c r="L25" s="13">
        <f t="shared" si="6"/>
        <v>0</v>
      </c>
      <c r="M25" s="13">
        <f t="shared" si="7"/>
        <v>0</v>
      </c>
    </row>
    <row r="26" spans="1:13" ht="14.25" x14ac:dyDescent="0.2">
      <c r="A26" s="59">
        <v>23</v>
      </c>
      <c r="B26" s="20" t="s">
        <v>141</v>
      </c>
      <c r="C26" s="15">
        <v>0</v>
      </c>
      <c r="D26" s="54">
        <f>+'10.1.14_SIS'!DD27</f>
        <v>1</v>
      </c>
      <c r="E26" s="54">
        <f t="shared" si="1"/>
        <v>1</v>
      </c>
      <c r="F26" s="54">
        <f t="shared" si="2"/>
        <v>1</v>
      </c>
      <c r="G26" s="54">
        <f t="shared" si="3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4"/>
        <v>5699.6015265979158</v>
      </c>
      <c r="K26" s="14">
        <f t="shared" si="5"/>
        <v>5699.6015265979158</v>
      </c>
      <c r="L26" s="13">
        <f t="shared" si="6"/>
        <v>5699.6015265979158</v>
      </c>
      <c r="M26" s="13">
        <f t="shared" si="7"/>
        <v>0</v>
      </c>
    </row>
    <row r="27" spans="1:13" ht="14.25" x14ac:dyDescent="0.2">
      <c r="A27" s="59">
        <v>24</v>
      </c>
      <c r="B27" s="20" t="s">
        <v>140</v>
      </c>
      <c r="C27" s="15">
        <v>0</v>
      </c>
      <c r="D27" s="54">
        <f>+'10.1.14_SIS'!DD28</f>
        <v>0</v>
      </c>
      <c r="E27" s="54">
        <f t="shared" si="1"/>
        <v>0</v>
      </c>
      <c r="F27" s="54">
        <f t="shared" si="2"/>
        <v>0</v>
      </c>
      <c r="G27" s="54">
        <f t="shared" si="3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4"/>
        <v>3465.9240361576999</v>
      </c>
      <c r="K27" s="14">
        <f t="shared" si="5"/>
        <v>0</v>
      </c>
      <c r="L27" s="13">
        <f t="shared" si="6"/>
        <v>0</v>
      </c>
      <c r="M27" s="13">
        <f t="shared" si="7"/>
        <v>0</v>
      </c>
    </row>
    <row r="28" spans="1:13" ht="14.25" x14ac:dyDescent="0.2">
      <c r="A28" s="60">
        <v>25</v>
      </c>
      <c r="B28" s="22" t="s">
        <v>139</v>
      </c>
      <c r="C28" s="12">
        <v>0</v>
      </c>
      <c r="D28" s="55">
        <f>+'10.1.14_SIS'!DD29</f>
        <v>0</v>
      </c>
      <c r="E28" s="55">
        <f t="shared" si="1"/>
        <v>0</v>
      </c>
      <c r="F28" s="55">
        <f t="shared" si="2"/>
        <v>0</v>
      </c>
      <c r="G28" s="55">
        <f t="shared" si="3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4"/>
        <v>4826.8020274945702</v>
      </c>
      <c r="K28" s="10">
        <f t="shared" si="5"/>
        <v>0</v>
      </c>
      <c r="L28" s="11">
        <f t="shared" si="6"/>
        <v>0</v>
      </c>
      <c r="M28" s="11">
        <f t="shared" si="7"/>
        <v>0</v>
      </c>
    </row>
    <row r="29" spans="1:13" ht="14.25" x14ac:dyDescent="0.2">
      <c r="A29" s="59">
        <v>26</v>
      </c>
      <c r="B29" s="20" t="s">
        <v>138</v>
      </c>
      <c r="C29" s="15">
        <v>0</v>
      </c>
      <c r="D29" s="54">
        <f>+'10.1.14_SIS'!DD30</f>
        <v>0</v>
      </c>
      <c r="E29" s="54">
        <f t="shared" si="1"/>
        <v>0</v>
      </c>
      <c r="F29" s="54">
        <f t="shared" si="2"/>
        <v>0</v>
      </c>
      <c r="G29" s="54">
        <f t="shared" si="3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4"/>
        <v>4261.3949970570839</v>
      </c>
      <c r="K29" s="14">
        <f t="shared" si="5"/>
        <v>0</v>
      </c>
      <c r="L29" s="13">
        <f t="shared" si="6"/>
        <v>0</v>
      </c>
      <c r="M29" s="13">
        <f t="shared" si="7"/>
        <v>0</v>
      </c>
    </row>
    <row r="30" spans="1:13" ht="14.25" x14ac:dyDescent="0.2">
      <c r="A30" s="59">
        <v>27</v>
      </c>
      <c r="B30" s="20" t="s">
        <v>137</v>
      </c>
      <c r="C30" s="15">
        <v>0</v>
      </c>
      <c r="D30" s="54">
        <f>+'10.1.14_SIS'!DD31</f>
        <v>1</v>
      </c>
      <c r="E30" s="54">
        <f t="shared" si="1"/>
        <v>1</v>
      </c>
      <c r="F30" s="54">
        <f t="shared" si="2"/>
        <v>1</v>
      </c>
      <c r="G30" s="54">
        <f t="shared" si="3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4"/>
        <v>6497.961383997701</v>
      </c>
      <c r="K30" s="14">
        <f t="shared" si="5"/>
        <v>6497.961383997701</v>
      </c>
      <c r="L30" s="13">
        <f t="shared" si="6"/>
        <v>6497.961383997701</v>
      </c>
      <c r="M30" s="13">
        <f t="shared" si="7"/>
        <v>0</v>
      </c>
    </row>
    <row r="31" spans="1:13" ht="14.25" x14ac:dyDescent="0.2">
      <c r="A31" s="59">
        <v>28</v>
      </c>
      <c r="B31" s="20" t="s">
        <v>136</v>
      </c>
      <c r="C31" s="15">
        <v>0</v>
      </c>
      <c r="D31" s="54">
        <f>+'10.1.14_SIS'!DD32</f>
        <v>458</v>
      </c>
      <c r="E31" s="54">
        <f t="shared" si="1"/>
        <v>458</v>
      </c>
      <c r="F31" s="54">
        <f t="shared" si="2"/>
        <v>458</v>
      </c>
      <c r="G31" s="54">
        <f t="shared" si="3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4"/>
        <v>3831.8158846568822</v>
      </c>
      <c r="K31" s="14">
        <f t="shared" si="5"/>
        <v>1754971.6751728521</v>
      </c>
      <c r="L31" s="13">
        <f t="shared" si="6"/>
        <v>1754971.6751728521</v>
      </c>
      <c r="M31" s="13">
        <f t="shared" si="7"/>
        <v>0</v>
      </c>
    </row>
    <row r="32" spans="1:13" ht="14.25" x14ac:dyDescent="0.2">
      <c r="A32" s="59">
        <v>29</v>
      </c>
      <c r="B32" s="20" t="s">
        <v>135</v>
      </c>
      <c r="C32" s="15">
        <v>0</v>
      </c>
      <c r="D32" s="54">
        <f>+'10.1.14_SIS'!DD33</f>
        <v>0</v>
      </c>
      <c r="E32" s="54">
        <f t="shared" si="1"/>
        <v>0</v>
      </c>
      <c r="F32" s="54">
        <f t="shared" si="2"/>
        <v>0</v>
      </c>
      <c r="G32" s="54">
        <f t="shared" si="3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4"/>
        <v>4593.9623210173722</v>
      </c>
      <c r="K32" s="14">
        <f t="shared" si="5"/>
        <v>0</v>
      </c>
      <c r="L32" s="13">
        <f t="shared" si="6"/>
        <v>0</v>
      </c>
      <c r="M32" s="13">
        <f t="shared" si="7"/>
        <v>0</v>
      </c>
    </row>
    <row r="33" spans="1:13" ht="14.25" x14ac:dyDescent="0.2">
      <c r="A33" s="60">
        <v>30</v>
      </c>
      <c r="B33" s="22" t="s">
        <v>134</v>
      </c>
      <c r="C33" s="12">
        <v>0</v>
      </c>
      <c r="D33" s="55">
        <f>+'10.1.14_SIS'!DD34</f>
        <v>0</v>
      </c>
      <c r="E33" s="55">
        <f t="shared" si="1"/>
        <v>0</v>
      </c>
      <c r="F33" s="55">
        <f t="shared" si="2"/>
        <v>0</v>
      </c>
      <c r="G33" s="55">
        <f t="shared" si="3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4"/>
        <v>6531.7027273996764</v>
      </c>
      <c r="K33" s="10">
        <f t="shared" si="5"/>
        <v>0</v>
      </c>
      <c r="L33" s="11">
        <f t="shared" si="6"/>
        <v>0</v>
      </c>
      <c r="M33" s="11">
        <f t="shared" si="7"/>
        <v>0</v>
      </c>
    </row>
    <row r="34" spans="1:13" ht="14.25" x14ac:dyDescent="0.2">
      <c r="A34" s="59">
        <v>31</v>
      </c>
      <c r="B34" s="20" t="s">
        <v>133</v>
      </c>
      <c r="C34" s="15">
        <v>0</v>
      </c>
      <c r="D34" s="54">
        <f>+'10.1.14_SIS'!DD35</f>
        <v>0</v>
      </c>
      <c r="E34" s="54">
        <f t="shared" si="1"/>
        <v>0</v>
      </c>
      <c r="F34" s="54">
        <f t="shared" si="2"/>
        <v>0</v>
      </c>
      <c r="G34" s="54">
        <f t="shared" si="3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4"/>
        <v>5141.447671686853</v>
      </c>
      <c r="K34" s="14">
        <f t="shared" si="5"/>
        <v>0</v>
      </c>
      <c r="L34" s="13">
        <f t="shared" si="6"/>
        <v>0</v>
      </c>
      <c r="M34" s="13">
        <f t="shared" si="7"/>
        <v>0</v>
      </c>
    </row>
    <row r="35" spans="1:13" ht="14.25" x14ac:dyDescent="0.2">
      <c r="A35" s="59">
        <v>32</v>
      </c>
      <c r="B35" s="20" t="s">
        <v>132</v>
      </c>
      <c r="C35" s="15">
        <v>0</v>
      </c>
      <c r="D35" s="54">
        <f>+'10.1.14_SIS'!DD36</f>
        <v>0</v>
      </c>
      <c r="E35" s="54">
        <f t="shared" si="1"/>
        <v>0</v>
      </c>
      <c r="F35" s="54">
        <f t="shared" si="2"/>
        <v>0</v>
      </c>
      <c r="G35" s="54">
        <f t="shared" si="3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4"/>
        <v>6212.5891890611274</v>
      </c>
      <c r="K35" s="14">
        <f t="shared" si="5"/>
        <v>0</v>
      </c>
      <c r="L35" s="13">
        <f t="shared" si="6"/>
        <v>0</v>
      </c>
      <c r="M35" s="13">
        <f t="shared" si="7"/>
        <v>0</v>
      </c>
    </row>
    <row r="36" spans="1:13" ht="14.25" x14ac:dyDescent="0.2">
      <c r="A36" s="59">
        <v>33</v>
      </c>
      <c r="B36" s="20" t="s">
        <v>131</v>
      </c>
      <c r="C36" s="15">
        <v>0</v>
      </c>
      <c r="D36" s="54">
        <f>+'10.1.14_SIS'!DD37</f>
        <v>0</v>
      </c>
      <c r="E36" s="54">
        <f t="shared" si="1"/>
        <v>0</v>
      </c>
      <c r="F36" s="54">
        <f t="shared" si="2"/>
        <v>0</v>
      </c>
      <c r="G36" s="54">
        <f t="shared" si="3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4"/>
        <v>6111.5354558085237</v>
      </c>
      <c r="K36" s="14">
        <f t="shared" si="5"/>
        <v>0</v>
      </c>
      <c r="L36" s="13">
        <f t="shared" si="6"/>
        <v>0</v>
      </c>
      <c r="M36" s="13">
        <f t="shared" si="7"/>
        <v>0</v>
      </c>
    </row>
    <row r="37" spans="1:13" ht="14.25" x14ac:dyDescent="0.2">
      <c r="A37" s="59">
        <v>34</v>
      </c>
      <c r="B37" s="20" t="s">
        <v>130</v>
      </c>
      <c r="C37" s="15">
        <v>0</v>
      </c>
      <c r="D37" s="54">
        <f>+'10.1.14_SIS'!DD38</f>
        <v>0</v>
      </c>
      <c r="E37" s="54">
        <f t="shared" si="1"/>
        <v>0</v>
      </c>
      <c r="F37" s="54">
        <f t="shared" si="2"/>
        <v>0</v>
      </c>
      <c r="G37" s="54">
        <f t="shared" si="3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4"/>
        <v>6936.2076842789011</v>
      </c>
      <c r="K37" s="14">
        <f t="shared" si="5"/>
        <v>0</v>
      </c>
      <c r="L37" s="13">
        <f t="shared" si="6"/>
        <v>0</v>
      </c>
      <c r="M37" s="13">
        <f t="shared" si="7"/>
        <v>0</v>
      </c>
    </row>
    <row r="38" spans="1:13" ht="14.25" x14ac:dyDescent="0.2">
      <c r="A38" s="60">
        <v>35</v>
      </c>
      <c r="B38" s="22" t="s">
        <v>129</v>
      </c>
      <c r="C38" s="12">
        <v>0</v>
      </c>
      <c r="D38" s="55">
        <f>+'10.1.14_SIS'!DD39</f>
        <v>0</v>
      </c>
      <c r="E38" s="55">
        <f t="shared" si="1"/>
        <v>0</v>
      </c>
      <c r="F38" s="55">
        <f t="shared" si="2"/>
        <v>0</v>
      </c>
      <c r="G38" s="55">
        <f t="shared" si="3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4"/>
        <v>5704.2082060477605</v>
      </c>
      <c r="K38" s="10">
        <f t="shared" si="5"/>
        <v>0</v>
      </c>
      <c r="L38" s="11">
        <f t="shared" si="6"/>
        <v>0</v>
      </c>
      <c r="M38" s="11">
        <f t="shared" si="7"/>
        <v>0</v>
      </c>
    </row>
    <row r="39" spans="1:13" ht="14.25" x14ac:dyDescent="0.2">
      <c r="A39" s="59">
        <v>36</v>
      </c>
      <c r="B39" s="20" t="s">
        <v>128</v>
      </c>
      <c r="C39" s="15">
        <v>0</v>
      </c>
      <c r="D39" s="54">
        <f>+'10.1.14_SIS'!DD40</f>
        <v>0</v>
      </c>
      <c r="E39" s="54">
        <f t="shared" si="1"/>
        <v>0</v>
      </c>
      <c r="F39" s="54">
        <f t="shared" si="2"/>
        <v>0</v>
      </c>
      <c r="G39" s="54">
        <f t="shared" si="3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4"/>
        <v>4348.7345590766217</v>
      </c>
      <c r="K39" s="14">
        <f t="shared" si="5"/>
        <v>0</v>
      </c>
      <c r="L39" s="13">
        <f t="shared" si="6"/>
        <v>0</v>
      </c>
      <c r="M39" s="13">
        <f t="shared" si="7"/>
        <v>0</v>
      </c>
    </row>
    <row r="40" spans="1:13" ht="14.25" x14ac:dyDescent="0.2">
      <c r="A40" s="59">
        <v>37</v>
      </c>
      <c r="B40" s="20" t="s">
        <v>127</v>
      </c>
      <c r="C40" s="15">
        <v>0</v>
      </c>
      <c r="D40" s="54">
        <f>+'10.1.14_SIS'!DD41</f>
        <v>0</v>
      </c>
      <c r="E40" s="54">
        <f t="shared" si="1"/>
        <v>0</v>
      </c>
      <c r="F40" s="54">
        <f t="shared" si="2"/>
        <v>0</v>
      </c>
      <c r="G40" s="54">
        <f t="shared" si="3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4"/>
        <v>6318.9939260317688</v>
      </c>
      <c r="K40" s="14">
        <f t="shared" si="5"/>
        <v>0</v>
      </c>
      <c r="L40" s="13">
        <f t="shared" si="6"/>
        <v>0</v>
      </c>
      <c r="M40" s="13">
        <f t="shared" si="7"/>
        <v>0</v>
      </c>
    </row>
    <row r="41" spans="1:13" ht="14.25" x14ac:dyDescent="0.2">
      <c r="A41" s="59">
        <v>38</v>
      </c>
      <c r="B41" s="20" t="s">
        <v>126</v>
      </c>
      <c r="C41" s="15">
        <v>0</v>
      </c>
      <c r="D41" s="54">
        <f>+'10.1.14_SIS'!DD42</f>
        <v>0</v>
      </c>
      <c r="E41" s="54">
        <f t="shared" si="1"/>
        <v>0</v>
      </c>
      <c r="F41" s="54">
        <f t="shared" si="2"/>
        <v>0</v>
      </c>
      <c r="G41" s="54">
        <f t="shared" si="3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4"/>
        <v>2918.7217552916882</v>
      </c>
      <c r="K41" s="14">
        <f t="shared" si="5"/>
        <v>0</v>
      </c>
      <c r="L41" s="13">
        <f t="shared" si="6"/>
        <v>0</v>
      </c>
      <c r="M41" s="13">
        <f t="shared" si="7"/>
        <v>0</v>
      </c>
    </row>
    <row r="42" spans="1:13" ht="14.25" x14ac:dyDescent="0.2">
      <c r="A42" s="59">
        <v>39</v>
      </c>
      <c r="B42" s="20" t="s">
        <v>125</v>
      </c>
      <c r="C42" s="15">
        <v>0</v>
      </c>
      <c r="D42" s="54">
        <f>+'10.1.14_SIS'!DD43</f>
        <v>0</v>
      </c>
      <c r="E42" s="54">
        <f t="shared" si="1"/>
        <v>0</v>
      </c>
      <c r="F42" s="54">
        <f t="shared" si="2"/>
        <v>0</v>
      </c>
      <c r="G42" s="54">
        <f t="shared" si="3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4"/>
        <v>4436.561411357332</v>
      </c>
      <c r="K42" s="14">
        <f t="shared" si="5"/>
        <v>0</v>
      </c>
      <c r="L42" s="13">
        <f t="shared" si="6"/>
        <v>0</v>
      </c>
      <c r="M42" s="13">
        <f t="shared" si="7"/>
        <v>0</v>
      </c>
    </row>
    <row r="43" spans="1:13" ht="14.25" x14ac:dyDescent="0.2">
      <c r="A43" s="60">
        <v>40</v>
      </c>
      <c r="B43" s="22" t="s">
        <v>124</v>
      </c>
      <c r="C43" s="12">
        <v>0</v>
      </c>
      <c r="D43" s="55">
        <f>+'10.1.14_SIS'!DD44</f>
        <v>0</v>
      </c>
      <c r="E43" s="55">
        <f t="shared" si="1"/>
        <v>0</v>
      </c>
      <c r="F43" s="55">
        <f t="shared" si="2"/>
        <v>0</v>
      </c>
      <c r="G43" s="55">
        <f t="shared" si="3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4"/>
        <v>5822.0810285698408</v>
      </c>
      <c r="K43" s="10">
        <f t="shared" si="5"/>
        <v>0</v>
      </c>
      <c r="L43" s="11">
        <f t="shared" si="6"/>
        <v>0</v>
      </c>
      <c r="M43" s="11">
        <f t="shared" si="7"/>
        <v>0</v>
      </c>
    </row>
    <row r="44" spans="1:13" ht="14.25" x14ac:dyDescent="0.2">
      <c r="A44" s="59">
        <v>41</v>
      </c>
      <c r="B44" s="20" t="s">
        <v>123</v>
      </c>
      <c r="C44" s="15">
        <v>0</v>
      </c>
      <c r="D44" s="54">
        <f>+'10.1.14_SIS'!DD45</f>
        <v>0</v>
      </c>
      <c r="E44" s="54">
        <f t="shared" si="1"/>
        <v>0</v>
      </c>
      <c r="F44" s="54">
        <f t="shared" si="2"/>
        <v>0</v>
      </c>
      <c r="G44" s="54">
        <f t="shared" si="3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4"/>
        <v>4177.4148574716473</v>
      </c>
      <c r="K44" s="14">
        <f t="shared" si="5"/>
        <v>0</v>
      </c>
      <c r="L44" s="13">
        <f t="shared" si="6"/>
        <v>0</v>
      </c>
      <c r="M44" s="13">
        <f t="shared" si="7"/>
        <v>0</v>
      </c>
    </row>
    <row r="45" spans="1:13" ht="14.25" x14ac:dyDescent="0.2">
      <c r="A45" s="59">
        <v>42</v>
      </c>
      <c r="B45" s="20" t="s">
        <v>122</v>
      </c>
      <c r="C45" s="15">
        <v>0</v>
      </c>
      <c r="D45" s="54">
        <f>+'10.1.14_SIS'!DD46</f>
        <v>0</v>
      </c>
      <c r="E45" s="54">
        <f t="shared" si="1"/>
        <v>0</v>
      </c>
      <c r="F45" s="54">
        <f t="shared" si="2"/>
        <v>0</v>
      </c>
      <c r="G45" s="54">
        <f t="shared" si="3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4"/>
        <v>5647.8877751368682</v>
      </c>
      <c r="K45" s="14">
        <f t="shared" si="5"/>
        <v>0</v>
      </c>
      <c r="L45" s="13">
        <f t="shared" si="6"/>
        <v>0</v>
      </c>
      <c r="M45" s="13">
        <f t="shared" si="7"/>
        <v>0</v>
      </c>
    </row>
    <row r="46" spans="1:13" ht="14.25" x14ac:dyDescent="0.2">
      <c r="A46" s="59">
        <v>43</v>
      </c>
      <c r="B46" s="20" t="s">
        <v>121</v>
      </c>
      <c r="C46" s="15">
        <v>0</v>
      </c>
      <c r="D46" s="54">
        <f>+'10.1.14_SIS'!DD47</f>
        <v>0</v>
      </c>
      <c r="E46" s="54">
        <f t="shared" si="1"/>
        <v>0</v>
      </c>
      <c r="F46" s="54">
        <f t="shared" si="2"/>
        <v>0</v>
      </c>
      <c r="G46" s="54">
        <f t="shared" si="3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4"/>
        <v>6363.3538720594697</v>
      </c>
      <c r="K46" s="14">
        <f t="shared" si="5"/>
        <v>0</v>
      </c>
      <c r="L46" s="13">
        <f t="shared" si="6"/>
        <v>0</v>
      </c>
      <c r="M46" s="13">
        <f t="shared" si="7"/>
        <v>0</v>
      </c>
    </row>
    <row r="47" spans="1:13" ht="14.25" x14ac:dyDescent="0.2">
      <c r="A47" s="59">
        <v>44</v>
      </c>
      <c r="B47" s="20" t="s">
        <v>120</v>
      </c>
      <c r="C47" s="15">
        <v>0</v>
      </c>
      <c r="D47" s="54">
        <f>+'10.1.14_SIS'!DD48</f>
        <v>0</v>
      </c>
      <c r="E47" s="54">
        <f t="shared" si="1"/>
        <v>0</v>
      </c>
      <c r="F47" s="54">
        <f t="shared" si="2"/>
        <v>0</v>
      </c>
      <c r="G47" s="54">
        <f t="shared" si="3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4"/>
        <v>5560.7558151820358</v>
      </c>
      <c r="K47" s="14">
        <f t="shared" si="5"/>
        <v>0</v>
      </c>
      <c r="L47" s="13">
        <f t="shared" si="6"/>
        <v>0</v>
      </c>
      <c r="M47" s="13">
        <f t="shared" si="7"/>
        <v>0</v>
      </c>
    </row>
    <row r="48" spans="1:13" ht="14.25" x14ac:dyDescent="0.2">
      <c r="A48" s="60">
        <v>45</v>
      </c>
      <c r="B48" s="22" t="s">
        <v>119</v>
      </c>
      <c r="C48" s="12">
        <v>0</v>
      </c>
      <c r="D48" s="55">
        <f>+'10.1.14_SIS'!DD49</f>
        <v>0</v>
      </c>
      <c r="E48" s="55">
        <f t="shared" si="1"/>
        <v>0</v>
      </c>
      <c r="F48" s="55">
        <f t="shared" si="2"/>
        <v>0</v>
      </c>
      <c r="G48" s="55">
        <f t="shared" si="3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4"/>
        <v>2808.0072499469102</v>
      </c>
      <c r="K48" s="10">
        <f t="shared" si="5"/>
        <v>0</v>
      </c>
      <c r="L48" s="11">
        <f t="shared" si="6"/>
        <v>0</v>
      </c>
      <c r="M48" s="11">
        <f t="shared" si="7"/>
        <v>0</v>
      </c>
    </row>
    <row r="49" spans="1:13" ht="14.25" x14ac:dyDescent="0.2">
      <c r="A49" s="59">
        <v>46</v>
      </c>
      <c r="B49" s="20" t="s">
        <v>118</v>
      </c>
      <c r="C49" s="15">
        <v>0</v>
      </c>
      <c r="D49" s="54">
        <f>+'10.1.14_SIS'!DD50</f>
        <v>0</v>
      </c>
      <c r="E49" s="54">
        <f t="shared" si="1"/>
        <v>0</v>
      </c>
      <c r="F49" s="54">
        <f t="shared" si="2"/>
        <v>0</v>
      </c>
      <c r="G49" s="54">
        <f t="shared" si="3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4"/>
        <v>6779.2744468088385</v>
      </c>
      <c r="K49" s="14">
        <f t="shared" si="5"/>
        <v>0</v>
      </c>
      <c r="L49" s="13">
        <f t="shared" si="6"/>
        <v>0</v>
      </c>
      <c r="M49" s="13">
        <f t="shared" si="7"/>
        <v>0</v>
      </c>
    </row>
    <row r="50" spans="1:13" ht="14.25" x14ac:dyDescent="0.2">
      <c r="A50" s="59">
        <v>47</v>
      </c>
      <c r="B50" s="20" t="s">
        <v>117</v>
      </c>
      <c r="C50" s="15">
        <v>0</v>
      </c>
      <c r="D50" s="54">
        <f>+'10.1.14_SIS'!DD51</f>
        <v>0</v>
      </c>
      <c r="E50" s="54">
        <f t="shared" si="1"/>
        <v>0</v>
      </c>
      <c r="F50" s="54">
        <f t="shared" si="2"/>
        <v>0</v>
      </c>
      <c r="G50" s="54">
        <f t="shared" si="3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4"/>
        <v>3434.9085257646739</v>
      </c>
      <c r="K50" s="14">
        <f t="shared" si="5"/>
        <v>0</v>
      </c>
      <c r="L50" s="13">
        <f t="shared" si="6"/>
        <v>0</v>
      </c>
      <c r="M50" s="13">
        <f t="shared" si="7"/>
        <v>0</v>
      </c>
    </row>
    <row r="51" spans="1:13" ht="14.25" x14ac:dyDescent="0.2">
      <c r="A51" s="59">
        <v>48</v>
      </c>
      <c r="B51" s="20" t="s">
        <v>116</v>
      </c>
      <c r="C51" s="15">
        <v>0</v>
      </c>
      <c r="D51" s="54">
        <f>+'10.1.14_SIS'!DD52</f>
        <v>0</v>
      </c>
      <c r="E51" s="54">
        <f t="shared" si="1"/>
        <v>0</v>
      </c>
      <c r="F51" s="54">
        <f t="shared" si="2"/>
        <v>0</v>
      </c>
      <c r="G51" s="54">
        <f t="shared" si="3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4"/>
        <v>4854.4282529800721</v>
      </c>
      <c r="K51" s="14">
        <f t="shared" si="5"/>
        <v>0</v>
      </c>
      <c r="L51" s="13">
        <f t="shared" si="6"/>
        <v>0</v>
      </c>
      <c r="M51" s="13">
        <f t="shared" si="7"/>
        <v>0</v>
      </c>
    </row>
    <row r="52" spans="1:13" ht="14.25" x14ac:dyDescent="0.2">
      <c r="A52" s="59">
        <v>49</v>
      </c>
      <c r="B52" s="20" t="s">
        <v>115</v>
      </c>
      <c r="C52" s="15">
        <v>0</v>
      </c>
      <c r="D52" s="54">
        <f>+'10.1.14_SIS'!DD53</f>
        <v>53</v>
      </c>
      <c r="E52" s="54">
        <f t="shared" si="1"/>
        <v>53</v>
      </c>
      <c r="F52" s="54">
        <f t="shared" si="2"/>
        <v>53</v>
      </c>
      <c r="G52" s="54">
        <f t="shared" si="3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4"/>
        <v>5570.3155315659187</v>
      </c>
      <c r="K52" s="14">
        <f t="shared" si="5"/>
        <v>295226.72317299369</v>
      </c>
      <c r="L52" s="13">
        <f t="shared" si="6"/>
        <v>295226.72317299369</v>
      </c>
      <c r="M52" s="13">
        <f t="shared" si="7"/>
        <v>0</v>
      </c>
    </row>
    <row r="53" spans="1:13" ht="14.25" x14ac:dyDescent="0.2">
      <c r="A53" s="60">
        <v>50</v>
      </c>
      <c r="B53" s="22" t="s">
        <v>114</v>
      </c>
      <c r="C53" s="12">
        <v>0</v>
      </c>
      <c r="D53" s="55">
        <f>+'10.1.14_SIS'!DD54</f>
        <v>5</v>
      </c>
      <c r="E53" s="55">
        <f t="shared" si="1"/>
        <v>5</v>
      </c>
      <c r="F53" s="55">
        <f t="shared" si="2"/>
        <v>5</v>
      </c>
      <c r="G53" s="55">
        <f t="shared" si="3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4"/>
        <v>5812.1492722701678</v>
      </c>
      <c r="K53" s="10">
        <f t="shared" si="5"/>
        <v>29060.746361350837</v>
      </c>
      <c r="L53" s="11">
        <f t="shared" si="6"/>
        <v>29060.746361350837</v>
      </c>
      <c r="M53" s="11">
        <f t="shared" si="7"/>
        <v>0</v>
      </c>
    </row>
    <row r="54" spans="1:13" ht="14.25" x14ac:dyDescent="0.2">
      <c r="A54" s="59">
        <v>51</v>
      </c>
      <c r="B54" s="20" t="s">
        <v>113</v>
      </c>
      <c r="C54" s="15">
        <v>0</v>
      </c>
      <c r="D54" s="54">
        <f>+'10.1.14_SIS'!DD55</f>
        <v>3</v>
      </c>
      <c r="E54" s="54">
        <f t="shared" si="1"/>
        <v>3</v>
      </c>
      <c r="F54" s="54">
        <f t="shared" si="2"/>
        <v>3</v>
      </c>
      <c r="G54" s="54">
        <f t="shared" si="3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4"/>
        <v>4860.8528602178994</v>
      </c>
      <c r="K54" s="14">
        <f t="shared" si="5"/>
        <v>14582.558580653698</v>
      </c>
      <c r="L54" s="13">
        <f t="shared" si="6"/>
        <v>14582.558580653698</v>
      </c>
      <c r="M54" s="13">
        <f t="shared" si="7"/>
        <v>0</v>
      </c>
    </row>
    <row r="55" spans="1:13" ht="14.25" x14ac:dyDescent="0.2">
      <c r="A55" s="59">
        <v>52</v>
      </c>
      <c r="B55" s="20" t="s">
        <v>112</v>
      </c>
      <c r="C55" s="15">
        <v>0</v>
      </c>
      <c r="D55" s="54">
        <f>+'10.1.14_SIS'!DD56</f>
        <v>0</v>
      </c>
      <c r="E55" s="54">
        <f t="shared" si="1"/>
        <v>0</v>
      </c>
      <c r="F55" s="54">
        <f t="shared" si="2"/>
        <v>0</v>
      </c>
      <c r="G55" s="54">
        <f t="shared" si="3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4"/>
        <v>5720.6445845228172</v>
      </c>
      <c r="K55" s="14">
        <f t="shared" si="5"/>
        <v>0</v>
      </c>
      <c r="L55" s="13">
        <f t="shared" si="6"/>
        <v>0</v>
      </c>
      <c r="M55" s="13">
        <f t="shared" si="7"/>
        <v>0</v>
      </c>
    </row>
    <row r="56" spans="1:13" ht="14.25" x14ac:dyDescent="0.2">
      <c r="A56" s="59">
        <v>53</v>
      </c>
      <c r="B56" s="20" t="s">
        <v>111</v>
      </c>
      <c r="C56" s="15">
        <v>0</v>
      </c>
      <c r="D56" s="54">
        <f>+'10.1.14_SIS'!DD57</f>
        <v>0</v>
      </c>
      <c r="E56" s="54">
        <f t="shared" si="1"/>
        <v>0</v>
      </c>
      <c r="F56" s="54">
        <f t="shared" si="2"/>
        <v>0</v>
      </c>
      <c r="G56" s="54">
        <f t="shared" si="3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4"/>
        <v>5749.890819404548</v>
      </c>
      <c r="K56" s="14">
        <f t="shared" si="5"/>
        <v>0</v>
      </c>
      <c r="L56" s="13">
        <f t="shared" si="6"/>
        <v>0</v>
      </c>
      <c r="M56" s="13">
        <f t="shared" si="7"/>
        <v>0</v>
      </c>
    </row>
    <row r="57" spans="1:13" ht="14.25" x14ac:dyDescent="0.2">
      <c r="A57" s="59">
        <v>54</v>
      </c>
      <c r="B57" s="20" t="s">
        <v>110</v>
      </c>
      <c r="C57" s="15">
        <v>0</v>
      </c>
      <c r="D57" s="54">
        <f>+'10.1.14_SIS'!DD58</f>
        <v>0</v>
      </c>
      <c r="E57" s="54">
        <f t="shared" si="1"/>
        <v>0</v>
      </c>
      <c r="F57" s="54">
        <f t="shared" si="2"/>
        <v>0</v>
      </c>
      <c r="G57" s="54">
        <f t="shared" si="3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4"/>
        <v>6818.5298370516712</v>
      </c>
      <c r="K57" s="14">
        <f t="shared" si="5"/>
        <v>0</v>
      </c>
      <c r="L57" s="13">
        <f t="shared" si="6"/>
        <v>0</v>
      </c>
      <c r="M57" s="13">
        <f t="shared" si="7"/>
        <v>0</v>
      </c>
    </row>
    <row r="58" spans="1:13" ht="14.25" x14ac:dyDescent="0.2">
      <c r="A58" s="60">
        <v>55</v>
      </c>
      <c r="B58" s="22" t="s">
        <v>109</v>
      </c>
      <c r="C58" s="12">
        <v>0</v>
      </c>
      <c r="D58" s="55">
        <f>+'10.1.14_SIS'!DD59</f>
        <v>0</v>
      </c>
      <c r="E58" s="55">
        <f t="shared" si="1"/>
        <v>0</v>
      </c>
      <c r="F58" s="55">
        <f t="shared" si="2"/>
        <v>0</v>
      </c>
      <c r="G58" s="55">
        <f t="shared" si="3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4"/>
        <v>5061.9625491298484</v>
      </c>
      <c r="K58" s="10">
        <f t="shared" si="5"/>
        <v>0</v>
      </c>
      <c r="L58" s="11">
        <f t="shared" si="6"/>
        <v>0</v>
      </c>
      <c r="M58" s="11">
        <f t="shared" si="7"/>
        <v>0</v>
      </c>
    </row>
    <row r="59" spans="1:13" ht="14.25" x14ac:dyDescent="0.2">
      <c r="A59" s="59">
        <v>56</v>
      </c>
      <c r="B59" s="20" t="s">
        <v>108</v>
      </c>
      <c r="C59" s="15">
        <v>0</v>
      </c>
      <c r="D59" s="54">
        <f>+'10.1.14_SIS'!DD60</f>
        <v>0</v>
      </c>
      <c r="E59" s="54">
        <f t="shared" si="1"/>
        <v>0</v>
      </c>
      <c r="F59" s="54">
        <f t="shared" si="2"/>
        <v>0</v>
      </c>
      <c r="G59" s="54">
        <f t="shared" si="3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4"/>
        <v>5643.1509408288284</v>
      </c>
      <c r="K59" s="14">
        <f t="shared" si="5"/>
        <v>0</v>
      </c>
      <c r="L59" s="13">
        <f t="shared" si="6"/>
        <v>0</v>
      </c>
      <c r="M59" s="13">
        <f t="shared" si="7"/>
        <v>0</v>
      </c>
    </row>
    <row r="60" spans="1:13" ht="14.25" x14ac:dyDescent="0.2">
      <c r="A60" s="59">
        <v>57</v>
      </c>
      <c r="B60" s="20" t="s">
        <v>107</v>
      </c>
      <c r="C60" s="15">
        <v>0</v>
      </c>
      <c r="D60" s="54">
        <f>+'10.1.14_SIS'!DD61</f>
        <v>2</v>
      </c>
      <c r="E60" s="54">
        <f t="shared" si="1"/>
        <v>2</v>
      </c>
      <c r="F60" s="54">
        <f t="shared" si="2"/>
        <v>2</v>
      </c>
      <c r="G60" s="54">
        <f t="shared" si="3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4"/>
        <v>5390.5022979230689</v>
      </c>
      <c r="K60" s="14">
        <f t="shared" si="5"/>
        <v>10781.004595846138</v>
      </c>
      <c r="L60" s="13">
        <f t="shared" si="6"/>
        <v>10781.004595846138</v>
      </c>
      <c r="M60" s="13">
        <f t="shared" si="7"/>
        <v>0</v>
      </c>
    </row>
    <row r="61" spans="1:13" ht="14.25" x14ac:dyDescent="0.2">
      <c r="A61" s="59">
        <v>58</v>
      </c>
      <c r="B61" s="20" t="s">
        <v>106</v>
      </c>
      <c r="C61" s="15">
        <v>0</v>
      </c>
      <c r="D61" s="54">
        <f>+'10.1.14_SIS'!DD62</f>
        <v>0</v>
      </c>
      <c r="E61" s="54">
        <f t="shared" si="1"/>
        <v>0</v>
      </c>
      <c r="F61" s="54">
        <f t="shared" si="2"/>
        <v>0</v>
      </c>
      <c r="G61" s="54">
        <f t="shared" si="3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4"/>
        <v>6370.1529637882122</v>
      </c>
      <c r="K61" s="14">
        <f t="shared" si="5"/>
        <v>0</v>
      </c>
      <c r="L61" s="13">
        <f t="shared" si="6"/>
        <v>0</v>
      </c>
      <c r="M61" s="13">
        <f t="shared" si="7"/>
        <v>0</v>
      </c>
    </row>
    <row r="62" spans="1:13" ht="14.25" x14ac:dyDescent="0.2">
      <c r="A62" s="59">
        <v>59</v>
      </c>
      <c r="B62" s="20" t="s">
        <v>105</v>
      </c>
      <c r="C62" s="15">
        <v>0</v>
      </c>
      <c r="D62" s="54">
        <f>+'10.1.14_SIS'!DD63</f>
        <v>0</v>
      </c>
      <c r="E62" s="54">
        <f t="shared" si="1"/>
        <v>0</v>
      </c>
      <c r="F62" s="54">
        <f t="shared" si="2"/>
        <v>0</v>
      </c>
      <c r="G62" s="54">
        <f t="shared" si="3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4"/>
        <v>7311.4662935218475</v>
      </c>
      <c r="K62" s="14">
        <f t="shared" si="5"/>
        <v>0</v>
      </c>
      <c r="L62" s="13">
        <f t="shared" si="6"/>
        <v>0</v>
      </c>
      <c r="M62" s="13">
        <f t="shared" si="7"/>
        <v>0</v>
      </c>
    </row>
    <row r="63" spans="1:13" ht="14.25" x14ac:dyDescent="0.2">
      <c r="A63" s="60">
        <v>60</v>
      </c>
      <c r="B63" s="22" t="s">
        <v>104</v>
      </c>
      <c r="C63" s="12">
        <v>0</v>
      </c>
      <c r="D63" s="55">
        <f>+'10.1.14_SIS'!DD64</f>
        <v>0</v>
      </c>
      <c r="E63" s="55">
        <f t="shared" si="1"/>
        <v>0</v>
      </c>
      <c r="F63" s="55">
        <f t="shared" si="2"/>
        <v>0</v>
      </c>
      <c r="G63" s="55">
        <f t="shared" si="3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4"/>
        <v>5895.264090063828</v>
      </c>
      <c r="K63" s="10">
        <f t="shared" si="5"/>
        <v>0</v>
      </c>
      <c r="L63" s="11">
        <f t="shared" si="6"/>
        <v>0</v>
      </c>
      <c r="M63" s="11">
        <f t="shared" si="7"/>
        <v>0</v>
      </c>
    </row>
    <row r="64" spans="1:13" ht="14.25" x14ac:dyDescent="0.2">
      <c r="A64" s="59">
        <v>61</v>
      </c>
      <c r="B64" s="20" t="s">
        <v>103</v>
      </c>
      <c r="C64" s="15">
        <v>0</v>
      </c>
      <c r="D64" s="54">
        <f>+'10.1.14_SIS'!DD65</f>
        <v>0</v>
      </c>
      <c r="E64" s="54">
        <f t="shared" si="1"/>
        <v>0</v>
      </c>
      <c r="F64" s="54">
        <f t="shared" si="2"/>
        <v>0</v>
      </c>
      <c r="G64" s="54">
        <f t="shared" si="3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4"/>
        <v>3687.8675356369185</v>
      </c>
      <c r="K64" s="14">
        <f t="shared" si="5"/>
        <v>0</v>
      </c>
      <c r="L64" s="13">
        <f t="shared" si="6"/>
        <v>0</v>
      </c>
      <c r="M64" s="13">
        <f t="shared" si="7"/>
        <v>0</v>
      </c>
    </row>
    <row r="65" spans="1:13" ht="14.25" x14ac:dyDescent="0.2">
      <c r="A65" s="59">
        <v>62</v>
      </c>
      <c r="B65" s="20" t="s">
        <v>102</v>
      </c>
      <c r="C65" s="15">
        <v>0</v>
      </c>
      <c r="D65" s="54">
        <f>+'10.1.14_SIS'!DD66</f>
        <v>0</v>
      </c>
      <c r="E65" s="54">
        <f t="shared" si="1"/>
        <v>0</v>
      </c>
      <c r="F65" s="54">
        <f t="shared" si="2"/>
        <v>0</v>
      </c>
      <c r="G65" s="54">
        <f t="shared" si="3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4"/>
        <v>6417.154538516008</v>
      </c>
      <c r="K65" s="14">
        <f t="shared" si="5"/>
        <v>0</v>
      </c>
      <c r="L65" s="13">
        <f t="shared" si="6"/>
        <v>0</v>
      </c>
      <c r="M65" s="13">
        <f t="shared" si="7"/>
        <v>0</v>
      </c>
    </row>
    <row r="66" spans="1:13" ht="14.25" x14ac:dyDescent="0.2">
      <c r="A66" s="59">
        <v>63</v>
      </c>
      <c r="B66" s="20" t="s">
        <v>101</v>
      </c>
      <c r="C66" s="15">
        <v>0</v>
      </c>
      <c r="D66" s="54">
        <f>+'10.1.14_SIS'!DD67</f>
        <v>0</v>
      </c>
      <c r="E66" s="54">
        <f t="shared" si="1"/>
        <v>0</v>
      </c>
      <c r="F66" s="54">
        <f t="shared" si="2"/>
        <v>0</v>
      </c>
      <c r="G66" s="54">
        <f t="shared" si="3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4"/>
        <v>4881.1713481848092</v>
      </c>
      <c r="K66" s="14">
        <f t="shared" si="5"/>
        <v>0</v>
      </c>
      <c r="L66" s="13">
        <f t="shared" si="6"/>
        <v>0</v>
      </c>
      <c r="M66" s="13">
        <f t="shared" si="7"/>
        <v>0</v>
      </c>
    </row>
    <row r="67" spans="1:13" ht="14.25" x14ac:dyDescent="0.2">
      <c r="A67" s="59">
        <v>64</v>
      </c>
      <c r="B67" s="20" t="s">
        <v>100</v>
      </c>
      <c r="C67" s="15">
        <v>0</v>
      </c>
      <c r="D67" s="54">
        <f>+'10.1.14_SIS'!DD68</f>
        <v>0</v>
      </c>
      <c r="E67" s="54">
        <f t="shared" si="1"/>
        <v>0</v>
      </c>
      <c r="F67" s="54">
        <f t="shared" si="2"/>
        <v>0</v>
      </c>
      <c r="G67" s="54">
        <f t="shared" si="3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4"/>
        <v>6870.4907532778252</v>
      </c>
      <c r="K67" s="14">
        <f t="shared" si="5"/>
        <v>0</v>
      </c>
      <c r="L67" s="13">
        <f t="shared" si="6"/>
        <v>0</v>
      </c>
      <c r="M67" s="13">
        <f t="shared" si="7"/>
        <v>0</v>
      </c>
    </row>
    <row r="68" spans="1:13" ht="14.25" x14ac:dyDescent="0.2">
      <c r="A68" s="60">
        <v>65</v>
      </c>
      <c r="B68" s="22" t="s">
        <v>99</v>
      </c>
      <c r="C68" s="12">
        <v>0</v>
      </c>
      <c r="D68" s="55">
        <f>+'10.1.14_SIS'!DD69</f>
        <v>0</v>
      </c>
      <c r="E68" s="55">
        <f t="shared" ref="E68:E72" si="8">D68-C68</f>
        <v>0</v>
      </c>
      <c r="F68" s="55">
        <f t="shared" ref="F68:F72" si="9">IF(E68&gt;0,E68,0)</f>
        <v>0</v>
      </c>
      <c r="G68" s="55">
        <f t="shared" ref="G68:G72" si="10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ref="J68:J72" si="11">H68+I68</f>
        <v>5604.2805543943641</v>
      </c>
      <c r="K68" s="10">
        <f t="shared" ref="K68:K72" si="12">E68*J68</f>
        <v>0</v>
      </c>
      <c r="L68" s="11">
        <f t="shared" ref="L68:L72" si="13">IF(K68&gt;0,K68,0)</f>
        <v>0</v>
      </c>
      <c r="M68" s="11">
        <f t="shared" ref="M68:M72" si="14">IF(K68&lt;0,K68,0)</f>
        <v>0</v>
      </c>
    </row>
    <row r="69" spans="1:13" ht="14.25" x14ac:dyDescent="0.2">
      <c r="A69" s="59">
        <v>66</v>
      </c>
      <c r="B69" s="20" t="s">
        <v>98</v>
      </c>
      <c r="C69" s="15">
        <v>0</v>
      </c>
      <c r="D69" s="54">
        <f>+'10.1.14_SIS'!DD70</f>
        <v>0</v>
      </c>
      <c r="E69" s="54">
        <f t="shared" si="8"/>
        <v>0</v>
      </c>
      <c r="F69" s="54">
        <f t="shared" si="9"/>
        <v>0</v>
      </c>
      <c r="G69" s="54">
        <f t="shared" si="10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si="11"/>
        <v>7294.0685433910039</v>
      </c>
      <c r="K69" s="14">
        <f t="shared" si="12"/>
        <v>0</v>
      </c>
      <c r="L69" s="13">
        <f t="shared" si="13"/>
        <v>0</v>
      </c>
      <c r="M69" s="13">
        <f t="shared" si="14"/>
        <v>0</v>
      </c>
    </row>
    <row r="70" spans="1:13" ht="14.25" x14ac:dyDescent="0.2">
      <c r="A70" s="59">
        <v>67</v>
      </c>
      <c r="B70" s="20" t="s">
        <v>97</v>
      </c>
      <c r="C70" s="15">
        <v>0</v>
      </c>
      <c r="D70" s="54">
        <f>+'10.1.14_SIS'!DD71</f>
        <v>0</v>
      </c>
      <c r="E70" s="54">
        <f t="shared" si="8"/>
        <v>0</v>
      </c>
      <c r="F70" s="54">
        <f t="shared" si="9"/>
        <v>0</v>
      </c>
      <c r="G70" s="54">
        <f t="shared" si="10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1"/>
        <v>5744.7567736134115</v>
      </c>
      <c r="K70" s="14">
        <f t="shared" si="12"/>
        <v>0</v>
      </c>
      <c r="L70" s="13">
        <f t="shared" si="13"/>
        <v>0</v>
      </c>
      <c r="M70" s="13">
        <f t="shared" si="14"/>
        <v>0</v>
      </c>
    </row>
    <row r="71" spans="1:13" ht="14.25" x14ac:dyDescent="0.2">
      <c r="A71" s="59">
        <v>68</v>
      </c>
      <c r="B71" s="20" t="s">
        <v>96</v>
      </c>
      <c r="C71" s="15">
        <v>0</v>
      </c>
      <c r="D71" s="54">
        <f>+'10.1.14_SIS'!DD72</f>
        <v>0</v>
      </c>
      <c r="E71" s="54">
        <f t="shared" si="8"/>
        <v>0</v>
      </c>
      <c r="F71" s="54">
        <f t="shared" si="9"/>
        <v>0</v>
      </c>
      <c r="G71" s="54">
        <f t="shared" si="10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1"/>
        <v>7188.8644202560599</v>
      </c>
      <c r="K71" s="14">
        <f t="shared" si="12"/>
        <v>0</v>
      </c>
      <c r="L71" s="13">
        <f t="shared" si="13"/>
        <v>0</v>
      </c>
      <c r="M71" s="13">
        <f t="shared" si="14"/>
        <v>0</v>
      </c>
    </row>
    <row r="72" spans="1:13" ht="14.25" x14ac:dyDescent="0.2">
      <c r="A72" s="59">
        <v>69</v>
      </c>
      <c r="B72" s="20" t="s">
        <v>95</v>
      </c>
      <c r="C72" s="15">
        <v>0</v>
      </c>
      <c r="D72" s="54">
        <f>+'10.1.14_SIS'!DD73</f>
        <v>0</v>
      </c>
      <c r="E72" s="54">
        <f t="shared" si="8"/>
        <v>0</v>
      </c>
      <c r="F72" s="54">
        <f t="shared" si="9"/>
        <v>0</v>
      </c>
      <c r="G72" s="54">
        <f t="shared" si="10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1"/>
        <v>6428.1647921281337</v>
      </c>
      <c r="K72" s="14">
        <f t="shared" si="12"/>
        <v>0</v>
      </c>
      <c r="L72" s="13">
        <f t="shared" si="13"/>
        <v>0</v>
      </c>
      <c r="M72" s="13">
        <f t="shared" si="14"/>
        <v>0</v>
      </c>
    </row>
    <row r="73" spans="1:13" ht="13.5" thickBot="1" x14ac:dyDescent="0.25">
      <c r="A73" s="35"/>
      <c r="B73" s="34" t="s">
        <v>94</v>
      </c>
      <c r="C73" s="67">
        <f>SUM(C4:C72)</f>
        <v>0</v>
      </c>
      <c r="D73" s="67">
        <f>SUM(D4:D72)</f>
        <v>534</v>
      </c>
      <c r="E73" s="67">
        <f>SUM(E4:E72)</f>
        <v>534</v>
      </c>
      <c r="F73" s="67">
        <f>SUM(F4:F72)</f>
        <v>534</v>
      </c>
      <c r="G73" s="67">
        <f>SUM(G4:G72)</f>
        <v>0</v>
      </c>
      <c r="H73" s="33"/>
      <c r="I73" s="32"/>
      <c r="J73" s="32"/>
      <c r="K73" s="31">
        <f>SUM(K4:K72)</f>
        <v>2175042.3751118942</v>
      </c>
      <c r="L73" s="31">
        <f>SUM(L4:L72)</f>
        <v>2175042.3751118942</v>
      </c>
      <c r="M73" s="31">
        <f>SUM(M4:M72)</f>
        <v>0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Finalized Allocation Using October 1, 2014 SIS Data</oddHeader>
    <oddFooter>&amp;R&amp;P</oddFooter>
  </headerFooter>
  <colBreaks count="1" manualBreakCount="1">
    <brk id="7" max="73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19" t="s">
        <v>526</v>
      </c>
      <c r="B1" s="220"/>
      <c r="C1" s="58" t="s">
        <v>510</v>
      </c>
      <c r="D1" s="47" t="s">
        <v>508</v>
      </c>
      <c r="E1" s="43" t="s">
        <v>509</v>
      </c>
      <c r="F1" s="43" t="s">
        <v>501</v>
      </c>
      <c r="G1" s="43" t="s">
        <v>502</v>
      </c>
      <c r="H1" s="44" t="s">
        <v>517</v>
      </c>
      <c r="I1" s="45" t="s">
        <v>503</v>
      </c>
      <c r="J1" s="46" t="s">
        <v>504</v>
      </c>
      <c r="K1" s="42" t="s">
        <v>505</v>
      </c>
      <c r="L1" s="42" t="s">
        <v>506</v>
      </c>
      <c r="M1" s="42" t="s">
        <v>507</v>
      </c>
    </row>
    <row r="2" spans="1:13" ht="13.9" customHeight="1" x14ac:dyDescent="0.25">
      <c r="A2" s="39"/>
      <c r="B2" s="38"/>
      <c r="C2" s="65">
        <v>1</v>
      </c>
      <c r="D2" s="29">
        <f t="shared" ref="D2:M2" si="0">C2+1</f>
        <v>2</v>
      </c>
      <c r="E2" s="29">
        <f t="shared" si="0"/>
        <v>3</v>
      </c>
      <c r="F2" s="29">
        <f t="shared" si="0"/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66" t="s">
        <v>91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15">
        <v>0</v>
      </c>
      <c r="D4" s="54">
        <f>+'10.1.14_SIS'!DA5</f>
        <v>6</v>
      </c>
      <c r="E4" s="54">
        <f t="shared" ref="E4:E67" si="1">D4-C4</f>
        <v>6</v>
      </c>
      <c r="F4" s="54">
        <f t="shared" ref="F4:F67" si="2">IF(E4&gt;0,E4,0)</f>
        <v>6</v>
      </c>
      <c r="G4" s="54">
        <f t="shared" ref="G4:G67" si="3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 t="shared" ref="J4:J67" si="4">H4+I4</f>
        <v>5543.3384413349831</v>
      </c>
      <c r="K4" s="14">
        <f t="shared" ref="K4:K67" si="5">E4*J4</f>
        <v>33260.030648009895</v>
      </c>
      <c r="L4" s="13">
        <f t="shared" ref="L4:L67" si="6">IF(K4&gt;0,K4,0)</f>
        <v>33260.030648009895</v>
      </c>
      <c r="M4" s="13">
        <f t="shared" ref="M4:M67" si="7">IF(K4&lt;0,K4,0)</f>
        <v>0</v>
      </c>
    </row>
    <row r="5" spans="1:13" ht="14.25" x14ac:dyDescent="0.2">
      <c r="A5" s="59">
        <v>2</v>
      </c>
      <c r="B5" s="20" t="s">
        <v>162</v>
      </c>
      <c r="C5" s="15">
        <v>0</v>
      </c>
      <c r="D5" s="54">
        <f>+'10.1.14_SIS'!DA6</f>
        <v>0</v>
      </c>
      <c r="E5" s="54">
        <f t="shared" si="1"/>
        <v>0</v>
      </c>
      <c r="F5" s="54">
        <f t="shared" si="2"/>
        <v>0</v>
      </c>
      <c r="G5" s="54">
        <f t="shared" si="3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si="4"/>
        <v>7158.9466417386639</v>
      </c>
      <c r="K5" s="14">
        <f t="shared" si="5"/>
        <v>0</v>
      </c>
      <c r="L5" s="13">
        <f t="shared" si="6"/>
        <v>0</v>
      </c>
      <c r="M5" s="13">
        <f t="shared" si="7"/>
        <v>0</v>
      </c>
    </row>
    <row r="6" spans="1:13" ht="14.25" x14ac:dyDescent="0.2">
      <c r="A6" s="59">
        <v>3</v>
      </c>
      <c r="B6" s="20" t="s">
        <v>161</v>
      </c>
      <c r="C6" s="15">
        <v>0</v>
      </c>
      <c r="D6" s="54">
        <f>+'10.1.14_SIS'!DA7</f>
        <v>0</v>
      </c>
      <c r="E6" s="54">
        <f t="shared" si="1"/>
        <v>0</v>
      </c>
      <c r="F6" s="54">
        <f t="shared" si="2"/>
        <v>0</v>
      </c>
      <c r="G6" s="54">
        <f t="shared" si="3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4"/>
        <v>4752.026202739682</v>
      </c>
      <c r="K6" s="14">
        <f t="shared" si="5"/>
        <v>0</v>
      </c>
      <c r="L6" s="13">
        <f t="shared" si="6"/>
        <v>0</v>
      </c>
      <c r="M6" s="13">
        <f t="shared" si="7"/>
        <v>0</v>
      </c>
    </row>
    <row r="7" spans="1:13" ht="14.25" x14ac:dyDescent="0.2">
      <c r="A7" s="59">
        <v>4</v>
      </c>
      <c r="B7" s="20" t="s">
        <v>160</v>
      </c>
      <c r="C7" s="15">
        <v>0</v>
      </c>
      <c r="D7" s="54">
        <f>+'10.1.14_SIS'!DA8</f>
        <v>0</v>
      </c>
      <c r="E7" s="54">
        <f t="shared" si="1"/>
        <v>0</v>
      </c>
      <c r="F7" s="54">
        <f t="shared" si="2"/>
        <v>0</v>
      </c>
      <c r="G7" s="54">
        <f t="shared" si="3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4"/>
        <v>6704.8181446878571</v>
      </c>
      <c r="K7" s="14">
        <f t="shared" si="5"/>
        <v>0</v>
      </c>
      <c r="L7" s="13">
        <f t="shared" si="6"/>
        <v>0</v>
      </c>
      <c r="M7" s="13">
        <f t="shared" si="7"/>
        <v>0</v>
      </c>
    </row>
    <row r="8" spans="1:13" ht="14.25" x14ac:dyDescent="0.2">
      <c r="A8" s="60">
        <v>5</v>
      </c>
      <c r="B8" s="22" t="s">
        <v>159</v>
      </c>
      <c r="C8" s="12">
        <v>0</v>
      </c>
      <c r="D8" s="55">
        <f>+'10.1.14_SIS'!DA9</f>
        <v>0</v>
      </c>
      <c r="E8" s="55">
        <f t="shared" si="1"/>
        <v>0</v>
      </c>
      <c r="F8" s="55">
        <f t="shared" si="2"/>
        <v>0</v>
      </c>
      <c r="G8" s="55">
        <f t="shared" si="3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4"/>
        <v>5824.8505660099108</v>
      </c>
      <c r="K8" s="10">
        <f t="shared" si="5"/>
        <v>0</v>
      </c>
      <c r="L8" s="11">
        <f t="shared" si="6"/>
        <v>0</v>
      </c>
      <c r="M8" s="11">
        <f t="shared" si="7"/>
        <v>0</v>
      </c>
    </row>
    <row r="9" spans="1:13" ht="14.25" x14ac:dyDescent="0.2">
      <c r="A9" s="59">
        <v>6</v>
      </c>
      <c r="B9" s="20" t="s">
        <v>158</v>
      </c>
      <c r="C9" s="15">
        <v>0</v>
      </c>
      <c r="D9" s="54">
        <f>+'10.1.14_SIS'!DA10</f>
        <v>0</v>
      </c>
      <c r="E9" s="54">
        <f t="shared" si="1"/>
        <v>0</v>
      </c>
      <c r="F9" s="54">
        <f t="shared" si="2"/>
        <v>0</v>
      </c>
      <c r="G9" s="54">
        <f t="shared" si="3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4"/>
        <v>5923.9886124955865</v>
      </c>
      <c r="K9" s="14">
        <f t="shared" si="5"/>
        <v>0</v>
      </c>
      <c r="L9" s="13">
        <f t="shared" si="6"/>
        <v>0</v>
      </c>
      <c r="M9" s="13">
        <f t="shared" si="7"/>
        <v>0</v>
      </c>
    </row>
    <row r="10" spans="1:13" ht="14.25" x14ac:dyDescent="0.2">
      <c r="A10" s="59">
        <v>7</v>
      </c>
      <c r="B10" s="20" t="s">
        <v>157</v>
      </c>
      <c r="C10" s="15">
        <v>0</v>
      </c>
      <c r="D10" s="54">
        <f>+'10.1.14_SIS'!DA11</f>
        <v>0</v>
      </c>
      <c r="E10" s="54">
        <f t="shared" si="1"/>
        <v>0</v>
      </c>
      <c r="F10" s="54">
        <f t="shared" si="2"/>
        <v>0</v>
      </c>
      <c r="G10" s="54">
        <f t="shared" si="3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4"/>
        <v>2999.923196347032</v>
      </c>
      <c r="K10" s="14">
        <f t="shared" si="5"/>
        <v>0</v>
      </c>
      <c r="L10" s="13">
        <f t="shared" si="6"/>
        <v>0</v>
      </c>
      <c r="M10" s="13">
        <f t="shared" si="7"/>
        <v>0</v>
      </c>
    </row>
    <row r="11" spans="1:13" ht="14.25" x14ac:dyDescent="0.2">
      <c r="A11" s="59">
        <v>8</v>
      </c>
      <c r="B11" s="20" t="s">
        <v>156</v>
      </c>
      <c r="C11" s="15">
        <v>0</v>
      </c>
      <c r="D11" s="54">
        <f>+'10.1.14_SIS'!DA12</f>
        <v>0</v>
      </c>
      <c r="E11" s="54">
        <f t="shared" si="1"/>
        <v>0</v>
      </c>
      <c r="F11" s="54">
        <f t="shared" si="2"/>
        <v>0</v>
      </c>
      <c r="G11" s="54">
        <f t="shared" si="3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4"/>
        <v>5395.5624595588542</v>
      </c>
      <c r="K11" s="14">
        <f t="shared" si="5"/>
        <v>0</v>
      </c>
      <c r="L11" s="13">
        <f t="shared" si="6"/>
        <v>0</v>
      </c>
      <c r="M11" s="13">
        <f t="shared" si="7"/>
        <v>0</v>
      </c>
    </row>
    <row r="12" spans="1:13" ht="14.25" x14ac:dyDescent="0.2">
      <c r="A12" s="59">
        <v>9</v>
      </c>
      <c r="B12" s="20" t="s">
        <v>155</v>
      </c>
      <c r="C12" s="15">
        <v>0</v>
      </c>
      <c r="D12" s="54">
        <f>+'10.1.14_SIS'!DA13</f>
        <v>0</v>
      </c>
      <c r="E12" s="54">
        <f t="shared" si="1"/>
        <v>0</v>
      </c>
      <c r="F12" s="54">
        <f t="shared" si="2"/>
        <v>0</v>
      </c>
      <c r="G12" s="54">
        <f t="shared" si="3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4"/>
        <v>5377.221507204501</v>
      </c>
      <c r="K12" s="14">
        <f t="shared" si="5"/>
        <v>0</v>
      </c>
      <c r="L12" s="13">
        <f t="shared" si="6"/>
        <v>0</v>
      </c>
      <c r="M12" s="13">
        <f t="shared" si="7"/>
        <v>0</v>
      </c>
    </row>
    <row r="13" spans="1:13" ht="14.25" x14ac:dyDescent="0.2">
      <c r="A13" s="60">
        <v>10</v>
      </c>
      <c r="B13" s="22" t="s">
        <v>154</v>
      </c>
      <c r="C13" s="12">
        <v>0</v>
      </c>
      <c r="D13" s="55">
        <f>+'10.1.14_SIS'!DA14</f>
        <v>0</v>
      </c>
      <c r="E13" s="55">
        <f t="shared" si="1"/>
        <v>0</v>
      </c>
      <c r="F13" s="55">
        <f t="shared" si="2"/>
        <v>0</v>
      </c>
      <c r="G13" s="55">
        <f t="shared" si="3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4"/>
        <v>4992.4147339184719</v>
      </c>
      <c r="K13" s="10">
        <f t="shared" si="5"/>
        <v>0</v>
      </c>
      <c r="L13" s="11">
        <f t="shared" si="6"/>
        <v>0</v>
      </c>
      <c r="M13" s="11">
        <f t="shared" si="7"/>
        <v>0</v>
      </c>
    </row>
    <row r="14" spans="1:13" ht="14.25" x14ac:dyDescent="0.2">
      <c r="A14" s="59">
        <v>11</v>
      </c>
      <c r="B14" s="20" t="s">
        <v>153</v>
      </c>
      <c r="C14" s="15">
        <v>0</v>
      </c>
      <c r="D14" s="54">
        <f>+'10.1.14_SIS'!DA15</f>
        <v>0</v>
      </c>
      <c r="E14" s="54">
        <f t="shared" si="1"/>
        <v>0</v>
      </c>
      <c r="F14" s="54">
        <f t="shared" si="2"/>
        <v>0</v>
      </c>
      <c r="G14" s="54">
        <f t="shared" si="3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4"/>
        <v>7805.0872236353352</v>
      </c>
      <c r="K14" s="14">
        <f t="shared" si="5"/>
        <v>0</v>
      </c>
      <c r="L14" s="13">
        <f t="shared" si="6"/>
        <v>0</v>
      </c>
      <c r="M14" s="13">
        <f t="shared" si="7"/>
        <v>0</v>
      </c>
    </row>
    <row r="15" spans="1:13" ht="14.25" x14ac:dyDescent="0.2">
      <c r="A15" s="59">
        <v>12</v>
      </c>
      <c r="B15" s="20" t="s">
        <v>152</v>
      </c>
      <c r="C15" s="15">
        <v>0</v>
      </c>
      <c r="D15" s="54">
        <f>+'10.1.14_SIS'!DA16</f>
        <v>0</v>
      </c>
      <c r="E15" s="54">
        <f t="shared" si="1"/>
        <v>0</v>
      </c>
      <c r="F15" s="54">
        <f t="shared" si="2"/>
        <v>0</v>
      </c>
      <c r="G15" s="54">
        <f t="shared" si="3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4"/>
        <v>2729.9140983606558</v>
      </c>
      <c r="K15" s="14">
        <f t="shared" si="5"/>
        <v>0</v>
      </c>
      <c r="L15" s="13">
        <f t="shared" si="6"/>
        <v>0</v>
      </c>
      <c r="M15" s="13">
        <f t="shared" si="7"/>
        <v>0</v>
      </c>
    </row>
    <row r="16" spans="1:13" ht="14.25" x14ac:dyDescent="0.2">
      <c r="A16" s="59">
        <v>13</v>
      </c>
      <c r="B16" s="20" t="s">
        <v>151</v>
      </c>
      <c r="C16" s="15">
        <v>0</v>
      </c>
      <c r="D16" s="54">
        <f>+'10.1.14_SIS'!DA17</f>
        <v>0</v>
      </c>
      <c r="E16" s="54">
        <f t="shared" si="1"/>
        <v>0</v>
      </c>
      <c r="F16" s="54">
        <f t="shared" si="2"/>
        <v>0</v>
      </c>
      <c r="G16" s="54">
        <f t="shared" si="3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4"/>
        <v>7183.0597758332215</v>
      </c>
      <c r="K16" s="14">
        <f t="shared" si="5"/>
        <v>0</v>
      </c>
      <c r="L16" s="13">
        <f t="shared" si="6"/>
        <v>0</v>
      </c>
      <c r="M16" s="13">
        <f t="shared" si="7"/>
        <v>0</v>
      </c>
    </row>
    <row r="17" spans="1:13" ht="14.25" x14ac:dyDescent="0.2">
      <c r="A17" s="59">
        <v>14</v>
      </c>
      <c r="B17" s="20" t="s">
        <v>150</v>
      </c>
      <c r="C17" s="15">
        <v>0</v>
      </c>
      <c r="D17" s="54">
        <f>+'10.1.14_SIS'!DA18</f>
        <v>0</v>
      </c>
      <c r="E17" s="54">
        <f t="shared" si="1"/>
        <v>0</v>
      </c>
      <c r="F17" s="54">
        <f t="shared" si="2"/>
        <v>0</v>
      </c>
      <c r="G17" s="54">
        <f t="shared" si="3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4"/>
        <v>6144.9309412499997</v>
      </c>
      <c r="K17" s="14">
        <f t="shared" si="5"/>
        <v>0</v>
      </c>
      <c r="L17" s="13">
        <f t="shared" si="6"/>
        <v>0</v>
      </c>
      <c r="M17" s="13">
        <f t="shared" si="7"/>
        <v>0</v>
      </c>
    </row>
    <row r="18" spans="1:13" ht="14.25" x14ac:dyDescent="0.2">
      <c r="A18" s="60">
        <v>15</v>
      </c>
      <c r="B18" s="22" t="s">
        <v>149</v>
      </c>
      <c r="C18" s="12">
        <v>0</v>
      </c>
      <c r="D18" s="55">
        <f>+'10.1.14_SIS'!DA19</f>
        <v>0</v>
      </c>
      <c r="E18" s="55">
        <f t="shared" si="1"/>
        <v>0</v>
      </c>
      <c r="F18" s="55">
        <f t="shared" si="2"/>
        <v>0</v>
      </c>
      <c r="G18" s="55">
        <f t="shared" si="3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4"/>
        <v>6303.6285214059953</v>
      </c>
      <c r="K18" s="10">
        <f t="shared" si="5"/>
        <v>0</v>
      </c>
      <c r="L18" s="11">
        <f t="shared" si="6"/>
        <v>0</v>
      </c>
      <c r="M18" s="11">
        <f t="shared" si="7"/>
        <v>0</v>
      </c>
    </row>
    <row r="19" spans="1:13" ht="14.25" x14ac:dyDescent="0.2">
      <c r="A19" s="59">
        <v>16</v>
      </c>
      <c r="B19" s="20" t="s">
        <v>148</v>
      </c>
      <c r="C19" s="15">
        <v>0</v>
      </c>
      <c r="D19" s="54">
        <f>+'10.1.14_SIS'!DA20</f>
        <v>0</v>
      </c>
      <c r="E19" s="54">
        <f t="shared" si="1"/>
        <v>0</v>
      </c>
      <c r="F19" s="54">
        <f t="shared" si="2"/>
        <v>0</v>
      </c>
      <c r="G19" s="54">
        <f t="shared" si="3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4"/>
        <v>2666.9794354342025</v>
      </c>
      <c r="K19" s="14">
        <f t="shared" si="5"/>
        <v>0</v>
      </c>
      <c r="L19" s="13">
        <f t="shared" si="6"/>
        <v>0</v>
      </c>
      <c r="M19" s="13">
        <f t="shared" si="7"/>
        <v>0</v>
      </c>
    </row>
    <row r="20" spans="1:13" ht="14.25" x14ac:dyDescent="0.2">
      <c r="A20" s="59">
        <v>17</v>
      </c>
      <c r="B20" s="20" t="s">
        <v>147</v>
      </c>
      <c r="C20" s="15">
        <v>0</v>
      </c>
      <c r="D20" s="54">
        <f>+'10.1.14_SIS'!DA21</f>
        <v>1</v>
      </c>
      <c r="E20" s="54">
        <f t="shared" si="1"/>
        <v>1</v>
      </c>
      <c r="F20" s="54">
        <f t="shared" si="2"/>
        <v>1</v>
      </c>
      <c r="G20" s="54">
        <f t="shared" si="3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4"/>
        <v>4165.0756609935179</v>
      </c>
      <c r="K20" s="14">
        <f t="shared" si="5"/>
        <v>4165.0756609935179</v>
      </c>
      <c r="L20" s="13">
        <f t="shared" si="6"/>
        <v>4165.0756609935179</v>
      </c>
      <c r="M20" s="13">
        <f t="shared" si="7"/>
        <v>0</v>
      </c>
    </row>
    <row r="21" spans="1:13" ht="14.25" x14ac:dyDescent="0.2">
      <c r="A21" s="59">
        <v>18</v>
      </c>
      <c r="B21" s="20" t="s">
        <v>146</v>
      </c>
      <c r="C21" s="15">
        <v>0</v>
      </c>
      <c r="D21" s="54">
        <f>+'10.1.14_SIS'!DA22</f>
        <v>0</v>
      </c>
      <c r="E21" s="54">
        <f t="shared" si="1"/>
        <v>0</v>
      </c>
      <c r="F21" s="54">
        <f t="shared" si="2"/>
        <v>0</v>
      </c>
      <c r="G21" s="54">
        <f t="shared" si="3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4"/>
        <v>7200.5033500475729</v>
      </c>
      <c r="K21" s="14">
        <f t="shared" si="5"/>
        <v>0</v>
      </c>
      <c r="L21" s="13">
        <f t="shared" si="6"/>
        <v>0</v>
      </c>
      <c r="M21" s="13">
        <f t="shared" si="7"/>
        <v>0</v>
      </c>
    </row>
    <row r="22" spans="1:13" ht="14.25" x14ac:dyDescent="0.2">
      <c r="A22" s="59">
        <v>19</v>
      </c>
      <c r="B22" s="20" t="s">
        <v>145</v>
      </c>
      <c r="C22" s="15">
        <v>0</v>
      </c>
      <c r="D22" s="54">
        <f>+'10.1.14_SIS'!DA23</f>
        <v>0</v>
      </c>
      <c r="E22" s="54">
        <f t="shared" si="1"/>
        <v>0</v>
      </c>
      <c r="F22" s="54">
        <f t="shared" si="2"/>
        <v>0</v>
      </c>
      <c r="G22" s="54">
        <f t="shared" si="3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4"/>
        <v>6219.8221869460449</v>
      </c>
      <c r="K22" s="14">
        <f t="shared" si="5"/>
        <v>0</v>
      </c>
      <c r="L22" s="13">
        <f t="shared" si="6"/>
        <v>0</v>
      </c>
      <c r="M22" s="13">
        <f t="shared" si="7"/>
        <v>0</v>
      </c>
    </row>
    <row r="23" spans="1:13" ht="14.25" x14ac:dyDescent="0.2">
      <c r="A23" s="60">
        <v>20</v>
      </c>
      <c r="B23" s="22" t="s">
        <v>144</v>
      </c>
      <c r="C23" s="12">
        <v>0</v>
      </c>
      <c r="D23" s="55">
        <f>+'10.1.14_SIS'!DA24</f>
        <v>0</v>
      </c>
      <c r="E23" s="55">
        <f t="shared" si="1"/>
        <v>0</v>
      </c>
      <c r="F23" s="55">
        <f t="shared" si="2"/>
        <v>0</v>
      </c>
      <c r="G23" s="55">
        <f t="shared" si="3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4"/>
        <v>5864.6901565562011</v>
      </c>
      <c r="K23" s="10">
        <f t="shared" si="5"/>
        <v>0</v>
      </c>
      <c r="L23" s="11">
        <f t="shared" si="6"/>
        <v>0</v>
      </c>
      <c r="M23" s="11">
        <f t="shared" si="7"/>
        <v>0</v>
      </c>
    </row>
    <row r="24" spans="1:13" ht="14.25" x14ac:dyDescent="0.2">
      <c r="A24" s="59">
        <v>21</v>
      </c>
      <c r="B24" s="20" t="s">
        <v>143</v>
      </c>
      <c r="C24" s="15">
        <v>0</v>
      </c>
      <c r="D24" s="54">
        <f>+'10.1.14_SIS'!DA25</f>
        <v>0</v>
      </c>
      <c r="E24" s="54">
        <f t="shared" si="1"/>
        <v>0</v>
      </c>
      <c r="F24" s="54">
        <f t="shared" si="2"/>
        <v>0</v>
      </c>
      <c r="G24" s="54">
        <f t="shared" si="3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4"/>
        <v>6692.6542295867766</v>
      </c>
      <c r="K24" s="14">
        <f t="shared" si="5"/>
        <v>0</v>
      </c>
      <c r="L24" s="13">
        <f t="shared" si="6"/>
        <v>0</v>
      </c>
      <c r="M24" s="13">
        <f t="shared" si="7"/>
        <v>0</v>
      </c>
    </row>
    <row r="25" spans="1:13" ht="14.25" x14ac:dyDescent="0.2">
      <c r="A25" s="59">
        <v>22</v>
      </c>
      <c r="B25" s="20" t="s">
        <v>142</v>
      </c>
      <c r="C25" s="15">
        <v>0</v>
      </c>
      <c r="D25" s="54">
        <f>+'10.1.14_SIS'!DA26</f>
        <v>0</v>
      </c>
      <c r="E25" s="54">
        <f t="shared" si="1"/>
        <v>0</v>
      </c>
      <c r="F25" s="54">
        <f t="shared" si="2"/>
        <v>0</v>
      </c>
      <c r="G25" s="54">
        <f t="shared" si="3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4"/>
        <v>6912.4699808195992</v>
      </c>
      <c r="K25" s="14">
        <f t="shared" si="5"/>
        <v>0</v>
      </c>
      <c r="L25" s="13">
        <f t="shared" si="6"/>
        <v>0</v>
      </c>
      <c r="M25" s="13">
        <f t="shared" si="7"/>
        <v>0</v>
      </c>
    </row>
    <row r="26" spans="1:13" ht="14.25" x14ac:dyDescent="0.2">
      <c r="A26" s="59">
        <v>23</v>
      </c>
      <c r="B26" s="20" t="s">
        <v>141</v>
      </c>
      <c r="C26" s="15">
        <v>0</v>
      </c>
      <c r="D26" s="54">
        <f>+'10.1.14_SIS'!DA27</f>
        <v>4</v>
      </c>
      <c r="E26" s="54">
        <f t="shared" si="1"/>
        <v>4</v>
      </c>
      <c r="F26" s="54">
        <f t="shared" si="2"/>
        <v>4</v>
      </c>
      <c r="G26" s="54">
        <f t="shared" si="3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4"/>
        <v>5699.6015265979158</v>
      </c>
      <c r="K26" s="14">
        <f t="shared" si="5"/>
        <v>22798.406106391663</v>
      </c>
      <c r="L26" s="13">
        <f t="shared" si="6"/>
        <v>22798.406106391663</v>
      </c>
      <c r="M26" s="13">
        <f t="shared" si="7"/>
        <v>0</v>
      </c>
    </row>
    <row r="27" spans="1:13" ht="14.25" x14ac:dyDescent="0.2">
      <c r="A27" s="59">
        <v>24</v>
      </c>
      <c r="B27" s="20" t="s">
        <v>140</v>
      </c>
      <c r="C27" s="15">
        <v>0</v>
      </c>
      <c r="D27" s="54">
        <f>+'10.1.14_SIS'!DA28</f>
        <v>0</v>
      </c>
      <c r="E27" s="54">
        <f t="shared" si="1"/>
        <v>0</v>
      </c>
      <c r="F27" s="54">
        <f t="shared" si="2"/>
        <v>0</v>
      </c>
      <c r="G27" s="54">
        <f t="shared" si="3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4"/>
        <v>3465.9240361576999</v>
      </c>
      <c r="K27" s="14">
        <f t="shared" si="5"/>
        <v>0</v>
      </c>
      <c r="L27" s="13">
        <f t="shared" si="6"/>
        <v>0</v>
      </c>
      <c r="M27" s="13">
        <f t="shared" si="7"/>
        <v>0</v>
      </c>
    </row>
    <row r="28" spans="1:13" ht="14.25" x14ac:dyDescent="0.2">
      <c r="A28" s="60">
        <v>25</v>
      </c>
      <c r="B28" s="22" t="s">
        <v>139</v>
      </c>
      <c r="C28" s="12">
        <v>0</v>
      </c>
      <c r="D28" s="55">
        <f>+'10.1.14_SIS'!DA29</f>
        <v>0</v>
      </c>
      <c r="E28" s="55">
        <f t="shared" si="1"/>
        <v>0</v>
      </c>
      <c r="F28" s="55">
        <f t="shared" si="2"/>
        <v>0</v>
      </c>
      <c r="G28" s="55">
        <f t="shared" si="3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4"/>
        <v>4826.8020274945702</v>
      </c>
      <c r="K28" s="10">
        <f t="shared" si="5"/>
        <v>0</v>
      </c>
      <c r="L28" s="11">
        <f t="shared" si="6"/>
        <v>0</v>
      </c>
      <c r="M28" s="11">
        <f t="shared" si="7"/>
        <v>0</v>
      </c>
    </row>
    <row r="29" spans="1:13" ht="14.25" x14ac:dyDescent="0.2">
      <c r="A29" s="59">
        <v>26</v>
      </c>
      <c r="B29" s="20" t="s">
        <v>138</v>
      </c>
      <c r="C29" s="15">
        <v>0</v>
      </c>
      <c r="D29" s="54">
        <f>+'10.1.14_SIS'!DA30</f>
        <v>0</v>
      </c>
      <c r="E29" s="54">
        <f t="shared" si="1"/>
        <v>0</v>
      </c>
      <c r="F29" s="54">
        <f t="shared" si="2"/>
        <v>0</v>
      </c>
      <c r="G29" s="54">
        <f t="shared" si="3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4"/>
        <v>4261.3949970570839</v>
      </c>
      <c r="K29" s="14">
        <f t="shared" si="5"/>
        <v>0</v>
      </c>
      <c r="L29" s="13">
        <f t="shared" si="6"/>
        <v>0</v>
      </c>
      <c r="M29" s="13">
        <f t="shared" si="7"/>
        <v>0</v>
      </c>
    </row>
    <row r="30" spans="1:13" ht="14.25" x14ac:dyDescent="0.2">
      <c r="A30" s="59">
        <v>27</v>
      </c>
      <c r="B30" s="20" t="s">
        <v>137</v>
      </c>
      <c r="C30" s="15">
        <v>0</v>
      </c>
      <c r="D30" s="54">
        <f>+'10.1.14_SIS'!DA31</f>
        <v>0</v>
      </c>
      <c r="E30" s="54">
        <f t="shared" si="1"/>
        <v>0</v>
      </c>
      <c r="F30" s="54">
        <f t="shared" si="2"/>
        <v>0</v>
      </c>
      <c r="G30" s="54">
        <f t="shared" si="3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4"/>
        <v>6497.961383997701</v>
      </c>
      <c r="K30" s="14">
        <f t="shared" si="5"/>
        <v>0</v>
      </c>
      <c r="L30" s="13">
        <f t="shared" si="6"/>
        <v>0</v>
      </c>
      <c r="M30" s="13">
        <f t="shared" si="7"/>
        <v>0</v>
      </c>
    </row>
    <row r="31" spans="1:13" ht="14.25" x14ac:dyDescent="0.2">
      <c r="A31" s="59">
        <v>28</v>
      </c>
      <c r="B31" s="20" t="s">
        <v>136</v>
      </c>
      <c r="C31" s="15">
        <v>0</v>
      </c>
      <c r="D31" s="54">
        <f>+'10.1.14_SIS'!DA32</f>
        <v>411</v>
      </c>
      <c r="E31" s="54">
        <f t="shared" si="1"/>
        <v>411</v>
      </c>
      <c r="F31" s="54">
        <f t="shared" si="2"/>
        <v>411</v>
      </c>
      <c r="G31" s="54">
        <f t="shared" si="3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4"/>
        <v>3831.8158846568822</v>
      </c>
      <c r="K31" s="14">
        <f t="shared" si="5"/>
        <v>1574876.3285939787</v>
      </c>
      <c r="L31" s="13">
        <f t="shared" si="6"/>
        <v>1574876.3285939787</v>
      </c>
      <c r="M31" s="13">
        <f t="shared" si="7"/>
        <v>0</v>
      </c>
    </row>
    <row r="32" spans="1:13" ht="14.25" x14ac:dyDescent="0.2">
      <c r="A32" s="59">
        <v>29</v>
      </c>
      <c r="B32" s="20" t="s">
        <v>135</v>
      </c>
      <c r="C32" s="15">
        <v>0</v>
      </c>
      <c r="D32" s="54">
        <f>+'10.1.14_SIS'!DA33</f>
        <v>0</v>
      </c>
      <c r="E32" s="54">
        <f t="shared" si="1"/>
        <v>0</v>
      </c>
      <c r="F32" s="54">
        <f t="shared" si="2"/>
        <v>0</v>
      </c>
      <c r="G32" s="54">
        <f t="shared" si="3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4"/>
        <v>4593.9623210173722</v>
      </c>
      <c r="K32" s="14">
        <f t="shared" si="5"/>
        <v>0</v>
      </c>
      <c r="L32" s="13">
        <f t="shared" si="6"/>
        <v>0</v>
      </c>
      <c r="M32" s="13">
        <f t="shared" si="7"/>
        <v>0</v>
      </c>
    </row>
    <row r="33" spans="1:13" ht="14.25" x14ac:dyDescent="0.2">
      <c r="A33" s="60">
        <v>30</v>
      </c>
      <c r="B33" s="22" t="s">
        <v>134</v>
      </c>
      <c r="C33" s="12">
        <v>0</v>
      </c>
      <c r="D33" s="55">
        <f>+'10.1.14_SIS'!DA34</f>
        <v>0</v>
      </c>
      <c r="E33" s="55">
        <f t="shared" si="1"/>
        <v>0</v>
      </c>
      <c r="F33" s="55">
        <f t="shared" si="2"/>
        <v>0</v>
      </c>
      <c r="G33" s="55">
        <f t="shared" si="3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4"/>
        <v>6531.7027273996764</v>
      </c>
      <c r="K33" s="10">
        <f t="shared" si="5"/>
        <v>0</v>
      </c>
      <c r="L33" s="11">
        <f t="shared" si="6"/>
        <v>0</v>
      </c>
      <c r="M33" s="11">
        <f t="shared" si="7"/>
        <v>0</v>
      </c>
    </row>
    <row r="34" spans="1:13" ht="14.25" x14ac:dyDescent="0.2">
      <c r="A34" s="59">
        <v>31</v>
      </c>
      <c r="B34" s="20" t="s">
        <v>133</v>
      </c>
      <c r="C34" s="15">
        <v>0</v>
      </c>
      <c r="D34" s="54">
        <f>+'10.1.14_SIS'!DA35</f>
        <v>0</v>
      </c>
      <c r="E34" s="54">
        <f t="shared" si="1"/>
        <v>0</v>
      </c>
      <c r="F34" s="54">
        <f t="shared" si="2"/>
        <v>0</v>
      </c>
      <c r="G34" s="54">
        <f t="shared" si="3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4"/>
        <v>5141.447671686853</v>
      </c>
      <c r="K34" s="14">
        <f t="shared" si="5"/>
        <v>0</v>
      </c>
      <c r="L34" s="13">
        <f t="shared" si="6"/>
        <v>0</v>
      </c>
      <c r="M34" s="13">
        <f t="shared" si="7"/>
        <v>0</v>
      </c>
    </row>
    <row r="35" spans="1:13" ht="14.25" x14ac:dyDescent="0.2">
      <c r="A35" s="59">
        <v>32</v>
      </c>
      <c r="B35" s="20" t="s">
        <v>132</v>
      </c>
      <c r="C35" s="15">
        <v>0</v>
      </c>
      <c r="D35" s="54">
        <f>+'10.1.14_SIS'!DA36</f>
        <v>0</v>
      </c>
      <c r="E35" s="54">
        <f t="shared" si="1"/>
        <v>0</v>
      </c>
      <c r="F35" s="54">
        <f t="shared" si="2"/>
        <v>0</v>
      </c>
      <c r="G35" s="54">
        <f t="shared" si="3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4"/>
        <v>6212.5891890611274</v>
      </c>
      <c r="K35" s="14">
        <f t="shared" si="5"/>
        <v>0</v>
      </c>
      <c r="L35" s="13">
        <f t="shared" si="6"/>
        <v>0</v>
      </c>
      <c r="M35" s="13">
        <f t="shared" si="7"/>
        <v>0</v>
      </c>
    </row>
    <row r="36" spans="1:13" ht="14.25" x14ac:dyDescent="0.2">
      <c r="A36" s="59">
        <v>33</v>
      </c>
      <c r="B36" s="20" t="s">
        <v>131</v>
      </c>
      <c r="C36" s="15">
        <v>0</v>
      </c>
      <c r="D36" s="54">
        <f>+'10.1.14_SIS'!DA37</f>
        <v>0</v>
      </c>
      <c r="E36" s="54">
        <f t="shared" si="1"/>
        <v>0</v>
      </c>
      <c r="F36" s="54">
        <f t="shared" si="2"/>
        <v>0</v>
      </c>
      <c r="G36" s="54">
        <f t="shared" si="3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4"/>
        <v>6111.5354558085237</v>
      </c>
      <c r="K36" s="14">
        <f t="shared" si="5"/>
        <v>0</v>
      </c>
      <c r="L36" s="13">
        <f t="shared" si="6"/>
        <v>0</v>
      </c>
      <c r="M36" s="13">
        <f t="shared" si="7"/>
        <v>0</v>
      </c>
    </row>
    <row r="37" spans="1:13" ht="14.25" x14ac:dyDescent="0.2">
      <c r="A37" s="59">
        <v>34</v>
      </c>
      <c r="B37" s="20" t="s">
        <v>130</v>
      </c>
      <c r="C37" s="15">
        <v>0</v>
      </c>
      <c r="D37" s="54">
        <f>+'10.1.14_SIS'!DA38</f>
        <v>0</v>
      </c>
      <c r="E37" s="54">
        <f t="shared" si="1"/>
        <v>0</v>
      </c>
      <c r="F37" s="54">
        <f t="shared" si="2"/>
        <v>0</v>
      </c>
      <c r="G37" s="54">
        <f t="shared" si="3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4"/>
        <v>6936.2076842789011</v>
      </c>
      <c r="K37" s="14">
        <f t="shared" si="5"/>
        <v>0</v>
      </c>
      <c r="L37" s="13">
        <f t="shared" si="6"/>
        <v>0</v>
      </c>
      <c r="M37" s="13">
        <f t="shared" si="7"/>
        <v>0</v>
      </c>
    </row>
    <row r="38" spans="1:13" ht="14.25" x14ac:dyDescent="0.2">
      <c r="A38" s="60">
        <v>35</v>
      </c>
      <c r="B38" s="22" t="s">
        <v>129</v>
      </c>
      <c r="C38" s="12">
        <v>0</v>
      </c>
      <c r="D38" s="55">
        <f>+'10.1.14_SIS'!DA39</f>
        <v>0</v>
      </c>
      <c r="E38" s="55">
        <f t="shared" si="1"/>
        <v>0</v>
      </c>
      <c r="F38" s="55">
        <f t="shared" si="2"/>
        <v>0</v>
      </c>
      <c r="G38" s="55">
        <f t="shared" si="3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4"/>
        <v>5704.2082060477605</v>
      </c>
      <c r="K38" s="10">
        <f t="shared" si="5"/>
        <v>0</v>
      </c>
      <c r="L38" s="11">
        <f t="shared" si="6"/>
        <v>0</v>
      </c>
      <c r="M38" s="11">
        <f t="shared" si="7"/>
        <v>0</v>
      </c>
    </row>
    <row r="39" spans="1:13" ht="14.25" x14ac:dyDescent="0.2">
      <c r="A39" s="59">
        <v>36</v>
      </c>
      <c r="B39" s="20" t="s">
        <v>128</v>
      </c>
      <c r="C39" s="15">
        <v>0</v>
      </c>
      <c r="D39" s="54">
        <f>+'10.1.14_SIS'!DA40</f>
        <v>0</v>
      </c>
      <c r="E39" s="54">
        <f t="shared" si="1"/>
        <v>0</v>
      </c>
      <c r="F39" s="54">
        <f t="shared" si="2"/>
        <v>0</v>
      </c>
      <c r="G39" s="54">
        <f t="shared" si="3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4"/>
        <v>4348.7345590766217</v>
      </c>
      <c r="K39" s="14">
        <f t="shared" si="5"/>
        <v>0</v>
      </c>
      <c r="L39" s="13">
        <f t="shared" si="6"/>
        <v>0</v>
      </c>
      <c r="M39" s="13">
        <f t="shared" si="7"/>
        <v>0</v>
      </c>
    </row>
    <row r="40" spans="1:13" ht="14.25" x14ac:dyDescent="0.2">
      <c r="A40" s="59">
        <v>37</v>
      </c>
      <c r="B40" s="20" t="s">
        <v>127</v>
      </c>
      <c r="C40" s="15">
        <v>0</v>
      </c>
      <c r="D40" s="54">
        <f>+'10.1.14_SIS'!DA41</f>
        <v>0</v>
      </c>
      <c r="E40" s="54">
        <f t="shared" si="1"/>
        <v>0</v>
      </c>
      <c r="F40" s="54">
        <f t="shared" si="2"/>
        <v>0</v>
      </c>
      <c r="G40" s="54">
        <f t="shared" si="3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4"/>
        <v>6318.9939260317688</v>
      </c>
      <c r="K40" s="14">
        <f t="shared" si="5"/>
        <v>0</v>
      </c>
      <c r="L40" s="13">
        <f t="shared" si="6"/>
        <v>0</v>
      </c>
      <c r="M40" s="13">
        <f t="shared" si="7"/>
        <v>0</v>
      </c>
    </row>
    <row r="41" spans="1:13" ht="14.25" x14ac:dyDescent="0.2">
      <c r="A41" s="59">
        <v>38</v>
      </c>
      <c r="B41" s="20" t="s">
        <v>126</v>
      </c>
      <c r="C41" s="15">
        <v>0</v>
      </c>
      <c r="D41" s="54">
        <f>+'10.1.14_SIS'!DA42</f>
        <v>0</v>
      </c>
      <c r="E41" s="54">
        <f t="shared" si="1"/>
        <v>0</v>
      </c>
      <c r="F41" s="54">
        <f t="shared" si="2"/>
        <v>0</v>
      </c>
      <c r="G41" s="54">
        <f t="shared" si="3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4"/>
        <v>2918.7217552916882</v>
      </c>
      <c r="K41" s="14">
        <f t="shared" si="5"/>
        <v>0</v>
      </c>
      <c r="L41" s="13">
        <f t="shared" si="6"/>
        <v>0</v>
      </c>
      <c r="M41" s="13">
        <f t="shared" si="7"/>
        <v>0</v>
      </c>
    </row>
    <row r="42" spans="1:13" ht="14.25" x14ac:dyDescent="0.2">
      <c r="A42" s="59">
        <v>39</v>
      </c>
      <c r="B42" s="20" t="s">
        <v>125</v>
      </c>
      <c r="C42" s="15">
        <v>0</v>
      </c>
      <c r="D42" s="54">
        <f>+'10.1.14_SIS'!DA43</f>
        <v>0</v>
      </c>
      <c r="E42" s="54">
        <f t="shared" si="1"/>
        <v>0</v>
      </c>
      <c r="F42" s="54">
        <f t="shared" si="2"/>
        <v>0</v>
      </c>
      <c r="G42" s="54">
        <f t="shared" si="3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4"/>
        <v>4436.561411357332</v>
      </c>
      <c r="K42" s="14">
        <f t="shared" si="5"/>
        <v>0</v>
      </c>
      <c r="L42" s="13">
        <f t="shared" si="6"/>
        <v>0</v>
      </c>
      <c r="M42" s="13">
        <f t="shared" si="7"/>
        <v>0</v>
      </c>
    </row>
    <row r="43" spans="1:13" ht="14.25" x14ac:dyDescent="0.2">
      <c r="A43" s="60">
        <v>40</v>
      </c>
      <c r="B43" s="22" t="s">
        <v>124</v>
      </c>
      <c r="C43" s="12">
        <v>0</v>
      </c>
      <c r="D43" s="55">
        <f>+'10.1.14_SIS'!DA44</f>
        <v>0</v>
      </c>
      <c r="E43" s="55">
        <f t="shared" si="1"/>
        <v>0</v>
      </c>
      <c r="F43" s="55">
        <f t="shared" si="2"/>
        <v>0</v>
      </c>
      <c r="G43" s="55">
        <f t="shared" si="3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4"/>
        <v>5822.0810285698408</v>
      </c>
      <c r="K43" s="10">
        <f t="shared" si="5"/>
        <v>0</v>
      </c>
      <c r="L43" s="11">
        <f t="shared" si="6"/>
        <v>0</v>
      </c>
      <c r="M43" s="11">
        <f t="shared" si="7"/>
        <v>0</v>
      </c>
    </row>
    <row r="44" spans="1:13" ht="14.25" x14ac:dyDescent="0.2">
      <c r="A44" s="59">
        <v>41</v>
      </c>
      <c r="B44" s="20" t="s">
        <v>123</v>
      </c>
      <c r="C44" s="15">
        <v>0</v>
      </c>
      <c r="D44" s="54">
        <f>+'10.1.14_SIS'!DA45</f>
        <v>0</v>
      </c>
      <c r="E44" s="54">
        <f t="shared" si="1"/>
        <v>0</v>
      </c>
      <c r="F44" s="54">
        <f t="shared" si="2"/>
        <v>0</v>
      </c>
      <c r="G44" s="54">
        <f t="shared" si="3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4"/>
        <v>4177.4148574716473</v>
      </c>
      <c r="K44" s="14">
        <f t="shared" si="5"/>
        <v>0</v>
      </c>
      <c r="L44" s="13">
        <f t="shared" si="6"/>
        <v>0</v>
      </c>
      <c r="M44" s="13">
        <f t="shared" si="7"/>
        <v>0</v>
      </c>
    </row>
    <row r="45" spans="1:13" ht="14.25" x14ac:dyDescent="0.2">
      <c r="A45" s="59">
        <v>42</v>
      </c>
      <c r="B45" s="20" t="s">
        <v>122</v>
      </c>
      <c r="C45" s="15">
        <v>0</v>
      </c>
      <c r="D45" s="54">
        <f>+'10.1.14_SIS'!DA46</f>
        <v>0</v>
      </c>
      <c r="E45" s="54">
        <f t="shared" si="1"/>
        <v>0</v>
      </c>
      <c r="F45" s="54">
        <f t="shared" si="2"/>
        <v>0</v>
      </c>
      <c r="G45" s="54">
        <f t="shared" si="3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4"/>
        <v>5647.8877751368682</v>
      </c>
      <c r="K45" s="14">
        <f t="shared" si="5"/>
        <v>0</v>
      </c>
      <c r="L45" s="13">
        <f t="shared" si="6"/>
        <v>0</v>
      </c>
      <c r="M45" s="13">
        <f t="shared" si="7"/>
        <v>0</v>
      </c>
    </row>
    <row r="46" spans="1:13" ht="14.25" x14ac:dyDescent="0.2">
      <c r="A46" s="59">
        <v>43</v>
      </c>
      <c r="B46" s="20" t="s">
        <v>121</v>
      </c>
      <c r="C46" s="15">
        <v>0</v>
      </c>
      <c r="D46" s="54">
        <f>+'10.1.14_SIS'!DA47</f>
        <v>0</v>
      </c>
      <c r="E46" s="54">
        <f t="shared" si="1"/>
        <v>0</v>
      </c>
      <c r="F46" s="54">
        <f t="shared" si="2"/>
        <v>0</v>
      </c>
      <c r="G46" s="54">
        <f t="shared" si="3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4"/>
        <v>6363.3538720594697</v>
      </c>
      <c r="K46" s="14">
        <f t="shared" si="5"/>
        <v>0</v>
      </c>
      <c r="L46" s="13">
        <f t="shared" si="6"/>
        <v>0</v>
      </c>
      <c r="M46" s="13">
        <f t="shared" si="7"/>
        <v>0</v>
      </c>
    </row>
    <row r="47" spans="1:13" ht="14.25" x14ac:dyDescent="0.2">
      <c r="A47" s="59">
        <v>44</v>
      </c>
      <c r="B47" s="20" t="s">
        <v>120</v>
      </c>
      <c r="C47" s="15">
        <v>0</v>
      </c>
      <c r="D47" s="54">
        <f>+'10.1.14_SIS'!DA48</f>
        <v>0</v>
      </c>
      <c r="E47" s="54">
        <f t="shared" si="1"/>
        <v>0</v>
      </c>
      <c r="F47" s="54">
        <f t="shared" si="2"/>
        <v>0</v>
      </c>
      <c r="G47" s="54">
        <f t="shared" si="3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4"/>
        <v>5560.7558151820358</v>
      </c>
      <c r="K47" s="14">
        <f t="shared" si="5"/>
        <v>0</v>
      </c>
      <c r="L47" s="13">
        <f t="shared" si="6"/>
        <v>0</v>
      </c>
      <c r="M47" s="13">
        <f t="shared" si="7"/>
        <v>0</v>
      </c>
    </row>
    <row r="48" spans="1:13" ht="14.25" x14ac:dyDescent="0.2">
      <c r="A48" s="60">
        <v>45</v>
      </c>
      <c r="B48" s="22" t="s">
        <v>119</v>
      </c>
      <c r="C48" s="12">
        <v>0</v>
      </c>
      <c r="D48" s="55">
        <f>+'10.1.14_SIS'!DA49</f>
        <v>0</v>
      </c>
      <c r="E48" s="55">
        <f t="shared" si="1"/>
        <v>0</v>
      </c>
      <c r="F48" s="55">
        <f t="shared" si="2"/>
        <v>0</v>
      </c>
      <c r="G48" s="55">
        <f t="shared" si="3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4"/>
        <v>2808.0072499469102</v>
      </c>
      <c r="K48" s="10">
        <f t="shared" si="5"/>
        <v>0</v>
      </c>
      <c r="L48" s="11">
        <f t="shared" si="6"/>
        <v>0</v>
      </c>
      <c r="M48" s="11">
        <f t="shared" si="7"/>
        <v>0</v>
      </c>
    </row>
    <row r="49" spans="1:13" ht="14.25" x14ac:dyDescent="0.2">
      <c r="A49" s="59">
        <v>46</v>
      </c>
      <c r="B49" s="20" t="s">
        <v>118</v>
      </c>
      <c r="C49" s="15">
        <v>0</v>
      </c>
      <c r="D49" s="54">
        <f>+'10.1.14_SIS'!DA50</f>
        <v>0</v>
      </c>
      <c r="E49" s="54">
        <f t="shared" si="1"/>
        <v>0</v>
      </c>
      <c r="F49" s="54">
        <f t="shared" si="2"/>
        <v>0</v>
      </c>
      <c r="G49" s="54">
        <f t="shared" si="3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4"/>
        <v>6779.2744468088385</v>
      </c>
      <c r="K49" s="14">
        <f t="shared" si="5"/>
        <v>0</v>
      </c>
      <c r="L49" s="13">
        <f t="shared" si="6"/>
        <v>0</v>
      </c>
      <c r="M49" s="13">
        <f t="shared" si="7"/>
        <v>0</v>
      </c>
    </row>
    <row r="50" spans="1:13" ht="14.25" x14ac:dyDescent="0.2">
      <c r="A50" s="59">
        <v>47</v>
      </c>
      <c r="B50" s="20" t="s">
        <v>117</v>
      </c>
      <c r="C50" s="15">
        <v>0</v>
      </c>
      <c r="D50" s="54">
        <f>+'10.1.14_SIS'!DA51</f>
        <v>0</v>
      </c>
      <c r="E50" s="54">
        <f t="shared" si="1"/>
        <v>0</v>
      </c>
      <c r="F50" s="54">
        <f t="shared" si="2"/>
        <v>0</v>
      </c>
      <c r="G50" s="54">
        <f t="shared" si="3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4"/>
        <v>3434.9085257646739</v>
      </c>
      <c r="K50" s="14">
        <f t="shared" si="5"/>
        <v>0</v>
      </c>
      <c r="L50" s="13">
        <f t="shared" si="6"/>
        <v>0</v>
      </c>
      <c r="M50" s="13">
        <f t="shared" si="7"/>
        <v>0</v>
      </c>
    </row>
    <row r="51" spans="1:13" ht="14.25" x14ac:dyDescent="0.2">
      <c r="A51" s="59">
        <v>48</v>
      </c>
      <c r="B51" s="20" t="s">
        <v>116</v>
      </c>
      <c r="C51" s="15">
        <v>0</v>
      </c>
      <c r="D51" s="54">
        <f>+'10.1.14_SIS'!DA52</f>
        <v>0</v>
      </c>
      <c r="E51" s="54">
        <f t="shared" si="1"/>
        <v>0</v>
      </c>
      <c r="F51" s="54">
        <f t="shared" si="2"/>
        <v>0</v>
      </c>
      <c r="G51" s="54">
        <f t="shared" si="3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4"/>
        <v>4854.4282529800721</v>
      </c>
      <c r="K51" s="14">
        <f t="shared" si="5"/>
        <v>0</v>
      </c>
      <c r="L51" s="13">
        <f t="shared" si="6"/>
        <v>0</v>
      </c>
      <c r="M51" s="13">
        <f t="shared" si="7"/>
        <v>0</v>
      </c>
    </row>
    <row r="52" spans="1:13" ht="14.25" x14ac:dyDescent="0.2">
      <c r="A52" s="59">
        <v>49</v>
      </c>
      <c r="B52" s="20" t="s">
        <v>115</v>
      </c>
      <c r="C52" s="15">
        <v>0</v>
      </c>
      <c r="D52" s="54">
        <f>+'10.1.14_SIS'!DA53</f>
        <v>25</v>
      </c>
      <c r="E52" s="54">
        <f t="shared" si="1"/>
        <v>25</v>
      </c>
      <c r="F52" s="54">
        <f t="shared" si="2"/>
        <v>25</v>
      </c>
      <c r="G52" s="54">
        <f t="shared" si="3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4"/>
        <v>5570.3155315659187</v>
      </c>
      <c r="K52" s="14">
        <f t="shared" si="5"/>
        <v>139257.88828914796</v>
      </c>
      <c r="L52" s="13">
        <f t="shared" si="6"/>
        <v>139257.88828914796</v>
      </c>
      <c r="M52" s="13">
        <f t="shared" si="7"/>
        <v>0</v>
      </c>
    </row>
    <row r="53" spans="1:13" ht="14.25" x14ac:dyDescent="0.2">
      <c r="A53" s="60">
        <v>50</v>
      </c>
      <c r="B53" s="22" t="s">
        <v>114</v>
      </c>
      <c r="C53" s="12">
        <v>0</v>
      </c>
      <c r="D53" s="55">
        <f>+'10.1.14_SIS'!DA54</f>
        <v>28</v>
      </c>
      <c r="E53" s="55">
        <f t="shared" si="1"/>
        <v>28</v>
      </c>
      <c r="F53" s="55">
        <f t="shared" si="2"/>
        <v>28</v>
      </c>
      <c r="G53" s="55">
        <f t="shared" si="3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4"/>
        <v>5812.1492722701678</v>
      </c>
      <c r="K53" s="10">
        <f t="shared" si="5"/>
        <v>162740.17962356471</v>
      </c>
      <c r="L53" s="11">
        <f t="shared" si="6"/>
        <v>162740.17962356471</v>
      </c>
      <c r="M53" s="11">
        <f t="shared" si="7"/>
        <v>0</v>
      </c>
    </row>
    <row r="54" spans="1:13" ht="14.25" x14ac:dyDescent="0.2">
      <c r="A54" s="59">
        <v>51</v>
      </c>
      <c r="B54" s="20" t="s">
        <v>113</v>
      </c>
      <c r="C54" s="15">
        <v>0</v>
      </c>
      <c r="D54" s="54">
        <f>+'10.1.14_SIS'!DA55</f>
        <v>1</v>
      </c>
      <c r="E54" s="54">
        <f t="shared" si="1"/>
        <v>1</v>
      </c>
      <c r="F54" s="54">
        <f t="shared" si="2"/>
        <v>1</v>
      </c>
      <c r="G54" s="54">
        <f t="shared" si="3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4"/>
        <v>4860.8528602178994</v>
      </c>
      <c r="K54" s="14">
        <f t="shared" si="5"/>
        <v>4860.8528602178994</v>
      </c>
      <c r="L54" s="13">
        <f t="shared" si="6"/>
        <v>4860.8528602178994</v>
      </c>
      <c r="M54" s="13">
        <f t="shared" si="7"/>
        <v>0</v>
      </c>
    </row>
    <row r="55" spans="1:13" ht="14.25" x14ac:dyDescent="0.2">
      <c r="A55" s="59">
        <v>52</v>
      </c>
      <c r="B55" s="20" t="s">
        <v>112</v>
      </c>
      <c r="C55" s="15">
        <v>0</v>
      </c>
      <c r="D55" s="54">
        <f>+'10.1.14_SIS'!DA56</f>
        <v>0</v>
      </c>
      <c r="E55" s="54">
        <f t="shared" si="1"/>
        <v>0</v>
      </c>
      <c r="F55" s="54">
        <f t="shared" si="2"/>
        <v>0</v>
      </c>
      <c r="G55" s="54">
        <f t="shared" si="3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4"/>
        <v>5720.6445845228172</v>
      </c>
      <c r="K55" s="14">
        <f t="shared" si="5"/>
        <v>0</v>
      </c>
      <c r="L55" s="13">
        <f t="shared" si="6"/>
        <v>0</v>
      </c>
      <c r="M55" s="13">
        <f t="shared" si="7"/>
        <v>0</v>
      </c>
    </row>
    <row r="56" spans="1:13" ht="14.25" x14ac:dyDescent="0.2">
      <c r="A56" s="59">
        <v>53</v>
      </c>
      <c r="B56" s="20" t="s">
        <v>111</v>
      </c>
      <c r="C56" s="15">
        <v>0</v>
      </c>
      <c r="D56" s="54">
        <f>+'10.1.14_SIS'!DA57</f>
        <v>0</v>
      </c>
      <c r="E56" s="54">
        <f t="shared" si="1"/>
        <v>0</v>
      </c>
      <c r="F56" s="54">
        <f t="shared" si="2"/>
        <v>0</v>
      </c>
      <c r="G56" s="54">
        <f t="shared" si="3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4"/>
        <v>5749.890819404548</v>
      </c>
      <c r="K56" s="14">
        <f t="shared" si="5"/>
        <v>0</v>
      </c>
      <c r="L56" s="13">
        <f t="shared" si="6"/>
        <v>0</v>
      </c>
      <c r="M56" s="13">
        <f t="shared" si="7"/>
        <v>0</v>
      </c>
    </row>
    <row r="57" spans="1:13" ht="14.25" x14ac:dyDescent="0.2">
      <c r="A57" s="59">
        <v>54</v>
      </c>
      <c r="B57" s="20" t="s">
        <v>110</v>
      </c>
      <c r="C57" s="15">
        <v>0</v>
      </c>
      <c r="D57" s="54">
        <f>+'10.1.14_SIS'!DA58</f>
        <v>0</v>
      </c>
      <c r="E57" s="54">
        <f t="shared" si="1"/>
        <v>0</v>
      </c>
      <c r="F57" s="54">
        <f t="shared" si="2"/>
        <v>0</v>
      </c>
      <c r="G57" s="54">
        <f t="shared" si="3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4"/>
        <v>6818.5298370516712</v>
      </c>
      <c r="K57" s="14">
        <f t="shared" si="5"/>
        <v>0</v>
      </c>
      <c r="L57" s="13">
        <f t="shared" si="6"/>
        <v>0</v>
      </c>
      <c r="M57" s="13">
        <f t="shared" si="7"/>
        <v>0</v>
      </c>
    </row>
    <row r="58" spans="1:13" ht="14.25" x14ac:dyDescent="0.2">
      <c r="A58" s="60">
        <v>55</v>
      </c>
      <c r="B58" s="22" t="s">
        <v>109</v>
      </c>
      <c r="C58" s="12">
        <v>0</v>
      </c>
      <c r="D58" s="55">
        <f>+'10.1.14_SIS'!DA59</f>
        <v>0</v>
      </c>
      <c r="E58" s="55">
        <f t="shared" si="1"/>
        <v>0</v>
      </c>
      <c r="F58" s="55">
        <f t="shared" si="2"/>
        <v>0</v>
      </c>
      <c r="G58" s="55">
        <f t="shared" si="3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4"/>
        <v>5061.9625491298484</v>
      </c>
      <c r="K58" s="10">
        <f t="shared" si="5"/>
        <v>0</v>
      </c>
      <c r="L58" s="11">
        <f t="shared" si="6"/>
        <v>0</v>
      </c>
      <c r="M58" s="11">
        <f t="shared" si="7"/>
        <v>0</v>
      </c>
    </row>
    <row r="59" spans="1:13" ht="14.25" x14ac:dyDescent="0.2">
      <c r="A59" s="59">
        <v>56</v>
      </c>
      <c r="B59" s="20" t="s">
        <v>108</v>
      </c>
      <c r="C59" s="15">
        <v>0</v>
      </c>
      <c r="D59" s="54">
        <f>+'10.1.14_SIS'!DA60</f>
        <v>0</v>
      </c>
      <c r="E59" s="54">
        <f t="shared" si="1"/>
        <v>0</v>
      </c>
      <c r="F59" s="54">
        <f t="shared" si="2"/>
        <v>0</v>
      </c>
      <c r="G59" s="54">
        <f t="shared" si="3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4"/>
        <v>5643.1509408288284</v>
      </c>
      <c r="K59" s="14">
        <f t="shared" si="5"/>
        <v>0</v>
      </c>
      <c r="L59" s="13">
        <f t="shared" si="6"/>
        <v>0</v>
      </c>
      <c r="M59" s="13">
        <f t="shared" si="7"/>
        <v>0</v>
      </c>
    </row>
    <row r="60" spans="1:13" ht="14.25" x14ac:dyDescent="0.2">
      <c r="A60" s="59">
        <v>57</v>
      </c>
      <c r="B60" s="20" t="s">
        <v>107</v>
      </c>
      <c r="C60" s="15">
        <v>0</v>
      </c>
      <c r="D60" s="54">
        <f>+'10.1.14_SIS'!DA61</f>
        <v>7</v>
      </c>
      <c r="E60" s="54">
        <f t="shared" si="1"/>
        <v>7</v>
      </c>
      <c r="F60" s="54">
        <f t="shared" si="2"/>
        <v>7</v>
      </c>
      <c r="G60" s="54">
        <f t="shared" si="3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4"/>
        <v>5390.5022979230689</v>
      </c>
      <c r="K60" s="14">
        <f t="shared" si="5"/>
        <v>37733.516085461481</v>
      </c>
      <c r="L60" s="13">
        <f t="shared" si="6"/>
        <v>37733.516085461481</v>
      </c>
      <c r="M60" s="13">
        <f t="shared" si="7"/>
        <v>0</v>
      </c>
    </row>
    <row r="61" spans="1:13" ht="14.25" x14ac:dyDescent="0.2">
      <c r="A61" s="59">
        <v>58</v>
      </c>
      <c r="B61" s="20" t="s">
        <v>106</v>
      </c>
      <c r="C61" s="15">
        <v>0</v>
      </c>
      <c r="D61" s="54">
        <f>+'10.1.14_SIS'!DA62</f>
        <v>0</v>
      </c>
      <c r="E61" s="54">
        <f t="shared" si="1"/>
        <v>0</v>
      </c>
      <c r="F61" s="54">
        <f t="shared" si="2"/>
        <v>0</v>
      </c>
      <c r="G61" s="54">
        <f t="shared" si="3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4"/>
        <v>6370.1529637882122</v>
      </c>
      <c r="K61" s="14">
        <f t="shared" si="5"/>
        <v>0</v>
      </c>
      <c r="L61" s="13">
        <f t="shared" si="6"/>
        <v>0</v>
      </c>
      <c r="M61" s="13">
        <f t="shared" si="7"/>
        <v>0</v>
      </c>
    </row>
    <row r="62" spans="1:13" ht="14.25" x14ac:dyDescent="0.2">
      <c r="A62" s="59">
        <v>59</v>
      </c>
      <c r="B62" s="20" t="s">
        <v>105</v>
      </c>
      <c r="C62" s="15">
        <v>0</v>
      </c>
      <c r="D62" s="54">
        <f>+'10.1.14_SIS'!DA63</f>
        <v>0</v>
      </c>
      <c r="E62" s="54">
        <f t="shared" si="1"/>
        <v>0</v>
      </c>
      <c r="F62" s="54">
        <f t="shared" si="2"/>
        <v>0</v>
      </c>
      <c r="G62" s="54">
        <f t="shared" si="3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4"/>
        <v>7311.4662935218475</v>
      </c>
      <c r="K62" s="14">
        <f t="shared" si="5"/>
        <v>0</v>
      </c>
      <c r="L62" s="13">
        <f t="shared" si="6"/>
        <v>0</v>
      </c>
      <c r="M62" s="13">
        <f t="shared" si="7"/>
        <v>0</v>
      </c>
    </row>
    <row r="63" spans="1:13" ht="14.25" x14ac:dyDescent="0.2">
      <c r="A63" s="60">
        <v>60</v>
      </c>
      <c r="B63" s="22" t="s">
        <v>104</v>
      </c>
      <c r="C63" s="12">
        <v>0</v>
      </c>
      <c r="D63" s="55">
        <f>+'10.1.14_SIS'!DA64</f>
        <v>0</v>
      </c>
      <c r="E63" s="55">
        <f t="shared" si="1"/>
        <v>0</v>
      </c>
      <c r="F63" s="55">
        <f t="shared" si="2"/>
        <v>0</v>
      </c>
      <c r="G63" s="55">
        <f t="shared" si="3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4"/>
        <v>5895.264090063828</v>
      </c>
      <c r="K63" s="10">
        <f t="shared" si="5"/>
        <v>0</v>
      </c>
      <c r="L63" s="11">
        <f t="shared" si="6"/>
        <v>0</v>
      </c>
      <c r="M63" s="11">
        <f t="shared" si="7"/>
        <v>0</v>
      </c>
    </row>
    <row r="64" spans="1:13" ht="14.25" x14ac:dyDescent="0.2">
      <c r="A64" s="59">
        <v>61</v>
      </c>
      <c r="B64" s="20" t="s">
        <v>103</v>
      </c>
      <c r="C64" s="15">
        <v>0</v>
      </c>
      <c r="D64" s="54">
        <f>+'10.1.14_SIS'!DA65</f>
        <v>0</v>
      </c>
      <c r="E64" s="54">
        <f t="shared" si="1"/>
        <v>0</v>
      </c>
      <c r="F64" s="54">
        <f t="shared" si="2"/>
        <v>0</v>
      </c>
      <c r="G64" s="54">
        <f t="shared" si="3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4"/>
        <v>3687.8675356369185</v>
      </c>
      <c r="K64" s="14">
        <f t="shared" si="5"/>
        <v>0</v>
      </c>
      <c r="L64" s="13">
        <f t="shared" si="6"/>
        <v>0</v>
      </c>
      <c r="M64" s="13">
        <f t="shared" si="7"/>
        <v>0</v>
      </c>
    </row>
    <row r="65" spans="1:13" ht="14.25" x14ac:dyDescent="0.2">
      <c r="A65" s="59">
        <v>62</v>
      </c>
      <c r="B65" s="20" t="s">
        <v>102</v>
      </c>
      <c r="C65" s="15">
        <v>0</v>
      </c>
      <c r="D65" s="54">
        <f>+'10.1.14_SIS'!DA66</f>
        <v>0</v>
      </c>
      <c r="E65" s="54">
        <f t="shared" si="1"/>
        <v>0</v>
      </c>
      <c r="F65" s="54">
        <f t="shared" si="2"/>
        <v>0</v>
      </c>
      <c r="G65" s="54">
        <f t="shared" si="3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4"/>
        <v>6417.154538516008</v>
      </c>
      <c r="K65" s="14">
        <f t="shared" si="5"/>
        <v>0</v>
      </c>
      <c r="L65" s="13">
        <f t="shared" si="6"/>
        <v>0</v>
      </c>
      <c r="M65" s="13">
        <f t="shared" si="7"/>
        <v>0</v>
      </c>
    </row>
    <row r="66" spans="1:13" ht="14.25" x14ac:dyDescent="0.2">
      <c r="A66" s="59">
        <v>63</v>
      </c>
      <c r="B66" s="20" t="s">
        <v>101</v>
      </c>
      <c r="C66" s="15">
        <v>0</v>
      </c>
      <c r="D66" s="54">
        <f>+'10.1.14_SIS'!DA67</f>
        <v>0</v>
      </c>
      <c r="E66" s="54">
        <f t="shared" si="1"/>
        <v>0</v>
      </c>
      <c r="F66" s="54">
        <f t="shared" si="2"/>
        <v>0</v>
      </c>
      <c r="G66" s="54">
        <f t="shared" si="3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4"/>
        <v>4881.1713481848092</v>
      </c>
      <c r="K66" s="14">
        <f t="shared" si="5"/>
        <v>0</v>
      </c>
      <c r="L66" s="13">
        <f t="shared" si="6"/>
        <v>0</v>
      </c>
      <c r="M66" s="13">
        <f t="shared" si="7"/>
        <v>0</v>
      </c>
    </row>
    <row r="67" spans="1:13" ht="14.25" x14ac:dyDescent="0.2">
      <c r="A67" s="59">
        <v>64</v>
      </c>
      <c r="B67" s="20" t="s">
        <v>100</v>
      </c>
      <c r="C67" s="15">
        <v>0</v>
      </c>
      <c r="D67" s="54">
        <f>+'10.1.14_SIS'!DA68</f>
        <v>0</v>
      </c>
      <c r="E67" s="54">
        <f t="shared" si="1"/>
        <v>0</v>
      </c>
      <c r="F67" s="54">
        <f t="shared" si="2"/>
        <v>0</v>
      </c>
      <c r="G67" s="54">
        <f t="shared" si="3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4"/>
        <v>6870.4907532778252</v>
      </c>
      <c r="K67" s="14">
        <f t="shared" si="5"/>
        <v>0</v>
      </c>
      <c r="L67" s="13">
        <f t="shared" si="6"/>
        <v>0</v>
      </c>
      <c r="M67" s="13">
        <f t="shared" si="7"/>
        <v>0</v>
      </c>
    </row>
    <row r="68" spans="1:13" ht="14.25" x14ac:dyDescent="0.2">
      <c r="A68" s="60">
        <v>65</v>
      </c>
      <c r="B68" s="22" t="s">
        <v>99</v>
      </c>
      <c r="C68" s="12">
        <v>0</v>
      </c>
      <c r="D68" s="55">
        <f>+'10.1.14_SIS'!DA69</f>
        <v>0</v>
      </c>
      <c r="E68" s="55">
        <f t="shared" ref="E68:E72" si="8">D68-C68</f>
        <v>0</v>
      </c>
      <c r="F68" s="55">
        <f t="shared" ref="F68:F72" si="9">IF(E68&gt;0,E68,0)</f>
        <v>0</v>
      </c>
      <c r="G68" s="55">
        <f t="shared" ref="G68:G72" si="10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ref="J68:J72" si="11">H68+I68</f>
        <v>5604.2805543943641</v>
      </c>
      <c r="K68" s="10">
        <f t="shared" ref="K68:K72" si="12">E68*J68</f>
        <v>0</v>
      </c>
      <c r="L68" s="11">
        <f t="shared" ref="L68:L72" si="13">IF(K68&gt;0,K68,0)</f>
        <v>0</v>
      </c>
      <c r="M68" s="11">
        <f t="shared" ref="M68:M72" si="14">IF(K68&lt;0,K68,0)</f>
        <v>0</v>
      </c>
    </row>
    <row r="69" spans="1:13" ht="14.25" x14ac:dyDescent="0.2">
      <c r="A69" s="59">
        <v>66</v>
      </c>
      <c r="B69" s="20" t="s">
        <v>98</v>
      </c>
      <c r="C69" s="15">
        <v>0</v>
      </c>
      <c r="D69" s="54">
        <f>+'10.1.14_SIS'!DA70</f>
        <v>0</v>
      </c>
      <c r="E69" s="54">
        <f t="shared" si="8"/>
        <v>0</v>
      </c>
      <c r="F69" s="54">
        <f t="shared" si="9"/>
        <v>0</v>
      </c>
      <c r="G69" s="54">
        <f t="shared" si="10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si="11"/>
        <v>7294.0685433910039</v>
      </c>
      <c r="K69" s="14">
        <f t="shared" si="12"/>
        <v>0</v>
      </c>
      <c r="L69" s="13">
        <f t="shared" si="13"/>
        <v>0</v>
      </c>
      <c r="M69" s="13">
        <f t="shared" si="14"/>
        <v>0</v>
      </c>
    </row>
    <row r="70" spans="1:13" ht="14.25" x14ac:dyDescent="0.2">
      <c r="A70" s="59">
        <v>67</v>
      </c>
      <c r="B70" s="20" t="s">
        <v>97</v>
      </c>
      <c r="C70" s="15">
        <v>0</v>
      </c>
      <c r="D70" s="54">
        <f>+'10.1.14_SIS'!DA71</f>
        <v>0</v>
      </c>
      <c r="E70" s="54">
        <f t="shared" si="8"/>
        <v>0</v>
      </c>
      <c r="F70" s="54">
        <f t="shared" si="9"/>
        <v>0</v>
      </c>
      <c r="G70" s="54">
        <f t="shared" si="10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1"/>
        <v>5744.7567736134115</v>
      </c>
      <c r="K70" s="14">
        <f t="shared" si="12"/>
        <v>0</v>
      </c>
      <c r="L70" s="13">
        <f t="shared" si="13"/>
        <v>0</v>
      </c>
      <c r="M70" s="13">
        <f t="shared" si="14"/>
        <v>0</v>
      </c>
    </row>
    <row r="71" spans="1:13" ht="14.25" x14ac:dyDescent="0.2">
      <c r="A71" s="59">
        <v>68</v>
      </c>
      <c r="B71" s="20" t="s">
        <v>96</v>
      </c>
      <c r="C71" s="15">
        <v>0</v>
      </c>
      <c r="D71" s="54">
        <f>+'10.1.14_SIS'!DA72</f>
        <v>0</v>
      </c>
      <c r="E71" s="54">
        <f t="shared" si="8"/>
        <v>0</v>
      </c>
      <c r="F71" s="54">
        <f t="shared" si="9"/>
        <v>0</v>
      </c>
      <c r="G71" s="54">
        <f t="shared" si="10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1"/>
        <v>7188.8644202560599</v>
      </c>
      <c r="K71" s="14">
        <f t="shared" si="12"/>
        <v>0</v>
      </c>
      <c r="L71" s="13">
        <f t="shared" si="13"/>
        <v>0</v>
      </c>
      <c r="M71" s="13">
        <f t="shared" si="14"/>
        <v>0</v>
      </c>
    </row>
    <row r="72" spans="1:13" ht="14.25" x14ac:dyDescent="0.2">
      <c r="A72" s="59">
        <v>69</v>
      </c>
      <c r="B72" s="20" t="s">
        <v>95</v>
      </c>
      <c r="C72" s="15">
        <v>0</v>
      </c>
      <c r="D72" s="54">
        <f>+'10.1.14_SIS'!DA73</f>
        <v>0</v>
      </c>
      <c r="E72" s="54">
        <f t="shared" si="8"/>
        <v>0</v>
      </c>
      <c r="F72" s="54">
        <f t="shared" si="9"/>
        <v>0</v>
      </c>
      <c r="G72" s="54">
        <f t="shared" si="10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1"/>
        <v>6428.1647921281337</v>
      </c>
      <c r="K72" s="14">
        <f t="shared" si="12"/>
        <v>0</v>
      </c>
      <c r="L72" s="13">
        <f t="shared" si="13"/>
        <v>0</v>
      </c>
      <c r="M72" s="13">
        <f t="shared" si="14"/>
        <v>0</v>
      </c>
    </row>
    <row r="73" spans="1:13" ht="13.5" thickBot="1" x14ac:dyDescent="0.25">
      <c r="A73" s="35"/>
      <c r="B73" s="34" t="s">
        <v>94</v>
      </c>
      <c r="C73" s="67">
        <f>SUM(C4:C72)</f>
        <v>0</v>
      </c>
      <c r="D73" s="67">
        <f>SUM(D4:D72)</f>
        <v>483</v>
      </c>
      <c r="E73" s="67">
        <f>SUM(E4:E72)</f>
        <v>483</v>
      </c>
      <c r="F73" s="67">
        <f>SUM(F4:F72)</f>
        <v>483</v>
      </c>
      <c r="G73" s="67">
        <f>SUM(G4:G72)</f>
        <v>0</v>
      </c>
      <c r="H73" s="33"/>
      <c r="I73" s="32"/>
      <c r="J73" s="32"/>
      <c r="K73" s="31">
        <f>SUM(K4:K72)</f>
        <v>1979692.2778677659</v>
      </c>
      <c r="L73" s="31">
        <f>SUM(L4:L72)</f>
        <v>1979692.2778677659</v>
      </c>
      <c r="M73" s="31">
        <f>SUM(M4:M72)</f>
        <v>0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Finalized Allocation Using October 1, 2014 SIS Data</oddHeader>
    <oddFooter>&amp;R&amp;P</oddFooter>
  </headerFooter>
  <colBreaks count="1" manualBreakCount="1">
    <brk id="7" max="73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view="pageBreakPreview" zoomScale="70" zoomScaleNormal="100" zoomScaleSheetLayoutView="70" workbookViewId="0">
      <pane xSplit="2" ySplit="3" topLeftCell="D4" activePane="bottomRight" state="frozen"/>
      <selection activeCell="C4" sqref="C4"/>
      <selection pane="topRight" activeCell="C4" sqref="C4"/>
      <selection pane="bottomLeft" activeCell="C4" sqref="C4"/>
      <selection pane="bottomRight" activeCell="H20" sqref="H20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1" t="s">
        <v>511</v>
      </c>
      <c r="B1" s="222"/>
      <c r="C1" s="58" t="s">
        <v>510</v>
      </c>
      <c r="D1" s="47" t="s">
        <v>508</v>
      </c>
      <c r="E1" s="43" t="s">
        <v>509</v>
      </c>
      <c r="F1" s="43" t="s">
        <v>501</v>
      </c>
      <c r="G1" s="43" t="s">
        <v>502</v>
      </c>
      <c r="H1" s="44" t="s">
        <v>516</v>
      </c>
      <c r="I1" s="45" t="s">
        <v>514</v>
      </c>
      <c r="J1" s="46" t="s">
        <v>515</v>
      </c>
      <c r="K1" s="42" t="s">
        <v>505</v>
      </c>
      <c r="L1" s="42" t="s">
        <v>506</v>
      </c>
      <c r="M1" s="42" t="s">
        <v>507</v>
      </c>
    </row>
    <row r="2" spans="1:13" ht="13.9" customHeight="1" x14ac:dyDescent="0.25">
      <c r="A2" s="39"/>
      <c r="B2" s="38"/>
      <c r="C2" s="65">
        <v>1</v>
      </c>
      <c r="D2" s="29">
        <f t="shared" ref="D2:M2" si="0">C2+1</f>
        <v>2</v>
      </c>
      <c r="E2" s="29">
        <f t="shared" si="0"/>
        <v>3</v>
      </c>
      <c r="F2" s="29">
        <f t="shared" si="0"/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66" t="s">
        <v>91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15">
        <f>+'[1]Table 8 Membership 2.1.14'!J3</f>
        <v>18</v>
      </c>
      <c r="D4" s="54">
        <f>+'10.1.14_SIS'!CJ5</f>
        <v>26</v>
      </c>
      <c r="E4" s="54">
        <f t="shared" ref="E4:E67" si="1">D4-C4</f>
        <v>8</v>
      </c>
      <c r="F4" s="54">
        <f t="shared" ref="F4:F67" si="2">IF(E4&gt;0,E4,0)</f>
        <v>8</v>
      </c>
      <c r="G4" s="54">
        <f t="shared" ref="G4:G67" si="3">IF(E4&lt;0,E4,0)</f>
        <v>0</v>
      </c>
      <c r="H4" s="13">
        <f>+'Oct midyear Madison Prep'!H4*0.9</f>
        <v>4289.272597201485</v>
      </c>
      <c r="I4" s="13">
        <f>+'Oct midyear Madison Prep'!I4*0.9</f>
        <v>699.73200000000008</v>
      </c>
      <c r="J4" s="13">
        <f t="shared" ref="J4:J67" si="4">I4+H4</f>
        <v>4989.004597201485</v>
      </c>
      <c r="K4" s="14">
        <f t="shared" ref="K4:K67" si="5">E4*J4</f>
        <v>39912.03677761188</v>
      </c>
      <c r="L4" s="13">
        <f t="shared" ref="L4:L67" si="6">IF(K4&gt;0,K4,0)</f>
        <v>39912.03677761188</v>
      </c>
      <c r="M4" s="13">
        <f t="shared" ref="M4:M67" si="7">IF(K4&lt;0,K4,0)</f>
        <v>0</v>
      </c>
    </row>
    <row r="5" spans="1:13" ht="14.25" x14ac:dyDescent="0.2">
      <c r="A5" s="59">
        <v>2</v>
      </c>
      <c r="B5" s="20" t="s">
        <v>162</v>
      </c>
      <c r="C5" s="15">
        <f>+'[1]Table 8 Membership 2.1.14'!J4</f>
        <v>8</v>
      </c>
      <c r="D5" s="54">
        <f>+'10.1.14_SIS'!CJ6</f>
        <v>16</v>
      </c>
      <c r="E5" s="54">
        <f t="shared" si="1"/>
        <v>8</v>
      </c>
      <c r="F5" s="54">
        <f t="shared" si="2"/>
        <v>8</v>
      </c>
      <c r="G5" s="54">
        <f t="shared" si="3"/>
        <v>0</v>
      </c>
      <c r="H5" s="13">
        <f>+'Oct midyear Madison Prep'!H5*0.9</f>
        <v>5684.9639775647975</v>
      </c>
      <c r="I5" s="13">
        <f>+'Oct midyear Madison Prep'!I5*0.9</f>
        <v>758.08800000000008</v>
      </c>
      <c r="J5" s="13">
        <f t="shared" si="4"/>
        <v>6443.0519775647972</v>
      </c>
      <c r="K5" s="14">
        <f t="shared" si="5"/>
        <v>51544.415820518378</v>
      </c>
      <c r="L5" s="13">
        <f t="shared" si="6"/>
        <v>51544.415820518378</v>
      </c>
      <c r="M5" s="13">
        <f t="shared" si="7"/>
        <v>0</v>
      </c>
    </row>
    <row r="6" spans="1:13" ht="14.25" x14ac:dyDescent="0.2">
      <c r="A6" s="59">
        <v>3</v>
      </c>
      <c r="B6" s="20" t="s">
        <v>161</v>
      </c>
      <c r="C6" s="15">
        <f>+'[1]Table 8 Membership 2.1.14'!J5</f>
        <v>53</v>
      </c>
      <c r="D6" s="54">
        <f>+'10.1.14_SIS'!CJ7</f>
        <v>37</v>
      </c>
      <c r="E6" s="54">
        <f t="shared" si="1"/>
        <v>-16</v>
      </c>
      <c r="F6" s="54">
        <f t="shared" si="2"/>
        <v>0</v>
      </c>
      <c r="G6" s="54">
        <f t="shared" si="3"/>
        <v>-16</v>
      </c>
      <c r="H6" s="13">
        <f>+'Oct midyear Madison Prep'!H6*0.9</f>
        <v>3739.6675824657136</v>
      </c>
      <c r="I6" s="13">
        <f>+'Oct midyear Madison Prep'!I6*0.9</f>
        <v>537.15600000000006</v>
      </c>
      <c r="J6" s="13">
        <f t="shared" si="4"/>
        <v>4276.823582465714</v>
      </c>
      <c r="K6" s="14">
        <f t="shared" si="5"/>
        <v>-68429.177319451424</v>
      </c>
      <c r="L6" s="13">
        <f t="shared" si="6"/>
        <v>0</v>
      </c>
      <c r="M6" s="13">
        <f t="shared" si="7"/>
        <v>-68429.177319451424</v>
      </c>
    </row>
    <row r="7" spans="1:13" ht="14.25" x14ac:dyDescent="0.2">
      <c r="A7" s="59">
        <v>4</v>
      </c>
      <c r="B7" s="20" t="s">
        <v>160</v>
      </c>
      <c r="C7" s="15">
        <f>+'[1]Table 8 Membership 2.1.14'!J6</f>
        <v>1</v>
      </c>
      <c r="D7" s="54">
        <f>+'10.1.14_SIS'!CJ8</f>
        <v>9</v>
      </c>
      <c r="E7" s="54">
        <f t="shared" si="1"/>
        <v>8</v>
      </c>
      <c r="F7" s="54">
        <f t="shared" si="2"/>
        <v>8</v>
      </c>
      <c r="G7" s="54">
        <f t="shared" si="3"/>
        <v>0</v>
      </c>
      <c r="H7" s="13">
        <f>+'Oct midyear Madison Prep'!H7*0.9</f>
        <v>5507.1523302190717</v>
      </c>
      <c r="I7" s="13">
        <f>+'Oct midyear Madison Prep'!I7*0.9</f>
        <v>527.18399999999997</v>
      </c>
      <c r="J7" s="13">
        <f t="shared" si="4"/>
        <v>6034.3363302190719</v>
      </c>
      <c r="K7" s="14">
        <f t="shared" si="5"/>
        <v>48274.690641752575</v>
      </c>
      <c r="L7" s="13">
        <f t="shared" si="6"/>
        <v>48274.690641752575</v>
      </c>
      <c r="M7" s="13">
        <f t="shared" si="7"/>
        <v>0</v>
      </c>
    </row>
    <row r="8" spans="1:13" ht="14.25" x14ac:dyDescent="0.2">
      <c r="A8" s="60">
        <v>5</v>
      </c>
      <c r="B8" s="22" t="s">
        <v>159</v>
      </c>
      <c r="C8" s="12">
        <f>+'[1]Table 8 Membership 2.1.14'!J7</f>
        <v>28</v>
      </c>
      <c r="D8" s="55">
        <f>+'10.1.14_SIS'!CJ9</f>
        <v>20</v>
      </c>
      <c r="E8" s="55">
        <f t="shared" si="1"/>
        <v>-8</v>
      </c>
      <c r="F8" s="55">
        <f t="shared" si="2"/>
        <v>0</v>
      </c>
      <c r="G8" s="55">
        <f t="shared" si="3"/>
        <v>-8</v>
      </c>
      <c r="H8" s="11">
        <f>+'Oct midyear Madison Prep'!H8*0.9</f>
        <v>4742.0465094089204</v>
      </c>
      <c r="I8" s="11">
        <f>+'Oct midyear Madison Prep'!I8*0.9</f>
        <v>500.31899999999996</v>
      </c>
      <c r="J8" s="11">
        <f t="shared" si="4"/>
        <v>5242.3655094089208</v>
      </c>
      <c r="K8" s="10">
        <f t="shared" si="5"/>
        <v>-41938.924075271367</v>
      </c>
      <c r="L8" s="11">
        <f t="shared" si="6"/>
        <v>0</v>
      </c>
      <c r="M8" s="11">
        <f t="shared" si="7"/>
        <v>-41938.924075271367</v>
      </c>
    </row>
    <row r="9" spans="1:13" ht="14.25" x14ac:dyDescent="0.2">
      <c r="A9" s="59">
        <v>6</v>
      </c>
      <c r="B9" s="20" t="s">
        <v>158</v>
      </c>
      <c r="C9" s="15">
        <f>+'[1]Table 8 Membership 2.1.14'!J8</f>
        <v>21</v>
      </c>
      <c r="D9" s="54">
        <f>+'10.1.14_SIS'!CJ10</f>
        <v>23</v>
      </c>
      <c r="E9" s="54">
        <f t="shared" si="1"/>
        <v>2</v>
      </c>
      <c r="F9" s="54">
        <f t="shared" si="2"/>
        <v>2</v>
      </c>
      <c r="G9" s="54">
        <f t="shared" si="3"/>
        <v>0</v>
      </c>
      <c r="H9" s="13">
        <f>+'Oct midyear Madison Prep'!H9*0.9</f>
        <v>4840.6577512460281</v>
      </c>
      <c r="I9" s="13">
        <f>+'Oct midyear Madison Prep'!I9*0.9</f>
        <v>490.9319999999999</v>
      </c>
      <c r="J9" s="13">
        <f t="shared" si="4"/>
        <v>5331.5897512460278</v>
      </c>
      <c r="K9" s="14">
        <f t="shared" si="5"/>
        <v>10663.179502492056</v>
      </c>
      <c r="L9" s="13">
        <f t="shared" si="6"/>
        <v>10663.179502492056</v>
      </c>
      <c r="M9" s="13">
        <f t="shared" si="7"/>
        <v>0</v>
      </c>
    </row>
    <row r="10" spans="1:13" ht="14.25" x14ac:dyDescent="0.2">
      <c r="A10" s="59">
        <v>7</v>
      </c>
      <c r="B10" s="20" t="s">
        <v>157</v>
      </c>
      <c r="C10" s="15">
        <f>+'[1]Table 8 Membership 2.1.14'!J9</f>
        <v>6</v>
      </c>
      <c r="D10" s="54">
        <f>+'10.1.14_SIS'!CJ11</f>
        <v>11</v>
      </c>
      <c r="E10" s="54">
        <f t="shared" si="1"/>
        <v>5</v>
      </c>
      <c r="F10" s="54">
        <f t="shared" si="2"/>
        <v>5</v>
      </c>
      <c r="G10" s="54">
        <f t="shared" si="3"/>
        <v>0</v>
      </c>
      <c r="H10" s="13">
        <f>+'Oct midyear Madison Prep'!H10*0.9</f>
        <v>2018.7028767123288</v>
      </c>
      <c r="I10" s="13">
        <f>+'Oct midyear Madison Prep'!I10*0.9</f>
        <v>681.22799999999984</v>
      </c>
      <c r="J10" s="13">
        <f t="shared" si="4"/>
        <v>2699.9308767123284</v>
      </c>
      <c r="K10" s="14">
        <f t="shared" si="5"/>
        <v>13499.654383561643</v>
      </c>
      <c r="L10" s="13">
        <f t="shared" si="6"/>
        <v>13499.654383561643</v>
      </c>
      <c r="M10" s="13">
        <f t="shared" si="7"/>
        <v>0</v>
      </c>
    </row>
    <row r="11" spans="1:13" ht="14.25" x14ac:dyDescent="0.2">
      <c r="A11" s="59">
        <v>8</v>
      </c>
      <c r="B11" s="20" t="s">
        <v>156</v>
      </c>
      <c r="C11" s="15">
        <f>+'[1]Table 8 Membership 2.1.14'!J10</f>
        <v>68</v>
      </c>
      <c r="D11" s="54">
        <f>+'10.1.14_SIS'!CJ12</f>
        <v>76</v>
      </c>
      <c r="E11" s="54">
        <f t="shared" si="1"/>
        <v>8</v>
      </c>
      <c r="F11" s="54">
        <f t="shared" si="2"/>
        <v>8</v>
      </c>
      <c r="G11" s="54">
        <f t="shared" si="3"/>
        <v>0</v>
      </c>
      <c r="H11" s="13">
        <f>+'Oct midyear Madison Prep'!H11*0.9</f>
        <v>4202.822213602969</v>
      </c>
      <c r="I11" s="13">
        <f>+'Oct midyear Madison Prep'!I11*0.9</f>
        <v>653.18399999999997</v>
      </c>
      <c r="J11" s="13">
        <f t="shared" si="4"/>
        <v>4856.0062136029692</v>
      </c>
      <c r="K11" s="14">
        <f t="shared" si="5"/>
        <v>38848.049708823753</v>
      </c>
      <c r="L11" s="13">
        <f t="shared" si="6"/>
        <v>38848.049708823753</v>
      </c>
      <c r="M11" s="13">
        <f t="shared" si="7"/>
        <v>0</v>
      </c>
    </row>
    <row r="12" spans="1:13" ht="14.25" x14ac:dyDescent="0.2">
      <c r="A12" s="59">
        <v>9</v>
      </c>
      <c r="B12" s="20" t="s">
        <v>155</v>
      </c>
      <c r="C12" s="15">
        <f>+'[1]Table 8 Membership 2.1.14'!J11</f>
        <v>101</v>
      </c>
      <c r="D12" s="54">
        <f>+'10.1.14_SIS'!CJ13</f>
        <v>86</v>
      </c>
      <c r="E12" s="54">
        <f t="shared" si="1"/>
        <v>-15</v>
      </c>
      <c r="F12" s="54">
        <f t="shared" si="2"/>
        <v>0</v>
      </c>
      <c r="G12" s="54">
        <f t="shared" si="3"/>
        <v>-15</v>
      </c>
      <c r="H12" s="13">
        <f>+'Oct midyear Madison Prep'!H12*0.9</f>
        <v>4169.215356484051</v>
      </c>
      <c r="I12" s="13">
        <f>+'Oct midyear Madison Prep'!I12*0.9</f>
        <v>670.28399999999999</v>
      </c>
      <c r="J12" s="13">
        <f t="shared" si="4"/>
        <v>4839.4993564840506</v>
      </c>
      <c r="K12" s="14">
        <f t="shared" si="5"/>
        <v>-72592.490347260755</v>
      </c>
      <c r="L12" s="13">
        <f t="shared" si="6"/>
        <v>0</v>
      </c>
      <c r="M12" s="13">
        <f t="shared" si="7"/>
        <v>-72592.490347260755</v>
      </c>
    </row>
    <row r="13" spans="1:13" ht="14.25" x14ac:dyDescent="0.2">
      <c r="A13" s="60">
        <v>10</v>
      </c>
      <c r="B13" s="22" t="s">
        <v>154</v>
      </c>
      <c r="C13" s="12">
        <f>+'[1]Table 8 Membership 2.1.14'!J12</f>
        <v>78</v>
      </c>
      <c r="D13" s="55">
        <f>+'10.1.14_SIS'!CJ14</f>
        <v>63</v>
      </c>
      <c r="E13" s="55">
        <f t="shared" si="1"/>
        <v>-15</v>
      </c>
      <c r="F13" s="55">
        <f t="shared" si="2"/>
        <v>0</v>
      </c>
      <c r="G13" s="55">
        <f t="shared" si="3"/>
        <v>-15</v>
      </c>
      <c r="H13" s="11">
        <f>+'Oct midyear Madison Prep'!H13*0.9</f>
        <v>3945.9372605266249</v>
      </c>
      <c r="I13" s="11">
        <f>+'Oct midyear Madison Prep'!I13*0.9</f>
        <v>547.2360000000001</v>
      </c>
      <c r="J13" s="11">
        <f t="shared" si="4"/>
        <v>4493.1732605266252</v>
      </c>
      <c r="K13" s="10">
        <f t="shared" si="5"/>
        <v>-67397.598907899373</v>
      </c>
      <c r="L13" s="11">
        <f t="shared" si="6"/>
        <v>0</v>
      </c>
      <c r="M13" s="11">
        <f t="shared" si="7"/>
        <v>-67397.598907899373</v>
      </c>
    </row>
    <row r="14" spans="1:13" ht="14.25" x14ac:dyDescent="0.2">
      <c r="A14" s="59">
        <v>11</v>
      </c>
      <c r="B14" s="20" t="s">
        <v>153</v>
      </c>
      <c r="C14" s="15">
        <f>+'[1]Table 8 Membership 2.1.14'!J13</f>
        <v>4</v>
      </c>
      <c r="D14" s="54">
        <f>+'10.1.14_SIS'!CJ15</f>
        <v>3</v>
      </c>
      <c r="E14" s="54">
        <f t="shared" si="1"/>
        <v>-1</v>
      </c>
      <c r="F14" s="54">
        <f t="shared" si="2"/>
        <v>0</v>
      </c>
      <c r="G14" s="54">
        <f t="shared" si="3"/>
        <v>-1</v>
      </c>
      <c r="H14" s="13">
        <f>+'Oct midyear Madison Prep'!H14*0.9</f>
        <v>6388.683501271802</v>
      </c>
      <c r="I14" s="13">
        <f>+'Oct midyear Madison Prep'!I14*0.9</f>
        <v>635.89499999999998</v>
      </c>
      <c r="J14" s="13">
        <f t="shared" si="4"/>
        <v>7024.5785012718025</v>
      </c>
      <c r="K14" s="14">
        <f t="shared" si="5"/>
        <v>-7024.5785012718025</v>
      </c>
      <c r="L14" s="13">
        <f t="shared" si="6"/>
        <v>0</v>
      </c>
      <c r="M14" s="13">
        <f t="shared" si="7"/>
        <v>-7024.5785012718025</v>
      </c>
    </row>
    <row r="15" spans="1:13" ht="14.25" x14ac:dyDescent="0.2">
      <c r="A15" s="59">
        <v>12</v>
      </c>
      <c r="B15" s="20" t="s">
        <v>152</v>
      </c>
      <c r="C15" s="15">
        <f>+'[1]Table 8 Membership 2.1.14'!J14</f>
        <v>2</v>
      </c>
      <c r="D15" s="54">
        <f>+'10.1.14_SIS'!CJ16</f>
        <v>2</v>
      </c>
      <c r="E15" s="54">
        <f t="shared" si="1"/>
        <v>0</v>
      </c>
      <c r="F15" s="54">
        <f t="shared" si="2"/>
        <v>0</v>
      </c>
      <c r="G15" s="54">
        <f t="shared" si="3"/>
        <v>0</v>
      </c>
      <c r="H15" s="13">
        <f>+'Oct midyear Madison Prep'!H15*0.9</f>
        <v>1499.9436885245902</v>
      </c>
      <c r="I15" s="13">
        <f>+'Oct midyear Madison Prep'!I15*0.9</f>
        <v>956.97899999999993</v>
      </c>
      <c r="J15" s="13">
        <f t="shared" si="4"/>
        <v>2456.9226885245903</v>
      </c>
      <c r="K15" s="14">
        <f t="shared" si="5"/>
        <v>0</v>
      </c>
      <c r="L15" s="13">
        <f t="shared" si="6"/>
        <v>0</v>
      </c>
      <c r="M15" s="13">
        <f t="shared" si="7"/>
        <v>0</v>
      </c>
    </row>
    <row r="16" spans="1:13" ht="14.25" x14ac:dyDescent="0.2">
      <c r="A16" s="59">
        <v>13</v>
      </c>
      <c r="B16" s="20" t="s">
        <v>151</v>
      </c>
      <c r="C16" s="15">
        <f>+'[1]Table 8 Membership 2.1.14'!J15</f>
        <v>7</v>
      </c>
      <c r="D16" s="54">
        <f>+'10.1.14_SIS'!CJ17</f>
        <v>4</v>
      </c>
      <c r="E16" s="54">
        <f t="shared" si="1"/>
        <v>-3</v>
      </c>
      <c r="F16" s="54">
        <f t="shared" si="2"/>
        <v>0</v>
      </c>
      <c r="G16" s="54">
        <f t="shared" si="3"/>
        <v>-3</v>
      </c>
      <c r="H16" s="13">
        <f>+'Oct midyear Madison Prep'!H16*0.9</f>
        <v>5790.2667982498988</v>
      </c>
      <c r="I16" s="13">
        <f>+'Oct midyear Madison Prep'!I16*0.9</f>
        <v>674.48700000000008</v>
      </c>
      <c r="J16" s="13">
        <f t="shared" si="4"/>
        <v>6464.7537982498989</v>
      </c>
      <c r="K16" s="14">
        <f t="shared" si="5"/>
        <v>-19394.261394749698</v>
      </c>
      <c r="L16" s="13">
        <f t="shared" si="6"/>
        <v>0</v>
      </c>
      <c r="M16" s="13">
        <f t="shared" si="7"/>
        <v>-19394.261394749698</v>
      </c>
    </row>
    <row r="17" spans="1:13" ht="14.25" x14ac:dyDescent="0.2">
      <c r="A17" s="59">
        <v>14</v>
      </c>
      <c r="B17" s="20" t="s">
        <v>150</v>
      </c>
      <c r="C17" s="15">
        <f>+'[1]Table 8 Membership 2.1.14'!J16</f>
        <v>0</v>
      </c>
      <c r="D17" s="54">
        <f>+'10.1.14_SIS'!CJ18</f>
        <v>1</v>
      </c>
      <c r="E17" s="54">
        <f t="shared" si="1"/>
        <v>1</v>
      </c>
      <c r="F17" s="54">
        <f t="shared" si="2"/>
        <v>1</v>
      </c>
      <c r="G17" s="54">
        <f t="shared" si="3"/>
        <v>0</v>
      </c>
      <c r="H17" s="13">
        <f>+'Oct midyear Madison Prep'!H17*0.9</f>
        <v>4801.4558471250002</v>
      </c>
      <c r="I17" s="13">
        <f>+'Oct midyear Madison Prep'!I17*0.9</f>
        <v>728.98199999999997</v>
      </c>
      <c r="J17" s="13">
        <f t="shared" si="4"/>
        <v>5530.4378471250002</v>
      </c>
      <c r="K17" s="14">
        <f t="shared" si="5"/>
        <v>5530.4378471250002</v>
      </c>
      <c r="L17" s="13">
        <f t="shared" si="6"/>
        <v>5530.4378471250002</v>
      </c>
      <c r="M17" s="13">
        <f t="shared" si="7"/>
        <v>0</v>
      </c>
    </row>
    <row r="18" spans="1:13" ht="14.25" x14ac:dyDescent="0.2">
      <c r="A18" s="60">
        <v>15</v>
      </c>
      <c r="B18" s="22" t="s">
        <v>149</v>
      </c>
      <c r="C18" s="12">
        <f>+'[1]Table 8 Membership 2.1.14'!J17</f>
        <v>22</v>
      </c>
      <c r="D18" s="55">
        <f>+'10.1.14_SIS'!CJ19</f>
        <v>19</v>
      </c>
      <c r="E18" s="55">
        <f t="shared" si="1"/>
        <v>-3</v>
      </c>
      <c r="F18" s="55">
        <f t="shared" si="2"/>
        <v>0</v>
      </c>
      <c r="G18" s="55">
        <f t="shared" si="3"/>
        <v>-3</v>
      </c>
      <c r="H18" s="11">
        <f>+'Oct midyear Madison Prep'!H18*0.9</f>
        <v>5174.8456692653954</v>
      </c>
      <c r="I18" s="11">
        <f>+'Oct midyear Madison Prep'!I18*0.9</f>
        <v>498.41999999999996</v>
      </c>
      <c r="J18" s="11">
        <f t="shared" si="4"/>
        <v>5673.2656692653954</v>
      </c>
      <c r="K18" s="10">
        <f t="shared" si="5"/>
        <v>-17019.797007796187</v>
      </c>
      <c r="L18" s="11">
        <f t="shared" si="6"/>
        <v>0</v>
      </c>
      <c r="M18" s="11">
        <f t="shared" si="7"/>
        <v>-17019.797007796187</v>
      </c>
    </row>
    <row r="19" spans="1:13" ht="14.25" x14ac:dyDescent="0.2">
      <c r="A19" s="59">
        <v>16</v>
      </c>
      <c r="B19" s="20" t="s">
        <v>148</v>
      </c>
      <c r="C19" s="15">
        <f>+'[1]Table 8 Membership 2.1.14'!J18</f>
        <v>19</v>
      </c>
      <c r="D19" s="54">
        <f>+'10.1.14_SIS'!CJ20</f>
        <v>16</v>
      </c>
      <c r="E19" s="54">
        <f t="shared" si="1"/>
        <v>-3</v>
      </c>
      <c r="F19" s="54">
        <f t="shared" si="2"/>
        <v>0</v>
      </c>
      <c r="G19" s="54">
        <f t="shared" si="3"/>
        <v>-3</v>
      </c>
      <c r="H19" s="13">
        <f>+'Oct midyear Madison Prep'!H19*0.9</f>
        <v>1782.2244918907822</v>
      </c>
      <c r="I19" s="13">
        <f>+'Oct midyear Madison Prep'!I19*0.9</f>
        <v>618.05700000000002</v>
      </c>
      <c r="J19" s="13">
        <f t="shared" si="4"/>
        <v>2400.2814918907825</v>
      </c>
      <c r="K19" s="14">
        <f t="shared" si="5"/>
        <v>-7200.8444756723475</v>
      </c>
      <c r="L19" s="13">
        <f t="shared" si="6"/>
        <v>0</v>
      </c>
      <c r="M19" s="13">
        <f t="shared" si="7"/>
        <v>-7200.8444756723475</v>
      </c>
    </row>
    <row r="20" spans="1:13" ht="14.25" x14ac:dyDescent="0.2">
      <c r="A20" s="59">
        <v>17</v>
      </c>
      <c r="B20" s="20" t="s">
        <v>147</v>
      </c>
      <c r="C20" s="15">
        <f>+'[1]Table 8 Membership 2.1.14'!J19</f>
        <v>104</v>
      </c>
      <c r="D20" s="54">
        <f>+'10.1.14_SIS'!CJ21</f>
        <v>99</v>
      </c>
      <c r="E20" s="54">
        <f t="shared" si="1"/>
        <v>-5</v>
      </c>
      <c r="F20" s="54">
        <f t="shared" si="2"/>
        <v>0</v>
      </c>
      <c r="G20" s="54">
        <f t="shared" si="3"/>
        <v>-5</v>
      </c>
      <c r="H20" s="13">
        <f>+'Oct midyear Madison Prep'!H20*0.9</f>
        <v>3027.2382331429048</v>
      </c>
      <c r="I20" s="13">
        <f>+'Oct midyear Madison Prep'!I20*0.9</f>
        <v>721.32986175126121</v>
      </c>
      <c r="J20" s="13">
        <f t="shared" si="4"/>
        <v>3748.5680948941663</v>
      </c>
      <c r="K20" s="14">
        <f t="shared" si="5"/>
        <v>-18742.840474470831</v>
      </c>
      <c r="L20" s="13">
        <f t="shared" si="6"/>
        <v>0</v>
      </c>
      <c r="M20" s="13">
        <f t="shared" si="7"/>
        <v>-18742.840474470831</v>
      </c>
    </row>
    <row r="21" spans="1:13" ht="14.25" x14ac:dyDescent="0.2">
      <c r="A21" s="59">
        <v>18</v>
      </c>
      <c r="B21" s="20" t="s">
        <v>146</v>
      </c>
      <c r="C21" s="15">
        <f>+'[1]Table 8 Membership 2.1.14'!J20</f>
        <v>3</v>
      </c>
      <c r="D21" s="54">
        <f>+'10.1.14_SIS'!CJ22</f>
        <v>4</v>
      </c>
      <c r="E21" s="54">
        <f t="shared" si="1"/>
        <v>1</v>
      </c>
      <c r="F21" s="54">
        <f t="shared" si="2"/>
        <v>1</v>
      </c>
      <c r="G21" s="54">
        <f t="shared" si="3"/>
        <v>0</v>
      </c>
      <c r="H21" s="13">
        <f>+'Oct midyear Madison Prep'!H21*0.9</f>
        <v>5719.0980150428159</v>
      </c>
      <c r="I21" s="13">
        <f>+'Oct midyear Madison Prep'!I21*0.9</f>
        <v>761.3549999999999</v>
      </c>
      <c r="J21" s="13">
        <f t="shared" si="4"/>
        <v>6480.4530150428154</v>
      </c>
      <c r="K21" s="14">
        <f t="shared" si="5"/>
        <v>6480.4530150428154</v>
      </c>
      <c r="L21" s="13">
        <f t="shared" si="6"/>
        <v>6480.4530150428154</v>
      </c>
      <c r="M21" s="13">
        <f t="shared" si="7"/>
        <v>0</v>
      </c>
    </row>
    <row r="22" spans="1:13" ht="14.25" x14ac:dyDescent="0.2">
      <c r="A22" s="59">
        <v>19</v>
      </c>
      <c r="B22" s="20" t="s">
        <v>145</v>
      </c>
      <c r="C22" s="15">
        <f>+'[1]Table 8 Membership 2.1.14'!J21</f>
        <v>14</v>
      </c>
      <c r="D22" s="54">
        <f>+'10.1.14_SIS'!CJ23</f>
        <v>14</v>
      </c>
      <c r="E22" s="54">
        <f t="shared" si="1"/>
        <v>0</v>
      </c>
      <c r="F22" s="54">
        <f t="shared" si="2"/>
        <v>0</v>
      </c>
      <c r="G22" s="54">
        <f t="shared" si="3"/>
        <v>0</v>
      </c>
      <c r="H22" s="13">
        <f>+'Oct midyear Madison Prep'!H22*0.9</f>
        <v>4782.9529682514403</v>
      </c>
      <c r="I22" s="13">
        <f>+'Oct midyear Madison Prep'!I22*0.9</f>
        <v>814.88699999999994</v>
      </c>
      <c r="J22" s="13">
        <f t="shared" si="4"/>
        <v>5597.83996825144</v>
      </c>
      <c r="K22" s="14">
        <f t="shared" si="5"/>
        <v>0</v>
      </c>
      <c r="L22" s="13">
        <f t="shared" si="6"/>
        <v>0</v>
      </c>
      <c r="M22" s="13">
        <f t="shared" si="7"/>
        <v>0</v>
      </c>
    </row>
    <row r="23" spans="1:13" ht="14.25" x14ac:dyDescent="0.2">
      <c r="A23" s="60">
        <v>20</v>
      </c>
      <c r="B23" s="22" t="s">
        <v>144</v>
      </c>
      <c r="C23" s="12">
        <f>+'[1]Table 8 Membership 2.1.14'!J22</f>
        <v>8</v>
      </c>
      <c r="D23" s="55">
        <f>+'10.1.14_SIS'!CJ24</f>
        <v>8</v>
      </c>
      <c r="E23" s="55">
        <f t="shared" si="1"/>
        <v>0</v>
      </c>
      <c r="F23" s="55">
        <f t="shared" si="2"/>
        <v>0</v>
      </c>
      <c r="G23" s="55">
        <f t="shared" si="3"/>
        <v>0</v>
      </c>
      <c r="H23" s="11">
        <f>+'Oct midyear Madison Prep'!H23*0.9</f>
        <v>4750.6681409005814</v>
      </c>
      <c r="I23" s="11">
        <f>+'Oct midyear Madison Prep'!I23*0.9</f>
        <v>527.553</v>
      </c>
      <c r="J23" s="11">
        <f t="shared" si="4"/>
        <v>5278.2211409005813</v>
      </c>
      <c r="K23" s="10">
        <f t="shared" si="5"/>
        <v>0</v>
      </c>
      <c r="L23" s="11">
        <f t="shared" si="6"/>
        <v>0</v>
      </c>
      <c r="M23" s="11">
        <f t="shared" si="7"/>
        <v>0</v>
      </c>
    </row>
    <row r="24" spans="1:13" ht="14.25" x14ac:dyDescent="0.2">
      <c r="A24" s="59">
        <v>21</v>
      </c>
      <c r="B24" s="20" t="s">
        <v>143</v>
      </c>
      <c r="C24" s="15">
        <f>+'[1]Table 8 Membership 2.1.14'!J23</f>
        <v>6</v>
      </c>
      <c r="D24" s="54">
        <f>+'10.1.14_SIS'!CJ25</f>
        <v>11</v>
      </c>
      <c r="E24" s="54">
        <f t="shared" si="1"/>
        <v>5</v>
      </c>
      <c r="F24" s="54">
        <f t="shared" si="2"/>
        <v>5</v>
      </c>
      <c r="G24" s="54">
        <f t="shared" si="3"/>
        <v>0</v>
      </c>
      <c r="H24" s="13">
        <f>+'Oct midyear Madison Prep'!H24*0.9</f>
        <v>5474.0738066280992</v>
      </c>
      <c r="I24" s="13">
        <f>+'Oct midyear Madison Prep'!I24*0.9</f>
        <v>549.31500000000005</v>
      </c>
      <c r="J24" s="13">
        <f t="shared" si="4"/>
        <v>6023.3888066280997</v>
      </c>
      <c r="K24" s="14">
        <f t="shared" si="5"/>
        <v>30116.944033140499</v>
      </c>
      <c r="L24" s="13">
        <f t="shared" si="6"/>
        <v>30116.944033140499</v>
      </c>
      <c r="M24" s="13">
        <f t="shared" si="7"/>
        <v>0</v>
      </c>
    </row>
    <row r="25" spans="1:13" ht="14.25" x14ac:dyDescent="0.2">
      <c r="A25" s="59">
        <v>22</v>
      </c>
      <c r="B25" s="20" t="s">
        <v>142</v>
      </c>
      <c r="C25" s="15">
        <f>+'[1]Table 8 Membership 2.1.14'!J24</f>
        <v>8</v>
      </c>
      <c r="D25" s="54">
        <f>+'10.1.14_SIS'!CJ26</f>
        <v>9</v>
      </c>
      <c r="E25" s="54">
        <f t="shared" si="1"/>
        <v>1</v>
      </c>
      <c r="F25" s="54">
        <f t="shared" si="2"/>
        <v>1</v>
      </c>
      <c r="G25" s="54">
        <f t="shared" si="3"/>
        <v>0</v>
      </c>
      <c r="H25" s="13">
        <f>+'Oct midyear Madison Prep'!H25*0.9</f>
        <v>5774.4989827376394</v>
      </c>
      <c r="I25" s="13">
        <f>+'Oct midyear Madison Prep'!I25*0.9</f>
        <v>446.72400000000005</v>
      </c>
      <c r="J25" s="13">
        <f t="shared" si="4"/>
        <v>6221.2229827376395</v>
      </c>
      <c r="K25" s="14">
        <f t="shared" si="5"/>
        <v>6221.2229827376395</v>
      </c>
      <c r="L25" s="13">
        <f t="shared" si="6"/>
        <v>6221.2229827376395</v>
      </c>
      <c r="M25" s="13">
        <f t="shared" si="7"/>
        <v>0</v>
      </c>
    </row>
    <row r="26" spans="1:13" ht="14.25" x14ac:dyDescent="0.2">
      <c r="A26" s="59">
        <v>23</v>
      </c>
      <c r="B26" s="20" t="s">
        <v>141</v>
      </c>
      <c r="C26" s="15">
        <f>+'[1]Table 8 Membership 2.1.14'!J25</f>
        <v>19</v>
      </c>
      <c r="D26" s="54">
        <f>+'10.1.14_SIS'!CJ27</f>
        <v>16</v>
      </c>
      <c r="E26" s="54">
        <f t="shared" si="1"/>
        <v>-3</v>
      </c>
      <c r="F26" s="54">
        <f t="shared" si="2"/>
        <v>0</v>
      </c>
      <c r="G26" s="54">
        <f t="shared" si="3"/>
        <v>-3</v>
      </c>
      <c r="H26" s="13">
        <f>+'Oct midyear Madison Prep'!H26*0.9</f>
        <v>4509.9193739381244</v>
      </c>
      <c r="I26" s="13">
        <f>+'Oct midyear Madison Prep'!I26*0.9</f>
        <v>619.72200000000009</v>
      </c>
      <c r="J26" s="13">
        <f t="shared" si="4"/>
        <v>5129.6413739381242</v>
      </c>
      <c r="K26" s="14">
        <f t="shared" si="5"/>
        <v>-15388.924121814372</v>
      </c>
      <c r="L26" s="13">
        <f t="shared" si="6"/>
        <v>0</v>
      </c>
      <c r="M26" s="13">
        <f t="shared" si="7"/>
        <v>-15388.924121814372</v>
      </c>
    </row>
    <row r="27" spans="1:13" ht="14.25" x14ac:dyDescent="0.2">
      <c r="A27" s="59">
        <v>24</v>
      </c>
      <c r="B27" s="20" t="s">
        <v>140</v>
      </c>
      <c r="C27" s="15">
        <f>+'[1]Table 8 Membership 2.1.14'!J26</f>
        <v>14</v>
      </c>
      <c r="D27" s="54">
        <f>+'10.1.14_SIS'!CJ28</f>
        <v>11</v>
      </c>
      <c r="E27" s="54">
        <f t="shared" si="1"/>
        <v>-3</v>
      </c>
      <c r="F27" s="54">
        <f t="shared" si="2"/>
        <v>0</v>
      </c>
      <c r="G27" s="54">
        <f t="shared" si="3"/>
        <v>-3</v>
      </c>
      <c r="H27" s="13">
        <f>+'Oct midyear Madison Prep'!H27*0.9</f>
        <v>2350.5066325419298</v>
      </c>
      <c r="I27" s="13">
        <f>+'Oct midyear Madison Prep'!I27*0.9</f>
        <v>768.82499999999993</v>
      </c>
      <c r="J27" s="13">
        <f t="shared" si="4"/>
        <v>3119.3316325419296</v>
      </c>
      <c r="K27" s="14">
        <f t="shared" si="5"/>
        <v>-9357.9948976257892</v>
      </c>
      <c r="L27" s="13">
        <f t="shared" si="6"/>
        <v>0</v>
      </c>
      <c r="M27" s="13">
        <f t="shared" si="7"/>
        <v>-9357.9948976257892</v>
      </c>
    </row>
    <row r="28" spans="1:13" ht="14.25" x14ac:dyDescent="0.2">
      <c r="A28" s="60">
        <v>25</v>
      </c>
      <c r="B28" s="22" t="s">
        <v>139</v>
      </c>
      <c r="C28" s="12">
        <f>+'[1]Table 8 Membership 2.1.14'!J27</f>
        <v>1</v>
      </c>
      <c r="D28" s="55">
        <f>+'10.1.14_SIS'!CJ29</f>
        <v>1</v>
      </c>
      <c r="E28" s="55">
        <f t="shared" si="1"/>
        <v>0</v>
      </c>
      <c r="F28" s="55">
        <f t="shared" si="2"/>
        <v>0</v>
      </c>
      <c r="G28" s="55">
        <f t="shared" si="3"/>
        <v>0</v>
      </c>
      <c r="H28" s="11">
        <f>+'Oct midyear Madison Prep'!H28*0.9</f>
        <v>3755.7648247451129</v>
      </c>
      <c r="I28" s="11">
        <f>+'Oct midyear Madison Prep'!I28*0.9</f>
        <v>588.35700000000008</v>
      </c>
      <c r="J28" s="11">
        <f t="shared" si="4"/>
        <v>4344.1218247451134</v>
      </c>
      <c r="K28" s="10">
        <f t="shared" si="5"/>
        <v>0</v>
      </c>
      <c r="L28" s="11">
        <f t="shared" si="6"/>
        <v>0</v>
      </c>
      <c r="M28" s="11">
        <f t="shared" si="7"/>
        <v>0</v>
      </c>
    </row>
    <row r="29" spans="1:13" ht="14.25" x14ac:dyDescent="0.2">
      <c r="A29" s="59">
        <v>26</v>
      </c>
      <c r="B29" s="20" t="s">
        <v>138</v>
      </c>
      <c r="C29" s="15">
        <f>+'[1]Table 8 Membership 2.1.14'!J28</f>
        <v>167</v>
      </c>
      <c r="D29" s="54">
        <f>+'10.1.14_SIS'!CJ30</f>
        <v>168</v>
      </c>
      <c r="E29" s="54">
        <f t="shared" si="1"/>
        <v>1</v>
      </c>
      <c r="F29" s="54">
        <f t="shared" si="2"/>
        <v>1</v>
      </c>
      <c r="G29" s="54">
        <f t="shared" si="3"/>
        <v>0</v>
      </c>
      <c r="H29" s="13">
        <f>+'Oct midyear Madison Prep'!H29*0.9</f>
        <v>3082.1084973513753</v>
      </c>
      <c r="I29" s="13">
        <f>+'Oct midyear Madison Prep'!I29*0.9</f>
        <v>753.14700000000005</v>
      </c>
      <c r="J29" s="13">
        <f t="shared" si="4"/>
        <v>3835.2554973513752</v>
      </c>
      <c r="K29" s="14">
        <f t="shared" si="5"/>
        <v>3835.2554973513752</v>
      </c>
      <c r="L29" s="13">
        <f t="shared" si="6"/>
        <v>3835.2554973513752</v>
      </c>
      <c r="M29" s="13">
        <f t="shared" si="7"/>
        <v>0</v>
      </c>
    </row>
    <row r="30" spans="1:13" ht="14.25" x14ac:dyDescent="0.2">
      <c r="A30" s="59">
        <v>27</v>
      </c>
      <c r="B30" s="20" t="s">
        <v>137</v>
      </c>
      <c r="C30" s="15">
        <f>+'[1]Table 8 Membership 2.1.14'!J29</f>
        <v>12</v>
      </c>
      <c r="D30" s="54">
        <f>+'10.1.14_SIS'!CJ31</f>
        <v>12</v>
      </c>
      <c r="E30" s="54">
        <f t="shared" si="1"/>
        <v>0</v>
      </c>
      <c r="F30" s="54">
        <f t="shared" si="2"/>
        <v>0</v>
      </c>
      <c r="G30" s="54">
        <f t="shared" si="3"/>
        <v>0</v>
      </c>
      <c r="H30" s="13">
        <f>+'Oct midyear Madison Prep'!H30*0.9</f>
        <v>5224.4112455979302</v>
      </c>
      <c r="I30" s="13">
        <f>+'Oct midyear Madison Prep'!I30*0.9</f>
        <v>623.75400000000002</v>
      </c>
      <c r="J30" s="13">
        <f t="shared" si="4"/>
        <v>5848.1652455979302</v>
      </c>
      <c r="K30" s="14">
        <f t="shared" si="5"/>
        <v>0</v>
      </c>
      <c r="L30" s="13">
        <f t="shared" si="6"/>
        <v>0</v>
      </c>
      <c r="M30" s="13">
        <f t="shared" si="7"/>
        <v>0</v>
      </c>
    </row>
    <row r="31" spans="1:13" ht="14.25" x14ac:dyDescent="0.2">
      <c r="A31" s="59">
        <v>28</v>
      </c>
      <c r="B31" s="20" t="s">
        <v>136</v>
      </c>
      <c r="C31" s="15">
        <f>+'[1]Table 8 Membership 2.1.14'!J30</f>
        <v>87</v>
      </c>
      <c r="D31" s="54">
        <f>+'10.1.14_SIS'!CJ32</f>
        <v>70</v>
      </c>
      <c r="E31" s="54">
        <f t="shared" si="1"/>
        <v>-17</v>
      </c>
      <c r="F31" s="54">
        <f t="shared" si="2"/>
        <v>0</v>
      </c>
      <c r="G31" s="54">
        <f t="shared" si="3"/>
        <v>-17</v>
      </c>
      <c r="H31" s="13">
        <f>+'Oct midyear Madison Prep'!H31*0.9</f>
        <v>2823.6742961911941</v>
      </c>
      <c r="I31" s="13">
        <f>+'Oct midyear Madison Prep'!I31*0.9</f>
        <v>624.96</v>
      </c>
      <c r="J31" s="13">
        <f t="shared" si="4"/>
        <v>3448.6342961911942</v>
      </c>
      <c r="K31" s="14">
        <f t="shared" si="5"/>
        <v>-58626.783035250301</v>
      </c>
      <c r="L31" s="13">
        <f t="shared" si="6"/>
        <v>0</v>
      </c>
      <c r="M31" s="13">
        <f t="shared" si="7"/>
        <v>-58626.783035250301</v>
      </c>
    </row>
    <row r="32" spans="1:13" ht="14.25" x14ac:dyDescent="0.2">
      <c r="A32" s="59">
        <v>29</v>
      </c>
      <c r="B32" s="20" t="s">
        <v>135</v>
      </c>
      <c r="C32" s="15">
        <f>+'[1]Table 8 Membership 2.1.14'!J31</f>
        <v>24</v>
      </c>
      <c r="D32" s="54">
        <f>+'10.1.14_SIS'!CJ33</f>
        <v>36</v>
      </c>
      <c r="E32" s="54">
        <f t="shared" si="1"/>
        <v>12</v>
      </c>
      <c r="F32" s="54">
        <f t="shared" si="2"/>
        <v>12</v>
      </c>
      <c r="G32" s="54">
        <f t="shared" si="3"/>
        <v>0</v>
      </c>
      <c r="H32" s="13">
        <f>+'Oct midyear Madison Prep'!H32*0.9</f>
        <v>3455.1110889156353</v>
      </c>
      <c r="I32" s="13">
        <f>+'Oct midyear Madison Prep'!I32*0.9</f>
        <v>679.45499999999993</v>
      </c>
      <c r="J32" s="13">
        <f t="shared" si="4"/>
        <v>4134.5660889156352</v>
      </c>
      <c r="K32" s="14">
        <f t="shared" si="5"/>
        <v>49614.793066987622</v>
      </c>
      <c r="L32" s="13">
        <f t="shared" si="6"/>
        <v>49614.793066987622</v>
      </c>
      <c r="M32" s="13">
        <f t="shared" si="7"/>
        <v>0</v>
      </c>
    </row>
    <row r="33" spans="1:13" ht="14.25" x14ac:dyDescent="0.2">
      <c r="A33" s="60">
        <v>30</v>
      </c>
      <c r="B33" s="22" t="s">
        <v>134</v>
      </c>
      <c r="C33" s="12">
        <f>+'[1]Table 8 Membership 2.1.14'!J32</f>
        <v>5</v>
      </c>
      <c r="D33" s="55">
        <f>+'10.1.14_SIS'!CJ34</f>
        <v>5</v>
      </c>
      <c r="E33" s="55">
        <f t="shared" si="1"/>
        <v>0</v>
      </c>
      <c r="F33" s="55">
        <f t="shared" si="2"/>
        <v>0</v>
      </c>
      <c r="G33" s="55">
        <f t="shared" si="3"/>
        <v>0</v>
      </c>
      <c r="H33" s="11">
        <f>+'Oct midyear Madison Prep'!H33*0.9</f>
        <v>5224.079454659709</v>
      </c>
      <c r="I33" s="11">
        <f>+'Oct midyear Madison Prep'!I33*0.9</f>
        <v>654.45299999999997</v>
      </c>
      <c r="J33" s="11">
        <f t="shared" si="4"/>
        <v>5878.5324546597094</v>
      </c>
      <c r="K33" s="10">
        <f t="shared" si="5"/>
        <v>0</v>
      </c>
      <c r="L33" s="11">
        <f t="shared" si="6"/>
        <v>0</v>
      </c>
      <c r="M33" s="11">
        <f t="shared" si="7"/>
        <v>0</v>
      </c>
    </row>
    <row r="34" spans="1:13" ht="14.25" x14ac:dyDescent="0.2">
      <c r="A34" s="59">
        <v>31</v>
      </c>
      <c r="B34" s="20" t="s">
        <v>133</v>
      </c>
      <c r="C34" s="15">
        <f>+'[1]Table 8 Membership 2.1.14'!J33</f>
        <v>5</v>
      </c>
      <c r="D34" s="54">
        <f>+'10.1.14_SIS'!CJ35</f>
        <v>1</v>
      </c>
      <c r="E34" s="54">
        <f t="shared" si="1"/>
        <v>-4</v>
      </c>
      <c r="F34" s="54">
        <f t="shared" si="2"/>
        <v>0</v>
      </c>
      <c r="G34" s="54">
        <f t="shared" si="3"/>
        <v>-4</v>
      </c>
      <c r="H34" s="13">
        <f>+'Oct midyear Madison Prep'!H34*0.9</f>
        <v>4068.5559045181681</v>
      </c>
      <c r="I34" s="13">
        <f>+'Oct midyear Madison Prep'!I34*0.9</f>
        <v>558.74700000000007</v>
      </c>
      <c r="J34" s="13">
        <f t="shared" si="4"/>
        <v>4627.3029045181684</v>
      </c>
      <c r="K34" s="14">
        <f t="shared" si="5"/>
        <v>-18509.211618072673</v>
      </c>
      <c r="L34" s="13">
        <f t="shared" si="6"/>
        <v>0</v>
      </c>
      <c r="M34" s="13">
        <f t="shared" si="7"/>
        <v>-18509.211618072673</v>
      </c>
    </row>
    <row r="35" spans="1:13" ht="14.25" x14ac:dyDescent="0.2">
      <c r="A35" s="59">
        <v>32</v>
      </c>
      <c r="B35" s="20" t="s">
        <v>132</v>
      </c>
      <c r="C35" s="15">
        <f>+'[1]Table 8 Membership 2.1.14'!J34</f>
        <v>79</v>
      </c>
      <c r="D35" s="54">
        <f>+'10.1.14_SIS'!CJ36</f>
        <v>109</v>
      </c>
      <c r="E35" s="54">
        <f t="shared" si="1"/>
        <v>30</v>
      </c>
      <c r="F35" s="54">
        <f t="shared" si="2"/>
        <v>30</v>
      </c>
      <c r="G35" s="54">
        <f t="shared" si="3"/>
        <v>0</v>
      </c>
      <c r="H35" s="13">
        <f>+'Oct midyear Madison Prep'!H35*0.9</f>
        <v>5087.5372701550141</v>
      </c>
      <c r="I35" s="13">
        <f>+'Oct midyear Madison Prep'!I35*0.9</f>
        <v>503.79300000000001</v>
      </c>
      <c r="J35" s="13">
        <f t="shared" si="4"/>
        <v>5591.3302701550137</v>
      </c>
      <c r="K35" s="14">
        <f t="shared" si="5"/>
        <v>167739.90810465041</v>
      </c>
      <c r="L35" s="13">
        <f t="shared" si="6"/>
        <v>167739.90810465041</v>
      </c>
      <c r="M35" s="13">
        <f t="shared" si="7"/>
        <v>0</v>
      </c>
    </row>
    <row r="36" spans="1:13" ht="14.25" x14ac:dyDescent="0.2">
      <c r="A36" s="59">
        <v>33</v>
      </c>
      <c r="B36" s="20" t="s">
        <v>131</v>
      </c>
      <c r="C36" s="15">
        <f>+'[1]Table 8 Membership 2.1.14'!J35</f>
        <v>2</v>
      </c>
      <c r="D36" s="54">
        <f>+'10.1.14_SIS'!CJ37</f>
        <v>2</v>
      </c>
      <c r="E36" s="54">
        <f t="shared" si="1"/>
        <v>0</v>
      </c>
      <c r="F36" s="54">
        <f t="shared" si="2"/>
        <v>0</v>
      </c>
      <c r="G36" s="54">
        <f t="shared" si="3"/>
        <v>0</v>
      </c>
      <c r="H36" s="13">
        <f>+'Oct midyear Madison Prep'!H36*0.9</f>
        <v>4910.6029102276707</v>
      </c>
      <c r="I36" s="13">
        <f>+'Oct midyear Madison Prep'!I36*0.9</f>
        <v>589.77900000000011</v>
      </c>
      <c r="J36" s="13">
        <f t="shared" si="4"/>
        <v>5500.3819102276711</v>
      </c>
      <c r="K36" s="14">
        <f t="shared" si="5"/>
        <v>0</v>
      </c>
      <c r="L36" s="13">
        <f t="shared" si="6"/>
        <v>0</v>
      </c>
      <c r="M36" s="13">
        <f t="shared" si="7"/>
        <v>0</v>
      </c>
    </row>
    <row r="37" spans="1:13" ht="14.25" x14ac:dyDescent="0.2">
      <c r="A37" s="59">
        <v>34</v>
      </c>
      <c r="B37" s="20" t="s">
        <v>130</v>
      </c>
      <c r="C37" s="15">
        <f>+'[1]Table 8 Membership 2.1.14'!J36</f>
        <v>24</v>
      </c>
      <c r="D37" s="54">
        <f>+'10.1.14_SIS'!CJ38</f>
        <v>30</v>
      </c>
      <c r="E37" s="54">
        <f t="shared" si="1"/>
        <v>6</v>
      </c>
      <c r="F37" s="54">
        <f t="shared" si="2"/>
        <v>6</v>
      </c>
      <c r="G37" s="54">
        <f t="shared" si="3"/>
        <v>0</v>
      </c>
      <c r="H37" s="13">
        <f>+'Oct midyear Madison Prep'!H37*0.9</f>
        <v>5662.8879158510108</v>
      </c>
      <c r="I37" s="13">
        <f>+'Oct midyear Madison Prep'!I37*0.9</f>
        <v>579.69900000000018</v>
      </c>
      <c r="J37" s="13">
        <f t="shared" si="4"/>
        <v>6242.5869158510113</v>
      </c>
      <c r="K37" s="14">
        <f t="shared" si="5"/>
        <v>37455.52149510607</v>
      </c>
      <c r="L37" s="13">
        <f t="shared" si="6"/>
        <v>37455.52149510607</v>
      </c>
      <c r="M37" s="13">
        <f t="shared" si="7"/>
        <v>0</v>
      </c>
    </row>
    <row r="38" spans="1:13" ht="14.25" x14ac:dyDescent="0.2">
      <c r="A38" s="60">
        <v>35</v>
      </c>
      <c r="B38" s="22" t="s">
        <v>129</v>
      </c>
      <c r="C38" s="12">
        <f>+'[1]Table 8 Membership 2.1.14'!J37</f>
        <v>17</v>
      </c>
      <c r="D38" s="55">
        <f>+'10.1.14_SIS'!CJ39</f>
        <v>21</v>
      </c>
      <c r="E38" s="55">
        <f t="shared" si="1"/>
        <v>4</v>
      </c>
      <c r="F38" s="55">
        <f t="shared" si="2"/>
        <v>4</v>
      </c>
      <c r="G38" s="55">
        <f t="shared" si="3"/>
        <v>0</v>
      </c>
      <c r="H38" s="11">
        <f>+'Oct midyear Madison Prep'!H38*0.9</f>
        <v>4649.6233854429847</v>
      </c>
      <c r="I38" s="11">
        <f>+'Oct midyear Madison Prep'!I38*0.9</f>
        <v>484.16400000000004</v>
      </c>
      <c r="J38" s="11">
        <f t="shared" si="4"/>
        <v>5133.7873854429845</v>
      </c>
      <c r="K38" s="10">
        <f t="shared" si="5"/>
        <v>20535.149541771938</v>
      </c>
      <c r="L38" s="11">
        <f t="shared" si="6"/>
        <v>20535.149541771938</v>
      </c>
      <c r="M38" s="11">
        <f t="shared" si="7"/>
        <v>0</v>
      </c>
    </row>
    <row r="39" spans="1:13" ht="14.25" x14ac:dyDescent="0.2">
      <c r="A39" s="59">
        <v>36</v>
      </c>
      <c r="B39" s="20" t="s">
        <v>128</v>
      </c>
      <c r="C39" s="15">
        <f>+'[1]Table 8 Membership 2.1.14'!J38</f>
        <v>65</v>
      </c>
      <c r="D39" s="54">
        <f>+'10.1.14_SIS'!CJ40</f>
        <v>74</v>
      </c>
      <c r="E39" s="54">
        <f t="shared" si="1"/>
        <v>9</v>
      </c>
      <c r="F39" s="54">
        <f t="shared" si="2"/>
        <v>9</v>
      </c>
      <c r="G39" s="54">
        <f t="shared" si="3"/>
        <v>0</v>
      </c>
      <c r="H39" s="13">
        <f>+'Oct midyear Madison Prep'!H39*0.9</f>
        <v>3242.4308976895072</v>
      </c>
      <c r="I39" s="13">
        <f>+'Oct midyear Madison Prep'!I39*0.9</f>
        <v>671.43020547945218</v>
      </c>
      <c r="J39" s="13">
        <f t="shared" si="4"/>
        <v>3913.8611031689593</v>
      </c>
      <c r="K39" s="14">
        <f t="shared" si="5"/>
        <v>35224.749928520636</v>
      </c>
      <c r="L39" s="13">
        <f t="shared" si="6"/>
        <v>35224.749928520636</v>
      </c>
      <c r="M39" s="13">
        <f t="shared" si="7"/>
        <v>0</v>
      </c>
    </row>
    <row r="40" spans="1:13" ht="14.25" x14ac:dyDescent="0.2">
      <c r="A40" s="59">
        <v>37</v>
      </c>
      <c r="B40" s="20" t="s">
        <v>127</v>
      </c>
      <c r="C40" s="15">
        <f>+'[1]Table 8 Membership 2.1.14'!J39</f>
        <v>54</v>
      </c>
      <c r="D40" s="54">
        <f>+'10.1.14_SIS'!CJ41</f>
        <v>49</v>
      </c>
      <c r="E40" s="54">
        <f t="shared" si="1"/>
        <v>-5</v>
      </c>
      <c r="F40" s="54">
        <f t="shared" si="2"/>
        <v>0</v>
      </c>
      <c r="G40" s="54">
        <f t="shared" si="3"/>
        <v>-5</v>
      </c>
      <c r="H40" s="13">
        <f>+'Oct midyear Madison Prep'!H40*0.9</f>
        <v>5098.8455334285927</v>
      </c>
      <c r="I40" s="13">
        <f>+'Oct midyear Madison Prep'!I40*0.9</f>
        <v>588.24900000000002</v>
      </c>
      <c r="J40" s="13">
        <f t="shared" si="4"/>
        <v>5687.0945334285925</v>
      </c>
      <c r="K40" s="14">
        <f t="shared" si="5"/>
        <v>-28435.472667142963</v>
      </c>
      <c r="L40" s="13">
        <f t="shared" si="6"/>
        <v>0</v>
      </c>
      <c r="M40" s="13">
        <f t="shared" si="7"/>
        <v>-28435.472667142963</v>
      </c>
    </row>
    <row r="41" spans="1:13" ht="14.25" x14ac:dyDescent="0.2">
      <c r="A41" s="59">
        <v>38</v>
      </c>
      <c r="B41" s="20" t="s">
        <v>126</v>
      </c>
      <c r="C41" s="15">
        <f>+'[1]Table 8 Membership 2.1.14'!J40</f>
        <v>6</v>
      </c>
      <c r="D41" s="54">
        <f>+'10.1.14_SIS'!CJ42</f>
        <v>7</v>
      </c>
      <c r="E41" s="54">
        <f t="shared" si="1"/>
        <v>1</v>
      </c>
      <c r="F41" s="54">
        <f t="shared" si="2"/>
        <v>1</v>
      </c>
      <c r="G41" s="54">
        <f t="shared" si="3"/>
        <v>0</v>
      </c>
      <c r="H41" s="13">
        <f>+'Oct midyear Madison Prep'!H41*0.9</f>
        <v>1879.9215797625193</v>
      </c>
      <c r="I41" s="13">
        <f>+'Oct midyear Madison Prep'!I41*0.9</f>
        <v>746.92800000000011</v>
      </c>
      <c r="J41" s="13">
        <f t="shared" si="4"/>
        <v>2626.8495797625192</v>
      </c>
      <c r="K41" s="14">
        <f t="shared" si="5"/>
        <v>2626.8495797625192</v>
      </c>
      <c r="L41" s="13">
        <f t="shared" si="6"/>
        <v>2626.8495797625192</v>
      </c>
      <c r="M41" s="13">
        <f t="shared" si="7"/>
        <v>0</v>
      </c>
    </row>
    <row r="42" spans="1:13" ht="14.25" x14ac:dyDescent="0.2">
      <c r="A42" s="59">
        <v>39</v>
      </c>
      <c r="B42" s="20" t="s">
        <v>125</v>
      </c>
      <c r="C42" s="15">
        <f>+'[1]Table 8 Membership 2.1.14'!J41</f>
        <v>5</v>
      </c>
      <c r="D42" s="54">
        <f>+'10.1.14_SIS'!CJ43</f>
        <v>3</v>
      </c>
      <c r="E42" s="54">
        <f t="shared" si="1"/>
        <v>-2</v>
      </c>
      <c r="F42" s="54">
        <f t="shared" si="2"/>
        <v>0</v>
      </c>
      <c r="G42" s="54">
        <f t="shared" si="3"/>
        <v>-2</v>
      </c>
      <c r="H42" s="13">
        <f>+'Oct midyear Madison Prep'!H42*0.9</f>
        <v>3291.2151128366108</v>
      </c>
      <c r="I42" s="13">
        <f>+'Oct midyear Madison Prep'!I42*0.9</f>
        <v>701.69015738498763</v>
      </c>
      <c r="J42" s="13">
        <f t="shared" si="4"/>
        <v>3992.9052702215986</v>
      </c>
      <c r="K42" s="14">
        <f t="shared" si="5"/>
        <v>-7985.8105404431972</v>
      </c>
      <c r="L42" s="13">
        <f t="shared" si="6"/>
        <v>0</v>
      </c>
      <c r="M42" s="13">
        <f t="shared" si="7"/>
        <v>-7985.8105404431972</v>
      </c>
    </row>
    <row r="43" spans="1:13" ht="14.25" x14ac:dyDescent="0.2">
      <c r="A43" s="60">
        <v>40</v>
      </c>
      <c r="B43" s="22" t="s">
        <v>124</v>
      </c>
      <c r="C43" s="12">
        <f>+'[1]Table 8 Membership 2.1.14'!J42</f>
        <v>59</v>
      </c>
      <c r="D43" s="55">
        <f>+'10.1.14_SIS'!CJ44</f>
        <v>57</v>
      </c>
      <c r="E43" s="55">
        <f t="shared" si="1"/>
        <v>-2</v>
      </c>
      <c r="F43" s="55">
        <f t="shared" si="2"/>
        <v>0</v>
      </c>
      <c r="G43" s="55">
        <f t="shared" si="3"/>
        <v>-2</v>
      </c>
      <c r="H43" s="11">
        <f>+'Oct midyear Madison Prep'!H43*0.9</f>
        <v>4609.6299257128567</v>
      </c>
      <c r="I43" s="11">
        <f>+'Oct midyear Madison Prep'!I43*0.9</f>
        <v>630.24300000000005</v>
      </c>
      <c r="J43" s="11">
        <f t="shared" si="4"/>
        <v>5239.8729257128571</v>
      </c>
      <c r="K43" s="10">
        <f t="shared" si="5"/>
        <v>-10479.745851425714</v>
      </c>
      <c r="L43" s="11">
        <f t="shared" si="6"/>
        <v>0</v>
      </c>
      <c r="M43" s="11">
        <f t="shared" si="7"/>
        <v>-10479.745851425714</v>
      </c>
    </row>
    <row r="44" spans="1:13" ht="14.25" x14ac:dyDescent="0.2">
      <c r="A44" s="59">
        <v>41</v>
      </c>
      <c r="B44" s="20" t="s">
        <v>123</v>
      </c>
      <c r="C44" s="15">
        <f>+'[1]Table 8 Membership 2.1.14'!J43</f>
        <v>0</v>
      </c>
      <c r="D44" s="54">
        <f>+'10.1.14_SIS'!CJ45</f>
        <v>8</v>
      </c>
      <c r="E44" s="54">
        <f t="shared" si="1"/>
        <v>8</v>
      </c>
      <c r="F44" s="54">
        <f t="shared" si="2"/>
        <v>8</v>
      </c>
      <c r="G44" s="54">
        <f t="shared" si="3"/>
        <v>0</v>
      </c>
      <c r="H44" s="13">
        <f>+'Oct midyear Madison Prep'!H44*0.9</f>
        <v>2962.0753717244829</v>
      </c>
      <c r="I44" s="13">
        <f>+'Oct midyear Madison Prep'!I44*0.9</f>
        <v>797.59800000000007</v>
      </c>
      <c r="J44" s="13">
        <f t="shared" si="4"/>
        <v>3759.6733717244829</v>
      </c>
      <c r="K44" s="14">
        <f t="shared" si="5"/>
        <v>30077.386973795863</v>
      </c>
      <c r="L44" s="13">
        <f t="shared" si="6"/>
        <v>30077.386973795863</v>
      </c>
      <c r="M44" s="13">
        <f t="shared" si="7"/>
        <v>0</v>
      </c>
    </row>
    <row r="45" spans="1:13" ht="14.25" x14ac:dyDescent="0.2">
      <c r="A45" s="59">
        <v>42</v>
      </c>
      <c r="B45" s="20" t="s">
        <v>122</v>
      </c>
      <c r="C45" s="15">
        <f>+'[1]Table 8 Membership 2.1.14'!J44</f>
        <v>5</v>
      </c>
      <c r="D45" s="54">
        <f>+'10.1.14_SIS'!CJ46</f>
        <v>4</v>
      </c>
      <c r="E45" s="54">
        <f t="shared" si="1"/>
        <v>-1</v>
      </c>
      <c r="F45" s="54">
        <f t="shared" si="2"/>
        <v>0</v>
      </c>
      <c r="G45" s="54">
        <f t="shared" si="3"/>
        <v>-1</v>
      </c>
      <c r="H45" s="13">
        <f>+'Oct midyear Madison Prep'!H45*0.9</f>
        <v>4602.2469976231814</v>
      </c>
      <c r="I45" s="13">
        <f>+'Oct midyear Madison Prep'!I45*0.9</f>
        <v>480.85199999999998</v>
      </c>
      <c r="J45" s="13">
        <f t="shared" si="4"/>
        <v>5083.0989976231813</v>
      </c>
      <c r="K45" s="14">
        <f t="shared" si="5"/>
        <v>-5083.0989976231813</v>
      </c>
      <c r="L45" s="13">
        <f t="shared" si="6"/>
        <v>0</v>
      </c>
      <c r="M45" s="13">
        <f t="shared" si="7"/>
        <v>-5083.0989976231813</v>
      </c>
    </row>
    <row r="46" spans="1:13" ht="14.25" x14ac:dyDescent="0.2">
      <c r="A46" s="59">
        <v>43</v>
      </c>
      <c r="B46" s="20" t="s">
        <v>121</v>
      </c>
      <c r="C46" s="15">
        <f>+'[1]Table 8 Membership 2.1.14'!J45</f>
        <v>10</v>
      </c>
      <c r="D46" s="54">
        <f>+'10.1.14_SIS'!CJ47</f>
        <v>10</v>
      </c>
      <c r="E46" s="54">
        <f t="shared" si="1"/>
        <v>0</v>
      </c>
      <c r="F46" s="54">
        <f t="shared" si="2"/>
        <v>0</v>
      </c>
      <c r="G46" s="54">
        <f t="shared" si="3"/>
        <v>0</v>
      </c>
      <c r="H46" s="13">
        <f>+'Oct midyear Madison Prep'!H46*0.9</f>
        <v>5209.8694848535233</v>
      </c>
      <c r="I46" s="13">
        <f>+'Oct midyear Madison Prep'!I46*0.9</f>
        <v>517.14899999999989</v>
      </c>
      <c r="J46" s="13">
        <f t="shared" si="4"/>
        <v>5727.0184848535228</v>
      </c>
      <c r="K46" s="14">
        <f t="shared" si="5"/>
        <v>0</v>
      </c>
      <c r="L46" s="13">
        <f t="shared" si="6"/>
        <v>0</v>
      </c>
      <c r="M46" s="13">
        <f t="shared" si="7"/>
        <v>0</v>
      </c>
    </row>
    <row r="47" spans="1:13" ht="14.25" x14ac:dyDescent="0.2">
      <c r="A47" s="59">
        <v>44</v>
      </c>
      <c r="B47" s="20" t="s">
        <v>120</v>
      </c>
      <c r="C47" s="15">
        <f>+'[1]Table 8 Membership 2.1.14'!J46</f>
        <v>16</v>
      </c>
      <c r="D47" s="54">
        <f>+'10.1.14_SIS'!CJ48</f>
        <v>23</v>
      </c>
      <c r="E47" s="54">
        <f t="shared" si="1"/>
        <v>7</v>
      </c>
      <c r="F47" s="54">
        <f t="shared" si="2"/>
        <v>7</v>
      </c>
      <c r="G47" s="54">
        <f t="shared" si="3"/>
        <v>0</v>
      </c>
      <c r="H47" s="13">
        <f>+'Oct midyear Madison Prep'!H47*0.9</f>
        <v>4407.8362336638329</v>
      </c>
      <c r="I47" s="13">
        <f>+'Oct midyear Madison Prep'!I47*0.9</f>
        <v>596.84400000000005</v>
      </c>
      <c r="J47" s="13">
        <f t="shared" si="4"/>
        <v>5004.680233663833</v>
      </c>
      <c r="K47" s="14">
        <f t="shared" si="5"/>
        <v>35032.761635646828</v>
      </c>
      <c r="L47" s="13">
        <f t="shared" si="6"/>
        <v>35032.761635646828</v>
      </c>
      <c r="M47" s="13">
        <f t="shared" si="7"/>
        <v>0</v>
      </c>
    </row>
    <row r="48" spans="1:13" ht="14.25" x14ac:dyDescent="0.2">
      <c r="A48" s="60">
        <v>45</v>
      </c>
      <c r="B48" s="22" t="s">
        <v>119</v>
      </c>
      <c r="C48" s="12">
        <f>+'[1]Table 8 Membership 2.1.14'!J47</f>
        <v>11</v>
      </c>
      <c r="D48" s="55">
        <f>+'10.1.14_SIS'!CJ49</f>
        <v>9</v>
      </c>
      <c r="E48" s="55">
        <f t="shared" si="1"/>
        <v>-2</v>
      </c>
      <c r="F48" s="55">
        <f t="shared" si="2"/>
        <v>0</v>
      </c>
      <c r="G48" s="55">
        <f t="shared" si="3"/>
        <v>-2</v>
      </c>
      <c r="H48" s="11">
        <f>+'Oct midyear Madison Prep'!H48*0.9</f>
        <v>1848.6425249522192</v>
      </c>
      <c r="I48" s="11">
        <f>+'Oct midyear Madison Prep'!I48*0.9</f>
        <v>678.56400000000019</v>
      </c>
      <c r="J48" s="11">
        <f t="shared" si="4"/>
        <v>2527.2065249522193</v>
      </c>
      <c r="K48" s="10">
        <f t="shared" si="5"/>
        <v>-5054.4130499044386</v>
      </c>
      <c r="L48" s="11">
        <f t="shared" si="6"/>
        <v>0</v>
      </c>
      <c r="M48" s="11">
        <f t="shared" si="7"/>
        <v>-5054.4130499044386</v>
      </c>
    </row>
    <row r="49" spans="1:13" ht="14.25" x14ac:dyDescent="0.2">
      <c r="A49" s="59">
        <v>46</v>
      </c>
      <c r="B49" s="20" t="s">
        <v>118</v>
      </c>
      <c r="C49" s="15">
        <f>+'[1]Table 8 Membership 2.1.14'!J48</f>
        <v>8</v>
      </c>
      <c r="D49" s="54">
        <f>+'10.1.14_SIS'!CJ50</f>
        <v>8</v>
      </c>
      <c r="E49" s="54">
        <f t="shared" si="1"/>
        <v>0</v>
      </c>
      <c r="F49" s="54">
        <f t="shared" si="2"/>
        <v>0</v>
      </c>
      <c r="G49" s="54">
        <f t="shared" si="3"/>
        <v>0</v>
      </c>
      <c r="H49" s="13">
        <f>+'Oct midyear Madison Prep'!H49*0.9</f>
        <v>5446.0930021279546</v>
      </c>
      <c r="I49" s="13">
        <f>+'Oct midyear Madison Prep'!I49*0.9</f>
        <v>655.25400000000002</v>
      </c>
      <c r="J49" s="13">
        <f t="shared" si="4"/>
        <v>6101.3470021279545</v>
      </c>
      <c r="K49" s="14">
        <f t="shared" si="5"/>
        <v>0</v>
      </c>
      <c r="L49" s="13">
        <f t="shared" si="6"/>
        <v>0</v>
      </c>
      <c r="M49" s="13">
        <f t="shared" si="7"/>
        <v>0</v>
      </c>
    </row>
    <row r="50" spans="1:13" ht="14.25" x14ac:dyDescent="0.2">
      <c r="A50" s="59">
        <v>47</v>
      </c>
      <c r="B50" s="20" t="s">
        <v>117</v>
      </c>
      <c r="C50" s="15">
        <f>+'[1]Table 8 Membership 2.1.14'!J49</f>
        <v>2</v>
      </c>
      <c r="D50" s="54">
        <f>+'10.1.14_SIS'!CJ51</f>
        <v>1</v>
      </c>
      <c r="E50" s="54">
        <f t="shared" si="1"/>
        <v>-1</v>
      </c>
      <c r="F50" s="54">
        <f t="shared" si="2"/>
        <v>0</v>
      </c>
      <c r="G50" s="54">
        <f t="shared" si="3"/>
        <v>-1</v>
      </c>
      <c r="H50" s="13">
        <f>+'Oct midyear Madison Prep'!H50*0.9</f>
        <v>2271.7336731882065</v>
      </c>
      <c r="I50" s="13">
        <f>+'Oct midyear Madison Prep'!I50*0.9</f>
        <v>819.68399999999997</v>
      </c>
      <c r="J50" s="13">
        <f t="shared" si="4"/>
        <v>3091.4176731882062</v>
      </c>
      <c r="K50" s="14">
        <f t="shared" si="5"/>
        <v>-3091.4176731882062</v>
      </c>
      <c r="L50" s="13">
        <f t="shared" si="6"/>
        <v>0</v>
      </c>
      <c r="M50" s="13">
        <f t="shared" si="7"/>
        <v>-3091.4176731882062</v>
      </c>
    </row>
    <row r="51" spans="1:13" ht="14.25" x14ac:dyDescent="0.2">
      <c r="A51" s="59">
        <v>48</v>
      </c>
      <c r="B51" s="20" t="s">
        <v>116</v>
      </c>
      <c r="C51" s="15">
        <f>+'[1]Table 8 Membership 2.1.14'!J50</f>
        <v>25</v>
      </c>
      <c r="D51" s="54">
        <f>+'10.1.14_SIS'!CJ52</f>
        <v>26</v>
      </c>
      <c r="E51" s="54">
        <f t="shared" si="1"/>
        <v>1</v>
      </c>
      <c r="F51" s="54">
        <f t="shared" si="2"/>
        <v>1</v>
      </c>
      <c r="G51" s="54">
        <f t="shared" si="3"/>
        <v>0</v>
      </c>
      <c r="H51" s="13">
        <f>+'Oct midyear Madison Prep'!H51*0.9</f>
        <v>3585.022427682065</v>
      </c>
      <c r="I51" s="13">
        <f>+'Oct midyear Madison Prep'!I51*0.9</f>
        <v>783.96300000000008</v>
      </c>
      <c r="J51" s="13">
        <f t="shared" si="4"/>
        <v>4368.9854276820652</v>
      </c>
      <c r="K51" s="14">
        <f t="shared" si="5"/>
        <v>4368.9854276820652</v>
      </c>
      <c r="L51" s="13">
        <f t="shared" si="6"/>
        <v>4368.9854276820652</v>
      </c>
      <c r="M51" s="13">
        <f t="shared" si="7"/>
        <v>0</v>
      </c>
    </row>
    <row r="52" spans="1:13" ht="14.25" x14ac:dyDescent="0.2">
      <c r="A52" s="59">
        <v>49</v>
      </c>
      <c r="B52" s="20" t="s">
        <v>115</v>
      </c>
      <c r="C52" s="15">
        <f>+'[1]Table 8 Membership 2.1.14'!J51</f>
        <v>67</v>
      </c>
      <c r="D52" s="54">
        <f>+'10.1.14_SIS'!CJ53</f>
        <v>99</v>
      </c>
      <c r="E52" s="54">
        <f t="shared" si="1"/>
        <v>32</v>
      </c>
      <c r="F52" s="54">
        <f t="shared" si="2"/>
        <v>32</v>
      </c>
      <c r="G52" s="54">
        <f t="shared" si="3"/>
        <v>0</v>
      </c>
      <c r="H52" s="13">
        <f>+'Oct midyear Madison Prep'!H52*0.9</f>
        <v>4496.2879784093275</v>
      </c>
      <c r="I52" s="13">
        <f>+'Oct midyear Madison Prep'!I52*0.9</f>
        <v>516.99599999999998</v>
      </c>
      <c r="J52" s="13">
        <f t="shared" si="4"/>
        <v>5013.2839784093276</v>
      </c>
      <c r="K52" s="14">
        <f t="shared" si="5"/>
        <v>160425.08730909848</v>
      </c>
      <c r="L52" s="13">
        <f t="shared" si="6"/>
        <v>160425.08730909848</v>
      </c>
      <c r="M52" s="13">
        <f t="shared" si="7"/>
        <v>0</v>
      </c>
    </row>
    <row r="53" spans="1:13" ht="14.25" x14ac:dyDescent="0.2">
      <c r="A53" s="60">
        <v>50</v>
      </c>
      <c r="B53" s="22" t="s">
        <v>114</v>
      </c>
      <c r="C53" s="12">
        <f>+'[1]Table 8 Membership 2.1.14'!J52</f>
        <v>24</v>
      </c>
      <c r="D53" s="55">
        <f>+'10.1.14_SIS'!CJ54</f>
        <v>19</v>
      </c>
      <c r="E53" s="55">
        <f t="shared" si="1"/>
        <v>-5</v>
      </c>
      <c r="F53" s="55">
        <f t="shared" si="2"/>
        <v>0</v>
      </c>
      <c r="G53" s="55">
        <f t="shared" si="3"/>
        <v>-5</v>
      </c>
      <c r="H53" s="11">
        <f>+'Oct midyear Madison Prep'!H53*0.9</f>
        <v>4659.9203450431514</v>
      </c>
      <c r="I53" s="11">
        <f>+'Oct midyear Madison Prep'!I53*0.9</f>
        <v>571.01400000000001</v>
      </c>
      <c r="J53" s="11">
        <f t="shared" si="4"/>
        <v>5230.9343450431516</v>
      </c>
      <c r="K53" s="10">
        <f t="shared" si="5"/>
        <v>-26154.671725215758</v>
      </c>
      <c r="L53" s="11">
        <f t="shared" si="6"/>
        <v>0</v>
      </c>
      <c r="M53" s="11">
        <f t="shared" si="7"/>
        <v>-26154.671725215758</v>
      </c>
    </row>
    <row r="54" spans="1:13" ht="14.25" x14ac:dyDescent="0.2">
      <c r="A54" s="59">
        <v>51</v>
      </c>
      <c r="B54" s="20" t="s">
        <v>113</v>
      </c>
      <c r="C54" s="15">
        <f>+'[1]Table 8 Membership 2.1.14'!J53</f>
        <v>18</v>
      </c>
      <c r="D54" s="54">
        <f>+'10.1.14_SIS'!CJ55</f>
        <v>17</v>
      </c>
      <c r="E54" s="54">
        <f t="shared" si="1"/>
        <v>-1</v>
      </c>
      <c r="F54" s="54">
        <f t="shared" si="2"/>
        <v>0</v>
      </c>
      <c r="G54" s="54">
        <f t="shared" si="3"/>
        <v>-1</v>
      </c>
      <c r="H54" s="13">
        <f>+'Oct midyear Madison Prep'!H54*0.9</f>
        <v>3738.7735741961096</v>
      </c>
      <c r="I54" s="13">
        <f>+'Oct midyear Madison Prep'!I54*0.9</f>
        <v>635.99400000000003</v>
      </c>
      <c r="J54" s="13">
        <f t="shared" si="4"/>
        <v>4374.7675741961093</v>
      </c>
      <c r="K54" s="14">
        <f t="shared" si="5"/>
        <v>-4374.7675741961093</v>
      </c>
      <c r="L54" s="13">
        <f t="shared" si="6"/>
        <v>0</v>
      </c>
      <c r="M54" s="13">
        <f t="shared" si="7"/>
        <v>-4374.7675741961093</v>
      </c>
    </row>
    <row r="55" spans="1:13" ht="14.25" x14ac:dyDescent="0.2">
      <c r="A55" s="59">
        <v>52</v>
      </c>
      <c r="B55" s="20" t="s">
        <v>112</v>
      </c>
      <c r="C55" s="15">
        <f>+'[1]Table 8 Membership 2.1.14'!J54</f>
        <v>97</v>
      </c>
      <c r="D55" s="54">
        <f>+'10.1.14_SIS'!CJ56</f>
        <v>124</v>
      </c>
      <c r="E55" s="54">
        <f t="shared" si="1"/>
        <v>27</v>
      </c>
      <c r="F55" s="54">
        <f t="shared" si="2"/>
        <v>27</v>
      </c>
      <c r="G55" s="54">
        <f t="shared" si="3"/>
        <v>0</v>
      </c>
      <c r="H55" s="13">
        <f>+'Oct midyear Madison Prep'!H55*0.9</f>
        <v>4556.0471260705353</v>
      </c>
      <c r="I55" s="13">
        <f>+'Oct midyear Madison Prep'!I55*0.9</f>
        <v>592.53300000000002</v>
      </c>
      <c r="J55" s="13">
        <f t="shared" si="4"/>
        <v>5148.5801260705357</v>
      </c>
      <c r="K55" s="14">
        <f t="shared" si="5"/>
        <v>139011.66340390447</v>
      </c>
      <c r="L55" s="13">
        <f t="shared" si="6"/>
        <v>139011.66340390447</v>
      </c>
      <c r="M55" s="13">
        <f t="shared" si="7"/>
        <v>0</v>
      </c>
    </row>
    <row r="56" spans="1:13" ht="14.25" x14ac:dyDescent="0.2">
      <c r="A56" s="59">
        <v>53</v>
      </c>
      <c r="B56" s="20" t="s">
        <v>111</v>
      </c>
      <c r="C56" s="15">
        <f>+'[1]Table 8 Membership 2.1.14'!J55</f>
        <v>103</v>
      </c>
      <c r="D56" s="54">
        <f>+'10.1.14_SIS'!CJ57</f>
        <v>101</v>
      </c>
      <c r="E56" s="54">
        <f t="shared" si="1"/>
        <v>-2</v>
      </c>
      <c r="F56" s="54">
        <f t="shared" si="2"/>
        <v>0</v>
      </c>
      <c r="G56" s="54">
        <f t="shared" si="3"/>
        <v>-2</v>
      </c>
      <c r="H56" s="13">
        <f>+'Oct midyear Madison Prep'!H56*0.9</f>
        <v>4554.1357374640938</v>
      </c>
      <c r="I56" s="13">
        <f>+'Oct midyear Madison Prep'!I56*0.9</f>
        <v>620.76600000000008</v>
      </c>
      <c r="J56" s="13">
        <f t="shared" si="4"/>
        <v>5174.9017374640935</v>
      </c>
      <c r="K56" s="14">
        <f t="shared" si="5"/>
        <v>-10349.803474928187</v>
      </c>
      <c r="L56" s="13">
        <f t="shared" si="6"/>
        <v>0</v>
      </c>
      <c r="M56" s="13">
        <f t="shared" si="7"/>
        <v>-10349.803474928187</v>
      </c>
    </row>
    <row r="57" spans="1:13" ht="14.25" x14ac:dyDescent="0.2">
      <c r="A57" s="59">
        <v>54</v>
      </c>
      <c r="B57" s="20" t="s">
        <v>110</v>
      </c>
      <c r="C57" s="15">
        <f>+'[1]Table 8 Membership 2.1.14'!J56</f>
        <v>0</v>
      </c>
      <c r="D57" s="54">
        <f>+'10.1.14_SIS'!CJ58</f>
        <v>1</v>
      </c>
      <c r="E57" s="54">
        <f t="shared" si="1"/>
        <v>1</v>
      </c>
      <c r="F57" s="54">
        <f t="shared" si="2"/>
        <v>1</v>
      </c>
      <c r="G57" s="54">
        <f t="shared" si="3"/>
        <v>0</v>
      </c>
      <c r="H57" s="13">
        <f>+'Oct midyear Madison Prep'!H57*0.9</f>
        <v>5280.3718533465044</v>
      </c>
      <c r="I57" s="13">
        <f>+'Oct midyear Madison Prep'!I57*0.9</f>
        <v>856.30500000000006</v>
      </c>
      <c r="J57" s="13">
        <f t="shared" si="4"/>
        <v>6136.6768533465047</v>
      </c>
      <c r="K57" s="14">
        <f t="shared" si="5"/>
        <v>6136.6768533465047</v>
      </c>
      <c r="L57" s="13">
        <f t="shared" si="6"/>
        <v>6136.6768533465047</v>
      </c>
      <c r="M57" s="13">
        <f t="shared" si="7"/>
        <v>0</v>
      </c>
    </row>
    <row r="58" spans="1:13" ht="14.25" x14ac:dyDescent="0.2">
      <c r="A58" s="60">
        <v>55</v>
      </c>
      <c r="B58" s="22" t="s">
        <v>109</v>
      </c>
      <c r="C58" s="12">
        <f>+'[1]Table 8 Membership 2.1.14'!J57</f>
        <v>37</v>
      </c>
      <c r="D58" s="55">
        <f>+'10.1.14_SIS'!CJ59</f>
        <v>44</v>
      </c>
      <c r="E58" s="55">
        <f t="shared" si="1"/>
        <v>7</v>
      </c>
      <c r="F58" s="55">
        <f t="shared" si="2"/>
        <v>7</v>
      </c>
      <c r="G58" s="55">
        <f t="shared" si="3"/>
        <v>0</v>
      </c>
      <c r="H58" s="11">
        <f>+'Oct midyear Madison Prep'!H58*0.9</f>
        <v>3840.1402942168634</v>
      </c>
      <c r="I58" s="11">
        <f>+'Oct midyear Madison Prep'!I58*0.9</f>
        <v>715.62599999999998</v>
      </c>
      <c r="J58" s="11">
        <f t="shared" si="4"/>
        <v>4555.7662942168636</v>
      </c>
      <c r="K58" s="10">
        <f t="shared" si="5"/>
        <v>31890.364059518044</v>
      </c>
      <c r="L58" s="11">
        <f t="shared" si="6"/>
        <v>31890.364059518044</v>
      </c>
      <c r="M58" s="11">
        <f t="shared" si="7"/>
        <v>0</v>
      </c>
    </row>
    <row r="59" spans="1:13" ht="14.25" x14ac:dyDescent="0.2">
      <c r="A59" s="59">
        <v>56</v>
      </c>
      <c r="B59" s="20" t="s">
        <v>108</v>
      </c>
      <c r="C59" s="15">
        <f>+'[1]Table 8 Membership 2.1.14'!J58</f>
        <v>6</v>
      </c>
      <c r="D59" s="54">
        <f>+'10.1.14_SIS'!CJ60</f>
        <v>11</v>
      </c>
      <c r="E59" s="54">
        <f t="shared" si="1"/>
        <v>5</v>
      </c>
      <c r="F59" s="54">
        <f t="shared" si="2"/>
        <v>5</v>
      </c>
      <c r="G59" s="54">
        <f t="shared" si="3"/>
        <v>0</v>
      </c>
      <c r="H59" s="13">
        <f>+'Oct midyear Madison Prep'!H59*0.9</f>
        <v>4525.6418467459462</v>
      </c>
      <c r="I59" s="13">
        <f>+'Oct midyear Madison Prep'!I59*0.9</f>
        <v>553.19400000000007</v>
      </c>
      <c r="J59" s="13">
        <f t="shared" si="4"/>
        <v>5078.8358467459466</v>
      </c>
      <c r="K59" s="14">
        <f t="shared" si="5"/>
        <v>25394.179233729734</v>
      </c>
      <c r="L59" s="13">
        <f t="shared" si="6"/>
        <v>25394.179233729734</v>
      </c>
      <c r="M59" s="13">
        <f t="shared" si="7"/>
        <v>0</v>
      </c>
    </row>
    <row r="60" spans="1:13" ht="14.25" x14ac:dyDescent="0.2">
      <c r="A60" s="59">
        <v>57</v>
      </c>
      <c r="B60" s="20" t="s">
        <v>107</v>
      </c>
      <c r="C60" s="15">
        <f>+'[1]Table 8 Membership 2.1.14'!J59</f>
        <v>23</v>
      </c>
      <c r="D60" s="54">
        <f>+'10.1.14_SIS'!CJ61</f>
        <v>30</v>
      </c>
      <c r="E60" s="54">
        <f t="shared" si="1"/>
        <v>7</v>
      </c>
      <c r="F60" s="54">
        <f t="shared" si="2"/>
        <v>7</v>
      </c>
      <c r="G60" s="54">
        <f t="shared" si="3"/>
        <v>0</v>
      </c>
      <c r="H60" s="13">
        <f>+'Oct midyear Madison Prep'!H60*0.9</f>
        <v>4163.393068130762</v>
      </c>
      <c r="I60" s="13">
        <f>+'Oct midyear Madison Prep'!I60*0.9</f>
        <v>688.05899999999997</v>
      </c>
      <c r="J60" s="13">
        <f t="shared" si="4"/>
        <v>4851.4520681307622</v>
      </c>
      <c r="K60" s="14">
        <f t="shared" si="5"/>
        <v>33960.164476915335</v>
      </c>
      <c r="L60" s="13">
        <f t="shared" si="6"/>
        <v>33960.164476915335</v>
      </c>
      <c r="M60" s="13">
        <f t="shared" si="7"/>
        <v>0</v>
      </c>
    </row>
    <row r="61" spans="1:13" ht="14.25" x14ac:dyDescent="0.2">
      <c r="A61" s="59">
        <v>58</v>
      </c>
      <c r="B61" s="20" t="s">
        <v>106</v>
      </c>
      <c r="C61" s="15">
        <f>+'[1]Table 8 Membership 2.1.14'!J60</f>
        <v>52</v>
      </c>
      <c r="D61" s="54">
        <f>+'10.1.14_SIS'!CJ62</f>
        <v>42</v>
      </c>
      <c r="E61" s="54">
        <f t="shared" si="1"/>
        <v>-10</v>
      </c>
      <c r="F61" s="54">
        <f t="shared" si="2"/>
        <v>0</v>
      </c>
      <c r="G61" s="54">
        <f t="shared" si="3"/>
        <v>-10</v>
      </c>
      <c r="H61" s="13">
        <f>+'Oct midyear Madison Prep'!H61*0.9</f>
        <v>5105.8016674093915</v>
      </c>
      <c r="I61" s="13">
        <f>+'Oct midyear Madison Prep'!I61*0.9</f>
        <v>627.33600000000001</v>
      </c>
      <c r="J61" s="13">
        <f t="shared" si="4"/>
        <v>5733.1376674093917</v>
      </c>
      <c r="K61" s="14">
        <f t="shared" si="5"/>
        <v>-57331.376674093917</v>
      </c>
      <c r="L61" s="13">
        <f t="shared" si="6"/>
        <v>0</v>
      </c>
      <c r="M61" s="13">
        <f t="shared" si="7"/>
        <v>-57331.376674093917</v>
      </c>
    </row>
    <row r="62" spans="1:13" ht="14.25" x14ac:dyDescent="0.2">
      <c r="A62" s="59">
        <v>59</v>
      </c>
      <c r="B62" s="20" t="s">
        <v>105</v>
      </c>
      <c r="C62" s="15">
        <f>+'[1]Table 8 Membership 2.1.14'!J61</f>
        <v>24</v>
      </c>
      <c r="D62" s="54">
        <f>+'10.1.14_SIS'!CJ63</f>
        <v>22</v>
      </c>
      <c r="E62" s="54">
        <f t="shared" si="1"/>
        <v>-2</v>
      </c>
      <c r="F62" s="54">
        <f t="shared" si="2"/>
        <v>0</v>
      </c>
      <c r="G62" s="54">
        <f t="shared" si="3"/>
        <v>-2</v>
      </c>
      <c r="H62" s="13">
        <f>+'Oct midyear Madison Prep'!H62*0.9</f>
        <v>5959.7516641696629</v>
      </c>
      <c r="I62" s="13">
        <f>+'Oct midyear Madison Prep'!I62*0.9</f>
        <v>620.56799999999998</v>
      </c>
      <c r="J62" s="13">
        <f t="shared" si="4"/>
        <v>6580.3196641696632</v>
      </c>
      <c r="K62" s="14">
        <f t="shared" si="5"/>
        <v>-13160.639328339326</v>
      </c>
      <c r="L62" s="13">
        <f t="shared" si="6"/>
        <v>0</v>
      </c>
      <c r="M62" s="13">
        <f t="shared" si="7"/>
        <v>-13160.639328339326</v>
      </c>
    </row>
    <row r="63" spans="1:13" ht="14.25" x14ac:dyDescent="0.2">
      <c r="A63" s="60">
        <v>60</v>
      </c>
      <c r="B63" s="22" t="s">
        <v>104</v>
      </c>
      <c r="C63" s="12">
        <f>+'[1]Table 8 Membership 2.1.14'!J62</f>
        <v>14</v>
      </c>
      <c r="D63" s="55">
        <f>+'10.1.14_SIS'!CJ64</f>
        <v>10</v>
      </c>
      <c r="E63" s="55">
        <f t="shared" si="1"/>
        <v>-4</v>
      </c>
      <c r="F63" s="55">
        <f t="shared" si="2"/>
        <v>0</v>
      </c>
      <c r="G63" s="55">
        <f t="shared" si="3"/>
        <v>-4</v>
      </c>
      <c r="H63" s="11">
        <f>+'Oct midyear Madison Prep'!H63*0.9</f>
        <v>4771.1016810574456</v>
      </c>
      <c r="I63" s="11">
        <f>+'Oct midyear Madison Prep'!I63*0.9</f>
        <v>534.63599999999997</v>
      </c>
      <c r="J63" s="11">
        <f t="shared" si="4"/>
        <v>5305.737681057446</v>
      </c>
      <c r="K63" s="10">
        <f t="shared" si="5"/>
        <v>-21222.950724229784</v>
      </c>
      <c r="L63" s="11">
        <f t="shared" si="6"/>
        <v>0</v>
      </c>
      <c r="M63" s="11">
        <f t="shared" si="7"/>
        <v>-21222.950724229784</v>
      </c>
    </row>
    <row r="64" spans="1:13" ht="14.25" x14ac:dyDescent="0.2">
      <c r="A64" s="59">
        <v>61</v>
      </c>
      <c r="B64" s="20" t="s">
        <v>103</v>
      </c>
      <c r="C64" s="15">
        <f>+'[1]Table 8 Membership 2.1.14'!J63</f>
        <v>6</v>
      </c>
      <c r="D64" s="54">
        <f>+'10.1.14_SIS'!CJ65</f>
        <v>7</v>
      </c>
      <c r="E64" s="54">
        <f t="shared" si="1"/>
        <v>1</v>
      </c>
      <c r="F64" s="54">
        <f t="shared" si="2"/>
        <v>1</v>
      </c>
      <c r="G64" s="54">
        <f t="shared" si="3"/>
        <v>0</v>
      </c>
      <c r="H64" s="13">
        <f>+'Oct midyear Madison Prep'!H64*0.9</f>
        <v>2568.7417820732267</v>
      </c>
      <c r="I64" s="13">
        <f>+'Oct midyear Madison Prep'!I64*0.9</f>
        <v>750.33899999999994</v>
      </c>
      <c r="J64" s="13">
        <f t="shared" si="4"/>
        <v>3319.0807820732266</v>
      </c>
      <c r="K64" s="14">
        <f t="shared" si="5"/>
        <v>3319.0807820732266</v>
      </c>
      <c r="L64" s="13">
        <f t="shared" si="6"/>
        <v>3319.0807820732266</v>
      </c>
      <c r="M64" s="13">
        <f t="shared" si="7"/>
        <v>0</v>
      </c>
    </row>
    <row r="65" spans="1:13" ht="14.25" x14ac:dyDescent="0.2">
      <c r="A65" s="59">
        <v>62</v>
      </c>
      <c r="B65" s="20" t="s">
        <v>102</v>
      </c>
      <c r="C65" s="15">
        <f>+'[1]Table 8 Membership 2.1.14'!J64</f>
        <v>10</v>
      </c>
      <c r="D65" s="54">
        <f>+'10.1.14_SIS'!CJ66</f>
        <v>5</v>
      </c>
      <c r="E65" s="54">
        <f t="shared" si="1"/>
        <v>-5</v>
      </c>
      <c r="F65" s="54">
        <f t="shared" si="2"/>
        <v>0</v>
      </c>
      <c r="G65" s="54">
        <f t="shared" si="3"/>
        <v>-5</v>
      </c>
      <c r="H65" s="13">
        <f>+'Oct midyear Madison Prep'!H65*0.9</f>
        <v>5310.9670846644076</v>
      </c>
      <c r="I65" s="13">
        <f>+'Oct midyear Madison Prep'!I65*0.9</f>
        <v>464.47200000000004</v>
      </c>
      <c r="J65" s="13">
        <f t="shared" si="4"/>
        <v>5775.4390846644073</v>
      </c>
      <c r="K65" s="14">
        <f t="shared" si="5"/>
        <v>-28877.195423322039</v>
      </c>
      <c r="L65" s="13">
        <f t="shared" si="6"/>
        <v>0</v>
      </c>
      <c r="M65" s="13">
        <f t="shared" si="7"/>
        <v>-28877.195423322039</v>
      </c>
    </row>
    <row r="66" spans="1:13" ht="14.25" x14ac:dyDescent="0.2">
      <c r="A66" s="59">
        <v>63</v>
      </c>
      <c r="B66" s="20" t="s">
        <v>101</v>
      </c>
      <c r="C66" s="15">
        <f>+'[1]Table 8 Membership 2.1.14'!J65</f>
        <v>3</v>
      </c>
      <c r="D66" s="54">
        <f>+'10.1.14_SIS'!CJ67</f>
        <v>7</v>
      </c>
      <c r="E66" s="54">
        <f t="shared" si="1"/>
        <v>4</v>
      </c>
      <c r="F66" s="54">
        <f t="shared" si="2"/>
        <v>4</v>
      </c>
      <c r="G66" s="54">
        <f t="shared" si="3"/>
        <v>0</v>
      </c>
      <c r="H66" s="13">
        <f>+'Oct midyear Madison Prep'!H66*0.9</f>
        <v>3711.9432133663286</v>
      </c>
      <c r="I66" s="13">
        <f>+'Oct midyear Madison Prep'!I66*0.9</f>
        <v>681.11099999999999</v>
      </c>
      <c r="J66" s="13">
        <f t="shared" si="4"/>
        <v>4393.0542133663284</v>
      </c>
      <c r="K66" s="14">
        <f t="shared" si="5"/>
        <v>17572.216853465314</v>
      </c>
      <c r="L66" s="13">
        <f t="shared" si="6"/>
        <v>17572.216853465314</v>
      </c>
      <c r="M66" s="13">
        <f t="shared" si="7"/>
        <v>0</v>
      </c>
    </row>
    <row r="67" spans="1:13" ht="14.25" x14ac:dyDescent="0.2">
      <c r="A67" s="59">
        <v>64</v>
      </c>
      <c r="B67" s="20" t="s">
        <v>100</v>
      </c>
      <c r="C67" s="15">
        <f>+'[1]Table 8 Membership 2.1.14'!J66</f>
        <v>5</v>
      </c>
      <c r="D67" s="54">
        <f>+'10.1.14_SIS'!CJ68</f>
        <v>7</v>
      </c>
      <c r="E67" s="54">
        <f t="shared" si="1"/>
        <v>2</v>
      </c>
      <c r="F67" s="54">
        <f t="shared" si="2"/>
        <v>2</v>
      </c>
      <c r="G67" s="54">
        <f t="shared" si="3"/>
        <v>0</v>
      </c>
      <c r="H67" s="13">
        <f>+'Oct midyear Madison Prep'!H67*0.9</f>
        <v>5650.0476779500432</v>
      </c>
      <c r="I67" s="13">
        <f>+'Oct midyear Madison Prep'!I67*0.9</f>
        <v>533.39400000000001</v>
      </c>
      <c r="J67" s="13">
        <f t="shared" si="4"/>
        <v>6183.4416779500434</v>
      </c>
      <c r="K67" s="14">
        <f t="shared" si="5"/>
        <v>12366.883355900087</v>
      </c>
      <c r="L67" s="13">
        <f t="shared" si="6"/>
        <v>12366.883355900087</v>
      </c>
      <c r="M67" s="13">
        <f t="shared" si="7"/>
        <v>0</v>
      </c>
    </row>
    <row r="68" spans="1:13" ht="14.25" x14ac:dyDescent="0.2">
      <c r="A68" s="60">
        <v>65</v>
      </c>
      <c r="B68" s="22" t="s">
        <v>99</v>
      </c>
      <c r="C68" s="12">
        <f>+'[1]Table 8 Membership 2.1.14'!J67</f>
        <v>0</v>
      </c>
      <c r="D68" s="55">
        <f>+'10.1.14_SIS'!CJ69</f>
        <v>8</v>
      </c>
      <c r="E68" s="55">
        <f t="shared" ref="E68:E73" si="8">D68-C68</f>
        <v>8</v>
      </c>
      <c r="F68" s="55">
        <f t="shared" ref="F68:F73" si="9">IF(E68&gt;0,E68,0)</f>
        <v>8</v>
      </c>
      <c r="G68" s="55">
        <f t="shared" ref="G68:G73" si="10">IF(E68&lt;0,E68,0)</f>
        <v>0</v>
      </c>
      <c r="H68" s="11">
        <f>+'Oct midyear Madison Prep'!H68*0.9</f>
        <v>4297.6444989549282</v>
      </c>
      <c r="I68" s="11">
        <f>+'Oct midyear Madison Prep'!I68*0.9</f>
        <v>746.20799999999997</v>
      </c>
      <c r="J68" s="11">
        <f t="shared" ref="J68:J73" si="11">I68+H68</f>
        <v>5043.8524989549278</v>
      </c>
      <c r="K68" s="10">
        <f t="shared" ref="K68:K73" si="12">E68*J68</f>
        <v>40350.819991639422</v>
      </c>
      <c r="L68" s="11">
        <f t="shared" ref="L68:L73" si="13">IF(K68&gt;0,K68,0)</f>
        <v>40350.819991639422</v>
      </c>
      <c r="M68" s="11">
        <f t="shared" ref="M68:M73" si="14">IF(K68&lt;0,K68,0)</f>
        <v>0</v>
      </c>
    </row>
    <row r="69" spans="1:13" ht="14.25" x14ac:dyDescent="0.2">
      <c r="A69" s="59">
        <v>66</v>
      </c>
      <c r="B69" s="20" t="s">
        <v>98</v>
      </c>
      <c r="C69" s="15">
        <f>+'[1]Table 8 Membership 2.1.14'!J68</f>
        <v>15</v>
      </c>
      <c r="D69" s="54">
        <f>+'10.1.14_SIS'!CJ70</f>
        <v>5</v>
      </c>
      <c r="E69" s="54">
        <f t="shared" si="8"/>
        <v>-10</v>
      </c>
      <c r="F69" s="54">
        <f t="shared" si="9"/>
        <v>0</v>
      </c>
      <c r="G69" s="54">
        <f t="shared" si="10"/>
        <v>-10</v>
      </c>
      <c r="H69" s="13">
        <f>+'Oct midyear Madison Prep'!H69*0.9</f>
        <v>5907.6076890519034</v>
      </c>
      <c r="I69" s="13">
        <f>+'Oct midyear Madison Prep'!I69*0.9</f>
        <v>657.05399999999997</v>
      </c>
      <c r="J69" s="13">
        <f t="shared" si="11"/>
        <v>6564.6616890519035</v>
      </c>
      <c r="K69" s="14">
        <f t="shared" si="12"/>
        <v>-65646.616890519042</v>
      </c>
      <c r="L69" s="13">
        <f t="shared" si="13"/>
        <v>0</v>
      </c>
      <c r="M69" s="13">
        <f t="shared" si="14"/>
        <v>-65646.616890519042</v>
      </c>
    </row>
    <row r="70" spans="1:13" ht="14.25" x14ac:dyDescent="0.2">
      <c r="A70" s="59">
        <v>67</v>
      </c>
      <c r="B70" s="20" t="s">
        <v>97</v>
      </c>
      <c r="C70" s="15">
        <f>+'[1]Table 8 Membership 2.1.14'!J69</f>
        <v>4</v>
      </c>
      <c r="D70" s="54">
        <f>+'10.1.14_SIS'!CJ71</f>
        <v>6</v>
      </c>
      <c r="E70" s="54">
        <f t="shared" si="8"/>
        <v>2</v>
      </c>
      <c r="F70" s="54">
        <f t="shared" si="9"/>
        <v>2</v>
      </c>
      <c r="G70" s="54">
        <f t="shared" si="10"/>
        <v>0</v>
      </c>
      <c r="H70" s="13">
        <f>+'Oct midyear Madison Prep'!H70*0.9</f>
        <v>4526.2320962520707</v>
      </c>
      <c r="I70" s="13">
        <f>+'Oct midyear Madison Prep'!I70*0.9</f>
        <v>644.04899999999998</v>
      </c>
      <c r="J70" s="13">
        <f t="shared" si="11"/>
        <v>5170.2810962520707</v>
      </c>
      <c r="K70" s="14">
        <f t="shared" si="12"/>
        <v>10340.562192504141</v>
      </c>
      <c r="L70" s="13">
        <f t="shared" si="13"/>
        <v>10340.562192504141</v>
      </c>
      <c r="M70" s="13">
        <f t="shared" si="14"/>
        <v>0</v>
      </c>
    </row>
    <row r="71" spans="1:13" ht="14.25" x14ac:dyDescent="0.2">
      <c r="A71" s="59">
        <v>68</v>
      </c>
      <c r="B71" s="20" t="s">
        <v>96</v>
      </c>
      <c r="C71" s="15">
        <f>+'[1]Table 8 Membership 2.1.14'!J70</f>
        <v>5</v>
      </c>
      <c r="D71" s="54">
        <f>+'10.1.14_SIS'!CJ72</f>
        <v>5</v>
      </c>
      <c r="E71" s="54">
        <f t="shared" si="8"/>
        <v>0</v>
      </c>
      <c r="F71" s="54">
        <f t="shared" si="9"/>
        <v>0</v>
      </c>
      <c r="G71" s="54">
        <f t="shared" si="10"/>
        <v>0</v>
      </c>
      <c r="H71" s="13">
        <f>+'Oct midyear Madison Prep'!H71*0.9</f>
        <v>5751.1479782304541</v>
      </c>
      <c r="I71" s="13">
        <f>+'Oct midyear Madison Prep'!I71*0.9</f>
        <v>718.83</v>
      </c>
      <c r="J71" s="13">
        <f t="shared" si="11"/>
        <v>6469.977978230454</v>
      </c>
      <c r="K71" s="14">
        <f t="shared" si="12"/>
        <v>0</v>
      </c>
      <c r="L71" s="13">
        <f t="shared" si="13"/>
        <v>0</v>
      </c>
      <c r="M71" s="13">
        <f t="shared" si="14"/>
        <v>0</v>
      </c>
    </row>
    <row r="72" spans="1:13" ht="14.25" x14ac:dyDescent="0.2">
      <c r="A72" s="59">
        <v>69</v>
      </c>
      <c r="B72" s="20" t="s">
        <v>95</v>
      </c>
      <c r="C72" s="15">
        <f>+'[1]Table 8 Membership 2.1.14'!J71</f>
        <v>12</v>
      </c>
      <c r="D72" s="54">
        <f>+'10.1.14_SIS'!CJ73</f>
        <v>12</v>
      </c>
      <c r="E72" s="54">
        <f t="shared" si="8"/>
        <v>0</v>
      </c>
      <c r="F72" s="54">
        <f t="shared" si="9"/>
        <v>0</v>
      </c>
      <c r="G72" s="54">
        <f t="shared" si="10"/>
        <v>0</v>
      </c>
      <c r="H72" s="13">
        <f>+'Oct midyear Madison Prep'!H72*0.9</f>
        <v>5150.24531291532</v>
      </c>
      <c r="I72" s="13">
        <f>+'Oct midyear Madison Prep'!I72*0.9</f>
        <v>635.10299999999995</v>
      </c>
      <c r="J72" s="13">
        <f t="shared" si="11"/>
        <v>5785.3483129153201</v>
      </c>
      <c r="K72" s="14">
        <f t="shared" si="12"/>
        <v>0</v>
      </c>
      <c r="L72" s="13">
        <f t="shared" si="13"/>
        <v>0</v>
      </c>
      <c r="M72" s="13">
        <f t="shared" si="14"/>
        <v>0</v>
      </c>
    </row>
    <row r="73" spans="1:13" ht="14.25" x14ac:dyDescent="0.2">
      <c r="A73" s="60"/>
      <c r="B73" s="22" t="s">
        <v>165</v>
      </c>
      <c r="C73" s="12"/>
      <c r="D73" s="55">
        <f>+'10.1.14_SIS'!CJ74</f>
        <v>0</v>
      </c>
      <c r="E73" s="55">
        <f t="shared" si="8"/>
        <v>0</v>
      </c>
      <c r="F73" s="55">
        <f t="shared" si="9"/>
        <v>0</v>
      </c>
      <c r="G73" s="55">
        <f t="shared" si="10"/>
        <v>0</v>
      </c>
      <c r="H73" s="11"/>
      <c r="I73" s="11"/>
      <c r="J73" s="11">
        <f t="shared" si="11"/>
        <v>0</v>
      </c>
      <c r="K73" s="10">
        <f t="shared" si="12"/>
        <v>0</v>
      </c>
      <c r="L73" s="11">
        <f t="shared" si="13"/>
        <v>0</v>
      </c>
      <c r="M73" s="11">
        <f t="shared" si="14"/>
        <v>0</v>
      </c>
    </row>
    <row r="74" spans="1:13" ht="13.5" thickBot="1" x14ac:dyDescent="0.25">
      <c r="A74" s="35"/>
      <c r="B74" s="34" t="s">
        <v>94</v>
      </c>
      <c r="C74" s="67">
        <f>SUM(C4:C73)</f>
        <v>1826</v>
      </c>
      <c r="D74" s="67">
        <f t="shared" ref="D74:G74" si="15">SUM(D4:D73)</f>
        <v>1900</v>
      </c>
      <c r="E74" s="67">
        <f t="shared" si="15"/>
        <v>74</v>
      </c>
      <c r="F74" s="67">
        <f t="shared" si="15"/>
        <v>222</v>
      </c>
      <c r="G74" s="67">
        <f t="shared" si="15"/>
        <v>-148</v>
      </c>
      <c r="H74" s="33"/>
      <c r="I74" s="32"/>
      <c r="J74" s="32"/>
      <c r="K74" s="32">
        <f t="shared" ref="K74:M74" si="16">SUM(K4:K73)</f>
        <v>409498.73770499747</v>
      </c>
      <c r="L74" s="32">
        <f t="shared" si="16"/>
        <v>1118370.1444761765</v>
      </c>
      <c r="M74" s="32">
        <f t="shared" si="16"/>
        <v>-708871.40677117882</v>
      </c>
    </row>
    <row r="75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October 1 Mid-year Adjustment for Students</oddHeader>
    <oddFooter>&amp;R&amp;P</oddFooter>
  </headerFooter>
  <colBreaks count="1" manualBreakCount="1">
    <brk id="7" max="73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view="pageBreakPreview" zoomScale="70" zoomScaleNormal="100" zoomScaleSheetLayoutView="70" workbookViewId="0">
      <pane xSplit="2" ySplit="3" topLeftCell="D4" activePane="bottomRight" state="frozen"/>
      <selection activeCell="C4" sqref="C4"/>
      <selection pane="topRight" activeCell="C4" sqref="C4"/>
      <selection pane="bottomLeft" activeCell="C4" sqref="C4"/>
      <selection pane="bottomRight" activeCell="H67" sqref="H67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1" t="s">
        <v>172</v>
      </c>
      <c r="B1" s="222"/>
      <c r="C1" s="58" t="s">
        <v>510</v>
      </c>
      <c r="D1" s="47" t="s">
        <v>508</v>
      </c>
      <c r="E1" s="43" t="s">
        <v>509</v>
      </c>
      <c r="F1" s="43" t="s">
        <v>501</v>
      </c>
      <c r="G1" s="43" t="s">
        <v>502</v>
      </c>
      <c r="H1" s="44" t="s">
        <v>516</v>
      </c>
      <c r="I1" s="45" t="s">
        <v>514</v>
      </c>
      <c r="J1" s="46" t="s">
        <v>515</v>
      </c>
      <c r="K1" s="42" t="s">
        <v>505</v>
      </c>
      <c r="L1" s="42" t="s">
        <v>506</v>
      </c>
      <c r="M1" s="42" t="s">
        <v>507</v>
      </c>
    </row>
    <row r="2" spans="1:13" ht="13.9" customHeight="1" x14ac:dyDescent="0.25">
      <c r="A2" s="39"/>
      <c r="B2" s="38"/>
      <c r="C2" s="65">
        <v>1</v>
      </c>
      <c r="D2" s="29">
        <f t="shared" ref="D2:M2" si="0">C2+1</f>
        <v>2</v>
      </c>
      <c r="E2" s="29">
        <f t="shared" si="0"/>
        <v>3</v>
      </c>
      <c r="F2" s="29">
        <f t="shared" si="0"/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66" t="s">
        <v>91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15">
        <f>+'[1]Table 8 Membership 2.1.14'!L3</f>
        <v>14</v>
      </c>
      <c r="D4" s="54">
        <f>+'10.1.14_SIS'!CL5</f>
        <v>29</v>
      </c>
      <c r="E4" s="54">
        <f t="shared" ref="E4:E67" si="1">D4-C4</f>
        <v>15</v>
      </c>
      <c r="F4" s="54">
        <f t="shared" ref="F4:F67" si="2">IF(E4&gt;0,E4,0)</f>
        <v>15</v>
      </c>
      <c r="G4" s="54">
        <f t="shared" ref="G4:G67" si="3">IF(E4&lt;0,E4,0)</f>
        <v>0</v>
      </c>
      <c r="H4" s="13">
        <f>+'Oct midyear Madison Prep'!H4*0.9</f>
        <v>4289.272597201485</v>
      </c>
      <c r="I4" s="13">
        <f>+'Oct midyear Madison Prep'!I4*0.9</f>
        <v>699.73200000000008</v>
      </c>
      <c r="J4" s="13">
        <f t="shared" ref="J4:J67" si="4">I4+H4</f>
        <v>4989.004597201485</v>
      </c>
      <c r="K4" s="14">
        <f t="shared" ref="K4:K67" si="5">E4*J4</f>
        <v>74835.068958022282</v>
      </c>
      <c r="L4" s="13">
        <f t="shared" ref="L4:L67" si="6">IF(K4&gt;0,K4,0)</f>
        <v>74835.068958022282</v>
      </c>
      <c r="M4" s="13">
        <f t="shared" ref="M4:M67" si="7">IF(K4&lt;0,K4,0)</f>
        <v>0</v>
      </c>
    </row>
    <row r="5" spans="1:13" ht="14.25" x14ac:dyDescent="0.2">
      <c r="A5" s="59">
        <v>2</v>
      </c>
      <c r="B5" s="20" t="s">
        <v>162</v>
      </c>
      <c r="C5" s="15">
        <f>+'[1]Table 8 Membership 2.1.14'!L4</f>
        <v>9</v>
      </c>
      <c r="D5" s="54">
        <f>+'10.1.14_SIS'!CL6</f>
        <v>11</v>
      </c>
      <c r="E5" s="54">
        <f t="shared" si="1"/>
        <v>2</v>
      </c>
      <c r="F5" s="54">
        <f t="shared" si="2"/>
        <v>2</v>
      </c>
      <c r="G5" s="54">
        <f t="shared" si="3"/>
        <v>0</v>
      </c>
      <c r="H5" s="13">
        <f>+'Oct midyear Madison Prep'!H5*0.9</f>
        <v>5684.9639775647975</v>
      </c>
      <c r="I5" s="13">
        <f>+'Oct midyear Madison Prep'!I5*0.9</f>
        <v>758.08800000000008</v>
      </c>
      <c r="J5" s="13">
        <f t="shared" si="4"/>
        <v>6443.0519775647972</v>
      </c>
      <c r="K5" s="14">
        <f t="shared" si="5"/>
        <v>12886.103955129594</v>
      </c>
      <c r="L5" s="13">
        <f t="shared" si="6"/>
        <v>12886.103955129594</v>
      </c>
      <c r="M5" s="13">
        <f t="shared" si="7"/>
        <v>0</v>
      </c>
    </row>
    <row r="6" spans="1:13" ht="14.25" x14ac:dyDescent="0.2">
      <c r="A6" s="59">
        <v>3</v>
      </c>
      <c r="B6" s="20" t="s">
        <v>161</v>
      </c>
      <c r="C6" s="15">
        <f>+'[1]Table 8 Membership 2.1.14'!L5</f>
        <v>43</v>
      </c>
      <c r="D6" s="54">
        <f>+'10.1.14_SIS'!CL7</f>
        <v>54</v>
      </c>
      <c r="E6" s="54">
        <f t="shared" si="1"/>
        <v>11</v>
      </c>
      <c r="F6" s="54">
        <f t="shared" si="2"/>
        <v>11</v>
      </c>
      <c r="G6" s="54">
        <f t="shared" si="3"/>
        <v>0</v>
      </c>
      <c r="H6" s="13">
        <f>+'Oct midyear Madison Prep'!H6*0.9</f>
        <v>3739.6675824657136</v>
      </c>
      <c r="I6" s="13">
        <f>+'Oct midyear Madison Prep'!I6*0.9</f>
        <v>537.15600000000006</v>
      </c>
      <c r="J6" s="13">
        <f t="shared" si="4"/>
        <v>4276.823582465714</v>
      </c>
      <c r="K6" s="14">
        <f t="shared" si="5"/>
        <v>47045.059407122855</v>
      </c>
      <c r="L6" s="13">
        <f t="shared" si="6"/>
        <v>47045.059407122855</v>
      </c>
      <c r="M6" s="13">
        <f t="shared" si="7"/>
        <v>0</v>
      </c>
    </row>
    <row r="7" spans="1:13" ht="14.25" x14ac:dyDescent="0.2">
      <c r="A7" s="59">
        <v>4</v>
      </c>
      <c r="B7" s="20" t="s">
        <v>160</v>
      </c>
      <c r="C7" s="15">
        <f>+'[1]Table 8 Membership 2.1.14'!L6</f>
        <v>3</v>
      </c>
      <c r="D7" s="54">
        <f>+'10.1.14_SIS'!CL8</f>
        <v>3</v>
      </c>
      <c r="E7" s="54">
        <f t="shared" si="1"/>
        <v>0</v>
      </c>
      <c r="F7" s="54">
        <f t="shared" si="2"/>
        <v>0</v>
      </c>
      <c r="G7" s="54">
        <f t="shared" si="3"/>
        <v>0</v>
      </c>
      <c r="H7" s="13">
        <f>+'Oct midyear Madison Prep'!H7*0.9</f>
        <v>5507.1523302190717</v>
      </c>
      <c r="I7" s="13">
        <f>+'Oct midyear Madison Prep'!I7*0.9</f>
        <v>527.18399999999997</v>
      </c>
      <c r="J7" s="13">
        <f t="shared" si="4"/>
        <v>6034.3363302190719</v>
      </c>
      <c r="K7" s="14">
        <f t="shared" si="5"/>
        <v>0</v>
      </c>
      <c r="L7" s="13">
        <f t="shared" si="6"/>
        <v>0</v>
      </c>
      <c r="M7" s="13">
        <f t="shared" si="7"/>
        <v>0</v>
      </c>
    </row>
    <row r="8" spans="1:13" ht="14.25" x14ac:dyDescent="0.2">
      <c r="A8" s="60">
        <v>5</v>
      </c>
      <c r="B8" s="22" t="s">
        <v>159</v>
      </c>
      <c r="C8" s="12">
        <f>+'[1]Table 8 Membership 2.1.14'!L7</f>
        <v>12</v>
      </c>
      <c r="D8" s="55">
        <f>+'10.1.14_SIS'!CL9</f>
        <v>23</v>
      </c>
      <c r="E8" s="55">
        <f t="shared" si="1"/>
        <v>11</v>
      </c>
      <c r="F8" s="55">
        <f t="shared" si="2"/>
        <v>11</v>
      </c>
      <c r="G8" s="55">
        <f t="shared" si="3"/>
        <v>0</v>
      </c>
      <c r="H8" s="11">
        <f>+'Oct midyear Madison Prep'!H8*0.9</f>
        <v>4742.0465094089204</v>
      </c>
      <c r="I8" s="11">
        <f>+'Oct midyear Madison Prep'!I8*0.9</f>
        <v>500.31899999999996</v>
      </c>
      <c r="J8" s="11">
        <f t="shared" si="4"/>
        <v>5242.3655094089208</v>
      </c>
      <c r="K8" s="10">
        <f t="shared" si="5"/>
        <v>57666.020603498131</v>
      </c>
      <c r="L8" s="11">
        <f t="shared" si="6"/>
        <v>57666.020603498131</v>
      </c>
      <c r="M8" s="11">
        <f t="shared" si="7"/>
        <v>0</v>
      </c>
    </row>
    <row r="9" spans="1:13" ht="14.25" x14ac:dyDescent="0.2">
      <c r="A9" s="59">
        <v>6</v>
      </c>
      <c r="B9" s="20" t="s">
        <v>158</v>
      </c>
      <c r="C9" s="15">
        <f>+'[1]Table 8 Membership 2.1.14'!L8</f>
        <v>10</v>
      </c>
      <c r="D9" s="54">
        <f>+'10.1.14_SIS'!CL10</f>
        <v>13</v>
      </c>
      <c r="E9" s="54">
        <f t="shared" si="1"/>
        <v>3</v>
      </c>
      <c r="F9" s="54">
        <f t="shared" si="2"/>
        <v>3</v>
      </c>
      <c r="G9" s="54">
        <f t="shared" si="3"/>
        <v>0</v>
      </c>
      <c r="H9" s="13">
        <f>+'Oct midyear Madison Prep'!H9*0.9</f>
        <v>4840.6577512460281</v>
      </c>
      <c r="I9" s="13">
        <f>+'Oct midyear Madison Prep'!I9*0.9</f>
        <v>490.9319999999999</v>
      </c>
      <c r="J9" s="13">
        <f t="shared" si="4"/>
        <v>5331.5897512460278</v>
      </c>
      <c r="K9" s="14">
        <f t="shared" si="5"/>
        <v>15994.769253738083</v>
      </c>
      <c r="L9" s="13">
        <f t="shared" si="6"/>
        <v>15994.769253738083</v>
      </c>
      <c r="M9" s="13">
        <f t="shared" si="7"/>
        <v>0</v>
      </c>
    </row>
    <row r="10" spans="1:13" ht="14.25" x14ac:dyDescent="0.2">
      <c r="A10" s="59">
        <v>7</v>
      </c>
      <c r="B10" s="20" t="s">
        <v>157</v>
      </c>
      <c r="C10" s="15">
        <f>+'[1]Table 8 Membership 2.1.14'!L9</f>
        <v>6</v>
      </c>
      <c r="D10" s="54">
        <f>+'10.1.14_SIS'!CL11</f>
        <v>5</v>
      </c>
      <c r="E10" s="54">
        <f t="shared" si="1"/>
        <v>-1</v>
      </c>
      <c r="F10" s="54">
        <f t="shared" si="2"/>
        <v>0</v>
      </c>
      <c r="G10" s="54">
        <f t="shared" si="3"/>
        <v>-1</v>
      </c>
      <c r="H10" s="13">
        <f>+'Oct midyear Madison Prep'!H10*0.9</f>
        <v>2018.7028767123288</v>
      </c>
      <c r="I10" s="13">
        <f>+'Oct midyear Madison Prep'!I10*0.9</f>
        <v>681.22799999999984</v>
      </c>
      <c r="J10" s="13">
        <f t="shared" si="4"/>
        <v>2699.9308767123284</v>
      </c>
      <c r="K10" s="14">
        <f t="shared" si="5"/>
        <v>-2699.9308767123284</v>
      </c>
      <c r="L10" s="13">
        <f t="shared" si="6"/>
        <v>0</v>
      </c>
      <c r="M10" s="13">
        <f t="shared" si="7"/>
        <v>-2699.9308767123284</v>
      </c>
    </row>
    <row r="11" spans="1:13" ht="14.25" x14ac:dyDescent="0.2">
      <c r="A11" s="59">
        <v>8</v>
      </c>
      <c r="B11" s="20" t="s">
        <v>156</v>
      </c>
      <c r="C11" s="15">
        <f>+'[1]Table 8 Membership 2.1.14'!L10</f>
        <v>39</v>
      </c>
      <c r="D11" s="54">
        <f>+'10.1.14_SIS'!CL12</f>
        <v>52</v>
      </c>
      <c r="E11" s="54">
        <f t="shared" si="1"/>
        <v>13</v>
      </c>
      <c r="F11" s="54">
        <f t="shared" si="2"/>
        <v>13</v>
      </c>
      <c r="G11" s="54">
        <f t="shared" si="3"/>
        <v>0</v>
      </c>
      <c r="H11" s="13">
        <f>+'Oct midyear Madison Prep'!H11*0.9</f>
        <v>4202.822213602969</v>
      </c>
      <c r="I11" s="13">
        <f>+'Oct midyear Madison Prep'!I11*0.9</f>
        <v>653.18399999999997</v>
      </c>
      <c r="J11" s="13">
        <f t="shared" si="4"/>
        <v>4856.0062136029692</v>
      </c>
      <c r="K11" s="14">
        <f t="shared" si="5"/>
        <v>63128.0807768386</v>
      </c>
      <c r="L11" s="13">
        <f t="shared" si="6"/>
        <v>63128.0807768386</v>
      </c>
      <c r="M11" s="13">
        <f t="shared" si="7"/>
        <v>0</v>
      </c>
    </row>
    <row r="12" spans="1:13" ht="14.25" x14ac:dyDescent="0.2">
      <c r="A12" s="59">
        <v>9</v>
      </c>
      <c r="B12" s="20" t="s">
        <v>155</v>
      </c>
      <c r="C12" s="15">
        <f>+'[1]Table 8 Membership 2.1.14'!L11</f>
        <v>65</v>
      </c>
      <c r="D12" s="54">
        <f>+'10.1.14_SIS'!CL13</f>
        <v>109</v>
      </c>
      <c r="E12" s="54">
        <f t="shared" si="1"/>
        <v>44</v>
      </c>
      <c r="F12" s="54">
        <f t="shared" si="2"/>
        <v>44</v>
      </c>
      <c r="G12" s="54">
        <f t="shared" si="3"/>
        <v>0</v>
      </c>
      <c r="H12" s="13">
        <f>+'Oct midyear Madison Prep'!H12*0.9</f>
        <v>4169.215356484051</v>
      </c>
      <c r="I12" s="13">
        <f>+'Oct midyear Madison Prep'!I12*0.9</f>
        <v>670.28399999999999</v>
      </c>
      <c r="J12" s="13">
        <f t="shared" si="4"/>
        <v>4839.4993564840506</v>
      </c>
      <c r="K12" s="14">
        <f t="shared" si="5"/>
        <v>212937.97168529822</v>
      </c>
      <c r="L12" s="13">
        <f t="shared" si="6"/>
        <v>212937.97168529822</v>
      </c>
      <c r="M12" s="13">
        <f t="shared" si="7"/>
        <v>0</v>
      </c>
    </row>
    <row r="13" spans="1:13" ht="14.25" x14ac:dyDescent="0.2">
      <c r="A13" s="60">
        <v>10</v>
      </c>
      <c r="B13" s="22" t="s">
        <v>154</v>
      </c>
      <c r="C13" s="12">
        <f>+'[1]Table 8 Membership 2.1.14'!L12</f>
        <v>47</v>
      </c>
      <c r="D13" s="55">
        <f>+'10.1.14_SIS'!CL14</f>
        <v>65</v>
      </c>
      <c r="E13" s="55">
        <f t="shared" si="1"/>
        <v>18</v>
      </c>
      <c r="F13" s="55">
        <f t="shared" si="2"/>
        <v>18</v>
      </c>
      <c r="G13" s="55">
        <f t="shared" si="3"/>
        <v>0</v>
      </c>
      <c r="H13" s="11">
        <f>+'Oct midyear Madison Prep'!H13*0.9</f>
        <v>3945.9372605266249</v>
      </c>
      <c r="I13" s="11">
        <f>+'Oct midyear Madison Prep'!I13*0.9</f>
        <v>547.2360000000001</v>
      </c>
      <c r="J13" s="11">
        <f t="shared" si="4"/>
        <v>4493.1732605266252</v>
      </c>
      <c r="K13" s="10">
        <f t="shared" si="5"/>
        <v>80877.118689479248</v>
      </c>
      <c r="L13" s="11">
        <f t="shared" si="6"/>
        <v>80877.118689479248</v>
      </c>
      <c r="M13" s="11">
        <f t="shared" si="7"/>
        <v>0</v>
      </c>
    </row>
    <row r="14" spans="1:13" ht="14.25" x14ac:dyDescent="0.2">
      <c r="A14" s="59">
        <v>11</v>
      </c>
      <c r="B14" s="20" t="s">
        <v>153</v>
      </c>
      <c r="C14" s="15">
        <f>+'[1]Table 8 Membership 2.1.14'!L13</f>
        <v>1</v>
      </c>
      <c r="D14" s="54">
        <f>+'10.1.14_SIS'!CL15</f>
        <v>2</v>
      </c>
      <c r="E14" s="54">
        <f t="shared" si="1"/>
        <v>1</v>
      </c>
      <c r="F14" s="54">
        <f t="shared" si="2"/>
        <v>1</v>
      </c>
      <c r="G14" s="54">
        <f t="shared" si="3"/>
        <v>0</v>
      </c>
      <c r="H14" s="13">
        <f>+'Oct midyear Madison Prep'!H14*0.9</f>
        <v>6388.683501271802</v>
      </c>
      <c r="I14" s="13">
        <f>+'Oct midyear Madison Prep'!I14*0.9</f>
        <v>635.89499999999998</v>
      </c>
      <c r="J14" s="13">
        <f t="shared" si="4"/>
        <v>7024.5785012718025</v>
      </c>
      <c r="K14" s="14">
        <f t="shared" si="5"/>
        <v>7024.5785012718025</v>
      </c>
      <c r="L14" s="13">
        <f t="shared" si="6"/>
        <v>7024.5785012718025</v>
      </c>
      <c r="M14" s="13">
        <f t="shared" si="7"/>
        <v>0</v>
      </c>
    </row>
    <row r="15" spans="1:13" ht="14.25" x14ac:dyDescent="0.2">
      <c r="A15" s="59">
        <v>12</v>
      </c>
      <c r="B15" s="20" t="s">
        <v>152</v>
      </c>
      <c r="C15" s="15">
        <f>+'[1]Table 8 Membership 2.1.14'!L14</f>
        <v>1</v>
      </c>
      <c r="D15" s="54">
        <f>+'10.1.14_SIS'!CL16</f>
        <v>1</v>
      </c>
      <c r="E15" s="54">
        <f t="shared" si="1"/>
        <v>0</v>
      </c>
      <c r="F15" s="54">
        <f t="shared" si="2"/>
        <v>0</v>
      </c>
      <c r="G15" s="54">
        <f t="shared" si="3"/>
        <v>0</v>
      </c>
      <c r="H15" s="13">
        <f>+'Oct midyear Madison Prep'!H15*0.9</f>
        <v>1499.9436885245902</v>
      </c>
      <c r="I15" s="13">
        <f>+'Oct midyear Madison Prep'!I15*0.9</f>
        <v>956.97899999999993</v>
      </c>
      <c r="J15" s="13">
        <f t="shared" si="4"/>
        <v>2456.9226885245903</v>
      </c>
      <c r="K15" s="14">
        <f t="shared" si="5"/>
        <v>0</v>
      </c>
      <c r="L15" s="13">
        <f t="shared" si="6"/>
        <v>0</v>
      </c>
      <c r="M15" s="13">
        <f t="shared" si="7"/>
        <v>0</v>
      </c>
    </row>
    <row r="16" spans="1:13" ht="14.25" x14ac:dyDescent="0.2">
      <c r="A16" s="59">
        <v>13</v>
      </c>
      <c r="B16" s="20" t="s">
        <v>151</v>
      </c>
      <c r="C16" s="15">
        <f>+'[1]Table 8 Membership 2.1.14'!L15</f>
        <v>9</v>
      </c>
      <c r="D16" s="54">
        <f>+'10.1.14_SIS'!CL17</f>
        <v>5</v>
      </c>
      <c r="E16" s="54">
        <f t="shared" si="1"/>
        <v>-4</v>
      </c>
      <c r="F16" s="54">
        <f t="shared" si="2"/>
        <v>0</v>
      </c>
      <c r="G16" s="54">
        <f t="shared" si="3"/>
        <v>-4</v>
      </c>
      <c r="H16" s="13">
        <f>+'Oct midyear Madison Prep'!H16*0.9</f>
        <v>5790.2667982498988</v>
      </c>
      <c r="I16" s="13">
        <f>+'Oct midyear Madison Prep'!I16*0.9</f>
        <v>674.48700000000008</v>
      </c>
      <c r="J16" s="13">
        <f t="shared" si="4"/>
        <v>6464.7537982498989</v>
      </c>
      <c r="K16" s="14">
        <f t="shared" si="5"/>
        <v>-25859.015192999595</v>
      </c>
      <c r="L16" s="13">
        <f t="shared" si="6"/>
        <v>0</v>
      </c>
      <c r="M16" s="13">
        <f t="shared" si="7"/>
        <v>-25859.015192999595</v>
      </c>
    </row>
    <row r="17" spans="1:13" ht="14.25" x14ac:dyDescent="0.2">
      <c r="A17" s="59">
        <v>14</v>
      </c>
      <c r="B17" s="20" t="s">
        <v>150</v>
      </c>
      <c r="C17" s="15">
        <f>+'[1]Table 8 Membership 2.1.14'!L16</f>
        <v>17</v>
      </c>
      <c r="D17" s="54">
        <f>+'10.1.14_SIS'!CL18</f>
        <v>22</v>
      </c>
      <c r="E17" s="54">
        <f t="shared" si="1"/>
        <v>5</v>
      </c>
      <c r="F17" s="54">
        <f t="shared" si="2"/>
        <v>5</v>
      </c>
      <c r="G17" s="54">
        <f t="shared" si="3"/>
        <v>0</v>
      </c>
      <c r="H17" s="13">
        <f>+'Oct midyear Madison Prep'!H17*0.9</f>
        <v>4801.4558471250002</v>
      </c>
      <c r="I17" s="13">
        <f>+'Oct midyear Madison Prep'!I17*0.9</f>
        <v>728.98199999999997</v>
      </c>
      <c r="J17" s="13">
        <f t="shared" si="4"/>
        <v>5530.4378471250002</v>
      </c>
      <c r="K17" s="14">
        <f t="shared" si="5"/>
        <v>27652.189235625003</v>
      </c>
      <c r="L17" s="13">
        <f t="shared" si="6"/>
        <v>27652.189235625003</v>
      </c>
      <c r="M17" s="13">
        <f t="shared" si="7"/>
        <v>0</v>
      </c>
    </row>
    <row r="18" spans="1:13" ht="14.25" x14ac:dyDescent="0.2">
      <c r="A18" s="60">
        <v>15</v>
      </c>
      <c r="B18" s="22" t="s">
        <v>149</v>
      </c>
      <c r="C18" s="12">
        <f>+'[1]Table 8 Membership 2.1.14'!L17</f>
        <v>5</v>
      </c>
      <c r="D18" s="55">
        <f>+'10.1.14_SIS'!CL19</f>
        <v>5</v>
      </c>
      <c r="E18" s="55">
        <f t="shared" si="1"/>
        <v>0</v>
      </c>
      <c r="F18" s="55">
        <f t="shared" si="2"/>
        <v>0</v>
      </c>
      <c r="G18" s="55">
        <f t="shared" si="3"/>
        <v>0</v>
      </c>
      <c r="H18" s="11">
        <f>+'Oct midyear Madison Prep'!H18*0.9</f>
        <v>5174.8456692653954</v>
      </c>
      <c r="I18" s="11">
        <f>+'Oct midyear Madison Prep'!I18*0.9</f>
        <v>498.41999999999996</v>
      </c>
      <c r="J18" s="11">
        <f t="shared" si="4"/>
        <v>5673.2656692653954</v>
      </c>
      <c r="K18" s="10">
        <f t="shared" si="5"/>
        <v>0</v>
      </c>
      <c r="L18" s="11">
        <f t="shared" si="6"/>
        <v>0</v>
      </c>
      <c r="M18" s="11">
        <f t="shared" si="7"/>
        <v>0</v>
      </c>
    </row>
    <row r="19" spans="1:13" ht="14.25" x14ac:dyDescent="0.2">
      <c r="A19" s="59">
        <v>16</v>
      </c>
      <c r="B19" s="20" t="s">
        <v>148</v>
      </c>
      <c r="C19" s="15">
        <f>+'[1]Table 8 Membership 2.1.14'!L18</f>
        <v>4</v>
      </c>
      <c r="D19" s="54">
        <f>+'10.1.14_SIS'!CL20</f>
        <v>7</v>
      </c>
      <c r="E19" s="54">
        <f t="shared" si="1"/>
        <v>3</v>
      </c>
      <c r="F19" s="54">
        <f t="shared" si="2"/>
        <v>3</v>
      </c>
      <c r="G19" s="54">
        <f t="shared" si="3"/>
        <v>0</v>
      </c>
      <c r="H19" s="13">
        <f>+'Oct midyear Madison Prep'!H19*0.9</f>
        <v>1782.2244918907822</v>
      </c>
      <c r="I19" s="13">
        <f>+'Oct midyear Madison Prep'!I19*0.9</f>
        <v>618.05700000000002</v>
      </c>
      <c r="J19" s="13">
        <f t="shared" si="4"/>
        <v>2400.2814918907825</v>
      </c>
      <c r="K19" s="14">
        <f t="shared" si="5"/>
        <v>7200.8444756723475</v>
      </c>
      <c r="L19" s="13">
        <f t="shared" si="6"/>
        <v>7200.8444756723475</v>
      </c>
      <c r="M19" s="13">
        <f t="shared" si="7"/>
        <v>0</v>
      </c>
    </row>
    <row r="20" spans="1:13" ht="14.25" x14ac:dyDescent="0.2">
      <c r="A20" s="59">
        <v>17</v>
      </c>
      <c r="B20" s="20" t="s">
        <v>147</v>
      </c>
      <c r="C20" s="15">
        <f>+'[1]Table 8 Membership 2.1.14'!L19</f>
        <v>85</v>
      </c>
      <c r="D20" s="54">
        <f>+'10.1.14_SIS'!CL21</f>
        <v>143</v>
      </c>
      <c r="E20" s="54">
        <f t="shared" si="1"/>
        <v>58</v>
      </c>
      <c r="F20" s="54">
        <f t="shared" si="2"/>
        <v>58</v>
      </c>
      <c r="G20" s="54">
        <f t="shared" si="3"/>
        <v>0</v>
      </c>
      <c r="H20" s="13">
        <f>+'Oct midyear Madison Prep'!H20*0.9</f>
        <v>3027.2382331429048</v>
      </c>
      <c r="I20" s="13">
        <f>+'Oct midyear Madison Prep'!I20*0.9</f>
        <v>721.32986175126121</v>
      </c>
      <c r="J20" s="13">
        <f t="shared" si="4"/>
        <v>3748.5680948941663</v>
      </c>
      <c r="K20" s="14">
        <f t="shared" si="5"/>
        <v>217416.94950386166</v>
      </c>
      <c r="L20" s="13">
        <f t="shared" si="6"/>
        <v>217416.94950386166</v>
      </c>
      <c r="M20" s="13">
        <f t="shared" si="7"/>
        <v>0</v>
      </c>
    </row>
    <row r="21" spans="1:13" ht="14.25" x14ac:dyDescent="0.2">
      <c r="A21" s="59">
        <v>18</v>
      </c>
      <c r="B21" s="20" t="s">
        <v>146</v>
      </c>
      <c r="C21" s="15">
        <f>+'[1]Table 8 Membership 2.1.14'!L20</f>
        <v>0</v>
      </c>
      <c r="D21" s="54">
        <f>+'10.1.14_SIS'!CL22</f>
        <v>3</v>
      </c>
      <c r="E21" s="54">
        <f t="shared" si="1"/>
        <v>3</v>
      </c>
      <c r="F21" s="54">
        <f t="shared" si="2"/>
        <v>3</v>
      </c>
      <c r="G21" s="54">
        <f t="shared" si="3"/>
        <v>0</v>
      </c>
      <c r="H21" s="13">
        <f>+'Oct midyear Madison Prep'!H21*0.9</f>
        <v>5719.0980150428159</v>
      </c>
      <c r="I21" s="13">
        <f>+'Oct midyear Madison Prep'!I21*0.9</f>
        <v>761.3549999999999</v>
      </c>
      <c r="J21" s="13">
        <f t="shared" si="4"/>
        <v>6480.4530150428154</v>
      </c>
      <c r="K21" s="14">
        <f t="shared" si="5"/>
        <v>19441.359045128447</v>
      </c>
      <c r="L21" s="13">
        <f t="shared" si="6"/>
        <v>19441.359045128447</v>
      </c>
      <c r="M21" s="13">
        <f t="shared" si="7"/>
        <v>0</v>
      </c>
    </row>
    <row r="22" spans="1:13" ht="14.25" x14ac:dyDescent="0.2">
      <c r="A22" s="59">
        <v>19</v>
      </c>
      <c r="B22" s="20" t="s">
        <v>145</v>
      </c>
      <c r="C22" s="15">
        <f>+'[1]Table 8 Membership 2.1.14'!L21</f>
        <v>6</v>
      </c>
      <c r="D22" s="54">
        <f>+'10.1.14_SIS'!CL23</f>
        <v>11</v>
      </c>
      <c r="E22" s="54">
        <f t="shared" si="1"/>
        <v>5</v>
      </c>
      <c r="F22" s="54">
        <f t="shared" si="2"/>
        <v>5</v>
      </c>
      <c r="G22" s="54">
        <f t="shared" si="3"/>
        <v>0</v>
      </c>
      <c r="H22" s="13">
        <f>+'Oct midyear Madison Prep'!H22*0.9</f>
        <v>4782.9529682514403</v>
      </c>
      <c r="I22" s="13">
        <f>+'Oct midyear Madison Prep'!I22*0.9</f>
        <v>814.88699999999994</v>
      </c>
      <c r="J22" s="13">
        <f t="shared" si="4"/>
        <v>5597.83996825144</v>
      </c>
      <c r="K22" s="14">
        <f t="shared" si="5"/>
        <v>27989.199841257199</v>
      </c>
      <c r="L22" s="13">
        <f t="shared" si="6"/>
        <v>27989.199841257199</v>
      </c>
      <c r="M22" s="13">
        <f t="shared" si="7"/>
        <v>0</v>
      </c>
    </row>
    <row r="23" spans="1:13" ht="14.25" x14ac:dyDescent="0.2">
      <c r="A23" s="60">
        <v>20</v>
      </c>
      <c r="B23" s="22" t="s">
        <v>144</v>
      </c>
      <c r="C23" s="12">
        <f>+'[1]Table 8 Membership 2.1.14'!L22</f>
        <v>6</v>
      </c>
      <c r="D23" s="55">
        <f>+'10.1.14_SIS'!CL24</f>
        <v>6</v>
      </c>
      <c r="E23" s="55">
        <f t="shared" si="1"/>
        <v>0</v>
      </c>
      <c r="F23" s="55">
        <f t="shared" si="2"/>
        <v>0</v>
      </c>
      <c r="G23" s="55">
        <f t="shared" si="3"/>
        <v>0</v>
      </c>
      <c r="H23" s="11">
        <f>+'Oct midyear Madison Prep'!H23*0.9</f>
        <v>4750.6681409005814</v>
      </c>
      <c r="I23" s="11">
        <f>+'Oct midyear Madison Prep'!I23*0.9</f>
        <v>527.553</v>
      </c>
      <c r="J23" s="11">
        <f t="shared" si="4"/>
        <v>5278.2211409005813</v>
      </c>
      <c r="K23" s="10">
        <f t="shared" si="5"/>
        <v>0</v>
      </c>
      <c r="L23" s="11">
        <f t="shared" si="6"/>
        <v>0</v>
      </c>
      <c r="M23" s="11">
        <f t="shared" si="7"/>
        <v>0</v>
      </c>
    </row>
    <row r="24" spans="1:13" ht="14.25" x14ac:dyDescent="0.2">
      <c r="A24" s="59">
        <v>21</v>
      </c>
      <c r="B24" s="20" t="s">
        <v>143</v>
      </c>
      <c r="C24" s="15">
        <f>+'[1]Table 8 Membership 2.1.14'!L23</f>
        <v>6</v>
      </c>
      <c r="D24" s="54">
        <f>+'10.1.14_SIS'!CL25</f>
        <v>8</v>
      </c>
      <c r="E24" s="54">
        <f t="shared" si="1"/>
        <v>2</v>
      </c>
      <c r="F24" s="54">
        <f t="shared" si="2"/>
        <v>2</v>
      </c>
      <c r="G24" s="54">
        <f t="shared" si="3"/>
        <v>0</v>
      </c>
      <c r="H24" s="13">
        <f>+'Oct midyear Madison Prep'!H24*0.9</f>
        <v>5474.0738066280992</v>
      </c>
      <c r="I24" s="13">
        <f>+'Oct midyear Madison Prep'!I24*0.9</f>
        <v>549.31500000000005</v>
      </c>
      <c r="J24" s="13">
        <f t="shared" si="4"/>
        <v>6023.3888066280997</v>
      </c>
      <c r="K24" s="14">
        <f t="shared" si="5"/>
        <v>12046.777613256199</v>
      </c>
      <c r="L24" s="13">
        <f t="shared" si="6"/>
        <v>12046.777613256199</v>
      </c>
      <c r="M24" s="13">
        <f t="shared" si="7"/>
        <v>0</v>
      </c>
    </row>
    <row r="25" spans="1:13" ht="14.25" x14ac:dyDescent="0.2">
      <c r="A25" s="59">
        <v>22</v>
      </c>
      <c r="B25" s="20" t="s">
        <v>142</v>
      </c>
      <c r="C25" s="15">
        <f>+'[1]Table 8 Membership 2.1.14'!L24</f>
        <v>9</v>
      </c>
      <c r="D25" s="54">
        <f>+'10.1.14_SIS'!CL26</f>
        <v>16</v>
      </c>
      <c r="E25" s="54">
        <f t="shared" si="1"/>
        <v>7</v>
      </c>
      <c r="F25" s="54">
        <f t="shared" si="2"/>
        <v>7</v>
      </c>
      <c r="G25" s="54">
        <f t="shared" si="3"/>
        <v>0</v>
      </c>
      <c r="H25" s="13">
        <f>+'Oct midyear Madison Prep'!H25*0.9</f>
        <v>5774.4989827376394</v>
      </c>
      <c r="I25" s="13">
        <f>+'Oct midyear Madison Prep'!I25*0.9</f>
        <v>446.72400000000005</v>
      </c>
      <c r="J25" s="13">
        <f t="shared" si="4"/>
        <v>6221.2229827376395</v>
      </c>
      <c r="K25" s="14">
        <f t="shared" si="5"/>
        <v>43548.560879163473</v>
      </c>
      <c r="L25" s="13">
        <f t="shared" si="6"/>
        <v>43548.560879163473</v>
      </c>
      <c r="M25" s="13">
        <f t="shared" si="7"/>
        <v>0</v>
      </c>
    </row>
    <row r="26" spans="1:13" ht="14.25" x14ac:dyDescent="0.2">
      <c r="A26" s="59">
        <v>23</v>
      </c>
      <c r="B26" s="20" t="s">
        <v>141</v>
      </c>
      <c r="C26" s="15">
        <f>+'[1]Table 8 Membership 2.1.14'!L25</f>
        <v>24</v>
      </c>
      <c r="D26" s="54">
        <f>+'10.1.14_SIS'!CL27</f>
        <v>27</v>
      </c>
      <c r="E26" s="54">
        <f t="shared" si="1"/>
        <v>3</v>
      </c>
      <c r="F26" s="54">
        <f t="shared" si="2"/>
        <v>3</v>
      </c>
      <c r="G26" s="54">
        <f t="shared" si="3"/>
        <v>0</v>
      </c>
      <c r="H26" s="13">
        <f>+'Oct midyear Madison Prep'!H26*0.9</f>
        <v>4509.9193739381244</v>
      </c>
      <c r="I26" s="13">
        <f>+'Oct midyear Madison Prep'!I26*0.9</f>
        <v>619.72200000000009</v>
      </c>
      <c r="J26" s="13">
        <f t="shared" si="4"/>
        <v>5129.6413739381242</v>
      </c>
      <c r="K26" s="14">
        <f t="shared" si="5"/>
        <v>15388.924121814372</v>
      </c>
      <c r="L26" s="13">
        <f t="shared" si="6"/>
        <v>15388.924121814372</v>
      </c>
      <c r="M26" s="13">
        <f t="shared" si="7"/>
        <v>0</v>
      </c>
    </row>
    <row r="27" spans="1:13" ht="14.25" x14ac:dyDescent="0.2">
      <c r="A27" s="59">
        <v>24</v>
      </c>
      <c r="B27" s="20" t="s">
        <v>140</v>
      </c>
      <c r="C27" s="15">
        <f>+'[1]Table 8 Membership 2.1.14'!L26</f>
        <v>2</v>
      </c>
      <c r="D27" s="54">
        <f>+'10.1.14_SIS'!CL28</f>
        <v>2</v>
      </c>
      <c r="E27" s="54">
        <f t="shared" si="1"/>
        <v>0</v>
      </c>
      <c r="F27" s="54">
        <f t="shared" si="2"/>
        <v>0</v>
      </c>
      <c r="G27" s="54">
        <f t="shared" si="3"/>
        <v>0</v>
      </c>
      <c r="H27" s="13">
        <f>+'Oct midyear Madison Prep'!H27*0.9</f>
        <v>2350.5066325419298</v>
      </c>
      <c r="I27" s="13">
        <f>+'Oct midyear Madison Prep'!I27*0.9</f>
        <v>768.82499999999993</v>
      </c>
      <c r="J27" s="13">
        <f t="shared" si="4"/>
        <v>3119.3316325419296</v>
      </c>
      <c r="K27" s="14">
        <f t="shared" si="5"/>
        <v>0</v>
      </c>
      <c r="L27" s="13">
        <f t="shared" si="6"/>
        <v>0</v>
      </c>
      <c r="M27" s="13">
        <f t="shared" si="7"/>
        <v>0</v>
      </c>
    </row>
    <row r="28" spans="1:13" ht="14.25" x14ac:dyDescent="0.2">
      <c r="A28" s="60">
        <v>25</v>
      </c>
      <c r="B28" s="22" t="s">
        <v>139</v>
      </c>
      <c r="C28" s="12">
        <f>+'[1]Table 8 Membership 2.1.14'!L27</f>
        <v>1</v>
      </c>
      <c r="D28" s="55">
        <f>+'10.1.14_SIS'!CL29</f>
        <v>4</v>
      </c>
      <c r="E28" s="55">
        <f t="shared" si="1"/>
        <v>3</v>
      </c>
      <c r="F28" s="55">
        <f t="shared" si="2"/>
        <v>3</v>
      </c>
      <c r="G28" s="55">
        <f t="shared" si="3"/>
        <v>0</v>
      </c>
      <c r="H28" s="11">
        <f>+'Oct midyear Madison Prep'!H28*0.9</f>
        <v>3755.7648247451129</v>
      </c>
      <c r="I28" s="11">
        <f>+'Oct midyear Madison Prep'!I28*0.9</f>
        <v>588.35700000000008</v>
      </c>
      <c r="J28" s="11">
        <f t="shared" si="4"/>
        <v>4344.1218247451134</v>
      </c>
      <c r="K28" s="10">
        <f t="shared" si="5"/>
        <v>13032.365474235339</v>
      </c>
      <c r="L28" s="11">
        <f t="shared" si="6"/>
        <v>13032.365474235339</v>
      </c>
      <c r="M28" s="11">
        <f t="shared" si="7"/>
        <v>0</v>
      </c>
    </row>
    <row r="29" spans="1:13" ht="14.25" x14ac:dyDescent="0.2">
      <c r="A29" s="59">
        <v>26</v>
      </c>
      <c r="B29" s="20" t="s">
        <v>138</v>
      </c>
      <c r="C29" s="15">
        <f>+'[1]Table 8 Membership 2.1.14'!L28</f>
        <v>102</v>
      </c>
      <c r="D29" s="54">
        <f>+'10.1.14_SIS'!CL30</f>
        <v>137</v>
      </c>
      <c r="E29" s="54">
        <f t="shared" si="1"/>
        <v>35</v>
      </c>
      <c r="F29" s="54">
        <f t="shared" si="2"/>
        <v>35</v>
      </c>
      <c r="G29" s="54">
        <f t="shared" si="3"/>
        <v>0</v>
      </c>
      <c r="H29" s="13">
        <f>+'Oct midyear Madison Prep'!H29*0.9</f>
        <v>3082.1084973513753</v>
      </c>
      <c r="I29" s="13">
        <f>+'Oct midyear Madison Prep'!I29*0.9</f>
        <v>753.14700000000005</v>
      </c>
      <c r="J29" s="13">
        <f t="shared" si="4"/>
        <v>3835.2554973513752</v>
      </c>
      <c r="K29" s="14">
        <f t="shared" si="5"/>
        <v>134233.94240729813</v>
      </c>
      <c r="L29" s="13">
        <f t="shared" si="6"/>
        <v>134233.94240729813</v>
      </c>
      <c r="M29" s="13">
        <f t="shared" si="7"/>
        <v>0</v>
      </c>
    </row>
    <row r="30" spans="1:13" ht="14.25" x14ac:dyDescent="0.2">
      <c r="A30" s="59">
        <v>27</v>
      </c>
      <c r="B30" s="20" t="s">
        <v>137</v>
      </c>
      <c r="C30" s="15">
        <f>+'[1]Table 8 Membership 2.1.14'!L29</f>
        <v>5</v>
      </c>
      <c r="D30" s="54">
        <f>+'10.1.14_SIS'!CL31</f>
        <v>3</v>
      </c>
      <c r="E30" s="54">
        <f t="shared" si="1"/>
        <v>-2</v>
      </c>
      <c r="F30" s="54">
        <f t="shared" si="2"/>
        <v>0</v>
      </c>
      <c r="G30" s="54">
        <f t="shared" si="3"/>
        <v>-2</v>
      </c>
      <c r="H30" s="13">
        <f>+'Oct midyear Madison Prep'!H30*0.9</f>
        <v>5224.4112455979302</v>
      </c>
      <c r="I30" s="13">
        <f>+'Oct midyear Madison Prep'!I30*0.9</f>
        <v>623.75400000000002</v>
      </c>
      <c r="J30" s="13">
        <f t="shared" si="4"/>
        <v>5848.1652455979302</v>
      </c>
      <c r="K30" s="14">
        <f t="shared" si="5"/>
        <v>-11696.33049119586</v>
      </c>
      <c r="L30" s="13">
        <f t="shared" si="6"/>
        <v>0</v>
      </c>
      <c r="M30" s="13">
        <f t="shared" si="7"/>
        <v>-11696.33049119586</v>
      </c>
    </row>
    <row r="31" spans="1:13" ht="14.25" x14ac:dyDescent="0.2">
      <c r="A31" s="59">
        <v>28</v>
      </c>
      <c r="B31" s="20" t="s">
        <v>136</v>
      </c>
      <c r="C31" s="15">
        <f>+'[1]Table 8 Membership 2.1.14'!L30</f>
        <v>53</v>
      </c>
      <c r="D31" s="54">
        <f>+'10.1.14_SIS'!CL32</f>
        <v>74</v>
      </c>
      <c r="E31" s="54">
        <f t="shared" si="1"/>
        <v>21</v>
      </c>
      <c r="F31" s="54">
        <f t="shared" si="2"/>
        <v>21</v>
      </c>
      <c r="G31" s="54">
        <f t="shared" si="3"/>
        <v>0</v>
      </c>
      <c r="H31" s="13">
        <f>+'Oct midyear Madison Prep'!H31*0.9</f>
        <v>2823.6742961911941</v>
      </c>
      <c r="I31" s="13">
        <f>+'Oct midyear Madison Prep'!I31*0.9</f>
        <v>624.96</v>
      </c>
      <c r="J31" s="13">
        <f t="shared" si="4"/>
        <v>3448.6342961911942</v>
      </c>
      <c r="K31" s="14">
        <f t="shared" si="5"/>
        <v>72421.32022001507</v>
      </c>
      <c r="L31" s="13">
        <f t="shared" si="6"/>
        <v>72421.32022001507</v>
      </c>
      <c r="M31" s="13">
        <f t="shared" si="7"/>
        <v>0</v>
      </c>
    </row>
    <row r="32" spans="1:13" ht="14.25" x14ac:dyDescent="0.2">
      <c r="A32" s="59">
        <v>29</v>
      </c>
      <c r="B32" s="20" t="s">
        <v>135</v>
      </c>
      <c r="C32" s="15">
        <f>+'[1]Table 8 Membership 2.1.14'!L31</f>
        <v>3</v>
      </c>
      <c r="D32" s="54">
        <f>+'10.1.14_SIS'!CL33</f>
        <v>8</v>
      </c>
      <c r="E32" s="54">
        <f t="shared" si="1"/>
        <v>5</v>
      </c>
      <c r="F32" s="54">
        <f t="shared" si="2"/>
        <v>5</v>
      </c>
      <c r="G32" s="54">
        <f t="shared" si="3"/>
        <v>0</v>
      </c>
      <c r="H32" s="13">
        <f>+'Oct midyear Madison Prep'!H32*0.9</f>
        <v>3455.1110889156353</v>
      </c>
      <c r="I32" s="13">
        <f>+'Oct midyear Madison Prep'!I32*0.9</f>
        <v>679.45499999999993</v>
      </c>
      <c r="J32" s="13">
        <f t="shared" si="4"/>
        <v>4134.5660889156352</v>
      </c>
      <c r="K32" s="14">
        <f t="shared" si="5"/>
        <v>20672.830444578176</v>
      </c>
      <c r="L32" s="13">
        <f t="shared" si="6"/>
        <v>20672.830444578176</v>
      </c>
      <c r="M32" s="13">
        <f t="shared" si="7"/>
        <v>0</v>
      </c>
    </row>
    <row r="33" spans="1:13" ht="14.25" x14ac:dyDescent="0.2">
      <c r="A33" s="60">
        <v>30</v>
      </c>
      <c r="B33" s="22" t="s">
        <v>134</v>
      </c>
      <c r="C33" s="12">
        <f>+'[1]Table 8 Membership 2.1.14'!L32</f>
        <v>3</v>
      </c>
      <c r="D33" s="55">
        <f>+'10.1.14_SIS'!CL34</f>
        <v>12</v>
      </c>
      <c r="E33" s="55">
        <f t="shared" si="1"/>
        <v>9</v>
      </c>
      <c r="F33" s="55">
        <f t="shared" si="2"/>
        <v>9</v>
      </c>
      <c r="G33" s="55">
        <f t="shared" si="3"/>
        <v>0</v>
      </c>
      <c r="H33" s="11">
        <f>+'Oct midyear Madison Prep'!H33*0.9</f>
        <v>5224.079454659709</v>
      </c>
      <c r="I33" s="11">
        <f>+'Oct midyear Madison Prep'!I33*0.9</f>
        <v>654.45299999999997</v>
      </c>
      <c r="J33" s="11">
        <f t="shared" si="4"/>
        <v>5878.5324546597094</v>
      </c>
      <c r="K33" s="10">
        <f t="shared" si="5"/>
        <v>52906.792091937386</v>
      </c>
      <c r="L33" s="11">
        <f t="shared" si="6"/>
        <v>52906.792091937386</v>
      </c>
      <c r="M33" s="11">
        <f t="shared" si="7"/>
        <v>0</v>
      </c>
    </row>
    <row r="34" spans="1:13" ht="14.25" x14ac:dyDescent="0.2">
      <c r="A34" s="59">
        <v>31</v>
      </c>
      <c r="B34" s="20" t="s">
        <v>133</v>
      </c>
      <c r="C34" s="15">
        <f>+'[1]Table 8 Membership 2.1.14'!L33</f>
        <v>3</v>
      </c>
      <c r="D34" s="54">
        <f>+'10.1.14_SIS'!CL35</f>
        <v>5</v>
      </c>
      <c r="E34" s="54">
        <f t="shared" si="1"/>
        <v>2</v>
      </c>
      <c r="F34" s="54">
        <f t="shared" si="2"/>
        <v>2</v>
      </c>
      <c r="G34" s="54">
        <f t="shared" si="3"/>
        <v>0</v>
      </c>
      <c r="H34" s="13">
        <f>+'Oct midyear Madison Prep'!H34*0.9</f>
        <v>4068.5559045181681</v>
      </c>
      <c r="I34" s="13">
        <f>+'Oct midyear Madison Prep'!I34*0.9</f>
        <v>558.74700000000007</v>
      </c>
      <c r="J34" s="13">
        <f t="shared" si="4"/>
        <v>4627.3029045181684</v>
      </c>
      <c r="K34" s="14">
        <f t="shared" si="5"/>
        <v>9254.6058090363367</v>
      </c>
      <c r="L34" s="13">
        <f t="shared" si="6"/>
        <v>9254.6058090363367</v>
      </c>
      <c r="M34" s="13">
        <f t="shared" si="7"/>
        <v>0</v>
      </c>
    </row>
    <row r="35" spans="1:13" ht="14.25" x14ac:dyDescent="0.2">
      <c r="A35" s="59">
        <v>32</v>
      </c>
      <c r="B35" s="20" t="s">
        <v>132</v>
      </c>
      <c r="C35" s="15">
        <f>+'[1]Table 8 Membership 2.1.14'!L34</f>
        <v>73</v>
      </c>
      <c r="D35" s="54">
        <f>+'10.1.14_SIS'!CL36</f>
        <v>111</v>
      </c>
      <c r="E35" s="54">
        <f t="shared" si="1"/>
        <v>38</v>
      </c>
      <c r="F35" s="54">
        <f t="shared" si="2"/>
        <v>38</v>
      </c>
      <c r="G35" s="54">
        <f t="shared" si="3"/>
        <v>0</v>
      </c>
      <c r="H35" s="13">
        <f>+'Oct midyear Madison Prep'!H35*0.9</f>
        <v>5087.5372701550141</v>
      </c>
      <c r="I35" s="13">
        <f>+'Oct midyear Madison Prep'!I35*0.9</f>
        <v>503.79300000000001</v>
      </c>
      <c r="J35" s="13">
        <f t="shared" si="4"/>
        <v>5591.3302701550137</v>
      </c>
      <c r="K35" s="14">
        <f t="shared" si="5"/>
        <v>212470.55026589052</v>
      </c>
      <c r="L35" s="13">
        <f t="shared" si="6"/>
        <v>212470.55026589052</v>
      </c>
      <c r="M35" s="13">
        <f t="shared" si="7"/>
        <v>0</v>
      </c>
    </row>
    <row r="36" spans="1:13" ht="14.25" x14ac:dyDescent="0.2">
      <c r="A36" s="59">
        <v>33</v>
      </c>
      <c r="B36" s="20" t="s">
        <v>131</v>
      </c>
      <c r="C36" s="15">
        <f>+'[1]Table 8 Membership 2.1.14'!L35</f>
        <v>0</v>
      </c>
      <c r="D36" s="54">
        <f>+'10.1.14_SIS'!CL37</f>
        <v>2</v>
      </c>
      <c r="E36" s="54">
        <f t="shared" si="1"/>
        <v>2</v>
      </c>
      <c r="F36" s="54">
        <f t="shared" si="2"/>
        <v>2</v>
      </c>
      <c r="G36" s="54">
        <f t="shared" si="3"/>
        <v>0</v>
      </c>
      <c r="H36" s="13">
        <f>+'Oct midyear Madison Prep'!H36*0.9</f>
        <v>4910.6029102276707</v>
      </c>
      <c r="I36" s="13">
        <f>+'Oct midyear Madison Prep'!I36*0.9</f>
        <v>589.77900000000011</v>
      </c>
      <c r="J36" s="13">
        <f t="shared" si="4"/>
        <v>5500.3819102276711</v>
      </c>
      <c r="K36" s="14">
        <f t="shared" si="5"/>
        <v>11000.763820455342</v>
      </c>
      <c r="L36" s="13">
        <f t="shared" si="6"/>
        <v>11000.763820455342</v>
      </c>
      <c r="M36" s="13">
        <f t="shared" si="7"/>
        <v>0</v>
      </c>
    </row>
    <row r="37" spans="1:13" ht="14.25" x14ac:dyDescent="0.2">
      <c r="A37" s="59">
        <v>34</v>
      </c>
      <c r="B37" s="20" t="s">
        <v>130</v>
      </c>
      <c r="C37" s="15">
        <f>+'[1]Table 8 Membership 2.1.14'!L36</f>
        <v>4</v>
      </c>
      <c r="D37" s="54">
        <f>+'10.1.14_SIS'!CL38</f>
        <v>17</v>
      </c>
      <c r="E37" s="54">
        <f t="shared" si="1"/>
        <v>13</v>
      </c>
      <c r="F37" s="54">
        <f t="shared" si="2"/>
        <v>13</v>
      </c>
      <c r="G37" s="54">
        <f t="shared" si="3"/>
        <v>0</v>
      </c>
      <c r="H37" s="13">
        <f>+'Oct midyear Madison Prep'!H37*0.9</f>
        <v>5662.8879158510108</v>
      </c>
      <c r="I37" s="13">
        <f>+'Oct midyear Madison Prep'!I37*0.9</f>
        <v>579.69900000000018</v>
      </c>
      <c r="J37" s="13">
        <f t="shared" si="4"/>
        <v>6242.5869158510113</v>
      </c>
      <c r="K37" s="14">
        <f t="shared" si="5"/>
        <v>81153.629906063143</v>
      </c>
      <c r="L37" s="13">
        <f t="shared" si="6"/>
        <v>81153.629906063143</v>
      </c>
      <c r="M37" s="13">
        <f t="shared" si="7"/>
        <v>0</v>
      </c>
    </row>
    <row r="38" spans="1:13" ht="14.25" x14ac:dyDescent="0.2">
      <c r="A38" s="60">
        <v>35</v>
      </c>
      <c r="B38" s="22" t="s">
        <v>129</v>
      </c>
      <c r="C38" s="12">
        <f>+'[1]Table 8 Membership 2.1.14'!L37</f>
        <v>19</v>
      </c>
      <c r="D38" s="55">
        <f>+'10.1.14_SIS'!CL39</f>
        <v>19</v>
      </c>
      <c r="E38" s="55">
        <f t="shared" si="1"/>
        <v>0</v>
      </c>
      <c r="F38" s="55">
        <f t="shared" si="2"/>
        <v>0</v>
      </c>
      <c r="G38" s="55">
        <f t="shared" si="3"/>
        <v>0</v>
      </c>
      <c r="H38" s="11">
        <f>+'Oct midyear Madison Prep'!H38*0.9</f>
        <v>4649.6233854429847</v>
      </c>
      <c r="I38" s="11">
        <f>+'Oct midyear Madison Prep'!I38*0.9</f>
        <v>484.16400000000004</v>
      </c>
      <c r="J38" s="11">
        <f t="shared" si="4"/>
        <v>5133.7873854429845</v>
      </c>
      <c r="K38" s="10">
        <f t="shared" si="5"/>
        <v>0</v>
      </c>
      <c r="L38" s="11">
        <f t="shared" si="6"/>
        <v>0</v>
      </c>
      <c r="M38" s="11">
        <f t="shared" si="7"/>
        <v>0</v>
      </c>
    </row>
    <row r="39" spans="1:13" ht="14.25" x14ac:dyDescent="0.2">
      <c r="A39" s="59">
        <v>36</v>
      </c>
      <c r="B39" s="20" t="s">
        <v>128</v>
      </c>
      <c r="C39" s="15">
        <f>+'[1]Table 8 Membership 2.1.14'!L38</f>
        <v>31</v>
      </c>
      <c r="D39" s="54">
        <f>+'10.1.14_SIS'!CL40</f>
        <v>55</v>
      </c>
      <c r="E39" s="54">
        <f t="shared" si="1"/>
        <v>24</v>
      </c>
      <c r="F39" s="54">
        <f t="shared" si="2"/>
        <v>24</v>
      </c>
      <c r="G39" s="54">
        <f t="shared" si="3"/>
        <v>0</v>
      </c>
      <c r="H39" s="13">
        <f>+'Oct midyear Madison Prep'!H39*0.9</f>
        <v>3242.4308976895072</v>
      </c>
      <c r="I39" s="13">
        <f>+'Oct midyear Madison Prep'!I39*0.9</f>
        <v>671.43020547945218</v>
      </c>
      <c r="J39" s="13">
        <f t="shared" si="4"/>
        <v>3913.8611031689593</v>
      </c>
      <c r="K39" s="14">
        <f t="shared" si="5"/>
        <v>93932.666476055019</v>
      </c>
      <c r="L39" s="13">
        <f t="shared" si="6"/>
        <v>93932.666476055019</v>
      </c>
      <c r="M39" s="13">
        <f t="shared" si="7"/>
        <v>0</v>
      </c>
    </row>
    <row r="40" spans="1:13" ht="14.25" x14ac:dyDescent="0.2">
      <c r="A40" s="59">
        <v>37</v>
      </c>
      <c r="B40" s="20" t="s">
        <v>127</v>
      </c>
      <c r="C40" s="15">
        <f>+'[1]Table 8 Membership 2.1.14'!L39</f>
        <v>30</v>
      </c>
      <c r="D40" s="54">
        <f>+'10.1.14_SIS'!CL41</f>
        <v>28</v>
      </c>
      <c r="E40" s="54">
        <f t="shared" si="1"/>
        <v>-2</v>
      </c>
      <c r="F40" s="54">
        <f t="shared" si="2"/>
        <v>0</v>
      </c>
      <c r="G40" s="54">
        <f t="shared" si="3"/>
        <v>-2</v>
      </c>
      <c r="H40" s="13">
        <f>+'Oct midyear Madison Prep'!H40*0.9</f>
        <v>5098.8455334285927</v>
      </c>
      <c r="I40" s="13">
        <f>+'Oct midyear Madison Prep'!I40*0.9</f>
        <v>588.24900000000002</v>
      </c>
      <c r="J40" s="13">
        <f t="shared" si="4"/>
        <v>5687.0945334285925</v>
      </c>
      <c r="K40" s="14">
        <f t="shared" si="5"/>
        <v>-11374.189066857185</v>
      </c>
      <c r="L40" s="13">
        <f t="shared" si="6"/>
        <v>0</v>
      </c>
      <c r="M40" s="13">
        <f t="shared" si="7"/>
        <v>-11374.189066857185</v>
      </c>
    </row>
    <row r="41" spans="1:13" ht="14.25" x14ac:dyDescent="0.2">
      <c r="A41" s="59">
        <v>38</v>
      </c>
      <c r="B41" s="20" t="s">
        <v>126</v>
      </c>
      <c r="C41" s="15">
        <f>+'[1]Table 8 Membership 2.1.14'!L40</f>
        <v>6</v>
      </c>
      <c r="D41" s="54">
        <f>+'10.1.14_SIS'!CL42</f>
        <v>9</v>
      </c>
      <c r="E41" s="54">
        <f t="shared" si="1"/>
        <v>3</v>
      </c>
      <c r="F41" s="54">
        <f t="shared" si="2"/>
        <v>3</v>
      </c>
      <c r="G41" s="54">
        <f t="shared" si="3"/>
        <v>0</v>
      </c>
      <c r="H41" s="13">
        <f>+'Oct midyear Madison Prep'!H41*0.9</f>
        <v>1879.9215797625193</v>
      </c>
      <c r="I41" s="13">
        <f>+'Oct midyear Madison Prep'!I41*0.9</f>
        <v>746.92800000000011</v>
      </c>
      <c r="J41" s="13">
        <f t="shared" si="4"/>
        <v>2626.8495797625192</v>
      </c>
      <c r="K41" s="14">
        <f t="shared" si="5"/>
        <v>7880.5487392875575</v>
      </c>
      <c r="L41" s="13">
        <f t="shared" si="6"/>
        <v>7880.5487392875575</v>
      </c>
      <c r="M41" s="13">
        <f t="shared" si="7"/>
        <v>0</v>
      </c>
    </row>
    <row r="42" spans="1:13" ht="14.25" x14ac:dyDescent="0.2">
      <c r="A42" s="59">
        <v>39</v>
      </c>
      <c r="B42" s="20" t="s">
        <v>125</v>
      </c>
      <c r="C42" s="15">
        <f>+'[1]Table 8 Membership 2.1.14'!L41</f>
        <v>9</v>
      </c>
      <c r="D42" s="54">
        <f>+'10.1.14_SIS'!CL43</f>
        <v>27</v>
      </c>
      <c r="E42" s="54">
        <f t="shared" si="1"/>
        <v>18</v>
      </c>
      <c r="F42" s="54">
        <f t="shared" si="2"/>
        <v>18</v>
      </c>
      <c r="G42" s="54">
        <f t="shared" si="3"/>
        <v>0</v>
      </c>
      <c r="H42" s="13">
        <f>+'Oct midyear Madison Prep'!H42*0.9</f>
        <v>3291.2151128366108</v>
      </c>
      <c r="I42" s="13">
        <f>+'Oct midyear Madison Prep'!I42*0.9</f>
        <v>701.69015738498763</v>
      </c>
      <c r="J42" s="13">
        <f t="shared" si="4"/>
        <v>3992.9052702215986</v>
      </c>
      <c r="K42" s="14">
        <f t="shared" si="5"/>
        <v>71872.294863988776</v>
      </c>
      <c r="L42" s="13">
        <f t="shared" si="6"/>
        <v>71872.294863988776</v>
      </c>
      <c r="M42" s="13">
        <f t="shared" si="7"/>
        <v>0</v>
      </c>
    </row>
    <row r="43" spans="1:13" ht="14.25" x14ac:dyDescent="0.2">
      <c r="A43" s="60">
        <v>40</v>
      </c>
      <c r="B43" s="22" t="s">
        <v>124</v>
      </c>
      <c r="C43" s="12">
        <f>+'[1]Table 8 Membership 2.1.14'!L42</f>
        <v>35</v>
      </c>
      <c r="D43" s="55">
        <f>+'10.1.14_SIS'!CL44</f>
        <v>63</v>
      </c>
      <c r="E43" s="55">
        <f t="shared" si="1"/>
        <v>28</v>
      </c>
      <c r="F43" s="55">
        <f t="shared" si="2"/>
        <v>28</v>
      </c>
      <c r="G43" s="55">
        <f t="shared" si="3"/>
        <v>0</v>
      </c>
      <c r="H43" s="11">
        <f>+'Oct midyear Madison Prep'!H43*0.9</f>
        <v>4609.6299257128567</v>
      </c>
      <c r="I43" s="11">
        <f>+'Oct midyear Madison Prep'!I43*0.9</f>
        <v>630.24300000000005</v>
      </c>
      <c r="J43" s="11">
        <f t="shared" si="4"/>
        <v>5239.8729257128571</v>
      </c>
      <c r="K43" s="10">
        <f t="shared" si="5"/>
        <v>146716.44191995999</v>
      </c>
      <c r="L43" s="11">
        <f t="shared" si="6"/>
        <v>146716.44191995999</v>
      </c>
      <c r="M43" s="11">
        <f t="shared" si="7"/>
        <v>0</v>
      </c>
    </row>
    <row r="44" spans="1:13" ht="14.25" x14ac:dyDescent="0.2">
      <c r="A44" s="59">
        <v>41</v>
      </c>
      <c r="B44" s="20" t="s">
        <v>123</v>
      </c>
      <c r="C44" s="15">
        <f>+'[1]Table 8 Membership 2.1.14'!L43</f>
        <v>0</v>
      </c>
      <c r="D44" s="54">
        <f>+'10.1.14_SIS'!CL45</f>
        <v>2</v>
      </c>
      <c r="E44" s="54">
        <f t="shared" si="1"/>
        <v>2</v>
      </c>
      <c r="F44" s="54">
        <f t="shared" si="2"/>
        <v>2</v>
      </c>
      <c r="G44" s="54">
        <f t="shared" si="3"/>
        <v>0</v>
      </c>
      <c r="H44" s="13">
        <f>+'Oct midyear Madison Prep'!H44*0.9</f>
        <v>2962.0753717244829</v>
      </c>
      <c r="I44" s="13">
        <f>+'Oct midyear Madison Prep'!I44*0.9</f>
        <v>797.59800000000007</v>
      </c>
      <c r="J44" s="13">
        <f t="shared" si="4"/>
        <v>3759.6733717244829</v>
      </c>
      <c r="K44" s="14">
        <f t="shared" si="5"/>
        <v>7519.3467434489658</v>
      </c>
      <c r="L44" s="13">
        <f t="shared" si="6"/>
        <v>7519.3467434489658</v>
      </c>
      <c r="M44" s="13">
        <f t="shared" si="7"/>
        <v>0</v>
      </c>
    </row>
    <row r="45" spans="1:13" ht="14.25" x14ac:dyDescent="0.2">
      <c r="A45" s="59">
        <v>42</v>
      </c>
      <c r="B45" s="20" t="s">
        <v>122</v>
      </c>
      <c r="C45" s="15">
        <f>+'[1]Table 8 Membership 2.1.14'!L44</f>
        <v>5</v>
      </c>
      <c r="D45" s="54">
        <f>+'10.1.14_SIS'!CL46</f>
        <v>7</v>
      </c>
      <c r="E45" s="54">
        <f t="shared" si="1"/>
        <v>2</v>
      </c>
      <c r="F45" s="54">
        <f t="shared" si="2"/>
        <v>2</v>
      </c>
      <c r="G45" s="54">
        <f t="shared" si="3"/>
        <v>0</v>
      </c>
      <c r="H45" s="13">
        <f>+'Oct midyear Madison Prep'!H45*0.9</f>
        <v>4602.2469976231814</v>
      </c>
      <c r="I45" s="13">
        <f>+'Oct midyear Madison Prep'!I45*0.9</f>
        <v>480.85199999999998</v>
      </c>
      <c r="J45" s="13">
        <f t="shared" si="4"/>
        <v>5083.0989976231813</v>
      </c>
      <c r="K45" s="14">
        <f t="shared" si="5"/>
        <v>10166.197995246363</v>
      </c>
      <c r="L45" s="13">
        <f t="shared" si="6"/>
        <v>10166.197995246363</v>
      </c>
      <c r="M45" s="13">
        <f t="shared" si="7"/>
        <v>0</v>
      </c>
    </row>
    <row r="46" spans="1:13" ht="14.25" x14ac:dyDescent="0.2">
      <c r="A46" s="59">
        <v>43</v>
      </c>
      <c r="B46" s="20" t="s">
        <v>121</v>
      </c>
      <c r="C46" s="15">
        <f>+'[1]Table 8 Membership 2.1.14'!L45</f>
        <v>6</v>
      </c>
      <c r="D46" s="54">
        <f>+'10.1.14_SIS'!CL47</f>
        <v>8</v>
      </c>
      <c r="E46" s="54">
        <f t="shared" si="1"/>
        <v>2</v>
      </c>
      <c r="F46" s="54">
        <f t="shared" si="2"/>
        <v>2</v>
      </c>
      <c r="G46" s="54">
        <f t="shared" si="3"/>
        <v>0</v>
      </c>
      <c r="H46" s="13">
        <f>+'Oct midyear Madison Prep'!H46*0.9</f>
        <v>5209.8694848535233</v>
      </c>
      <c r="I46" s="13">
        <f>+'Oct midyear Madison Prep'!I46*0.9</f>
        <v>517.14899999999989</v>
      </c>
      <c r="J46" s="13">
        <f t="shared" si="4"/>
        <v>5727.0184848535228</v>
      </c>
      <c r="K46" s="14">
        <f t="shared" si="5"/>
        <v>11454.036969707046</v>
      </c>
      <c r="L46" s="13">
        <f t="shared" si="6"/>
        <v>11454.036969707046</v>
      </c>
      <c r="M46" s="13">
        <f t="shared" si="7"/>
        <v>0</v>
      </c>
    </row>
    <row r="47" spans="1:13" ht="14.25" x14ac:dyDescent="0.2">
      <c r="A47" s="59">
        <v>44</v>
      </c>
      <c r="B47" s="20" t="s">
        <v>120</v>
      </c>
      <c r="C47" s="15">
        <f>+'[1]Table 8 Membership 2.1.14'!L46</f>
        <v>6</v>
      </c>
      <c r="D47" s="54">
        <f>+'10.1.14_SIS'!CL48</f>
        <v>12</v>
      </c>
      <c r="E47" s="54">
        <f t="shared" si="1"/>
        <v>6</v>
      </c>
      <c r="F47" s="54">
        <f t="shared" si="2"/>
        <v>6</v>
      </c>
      <c r="G47" s="54">
        <f t="shared" si="3"/>
        <v>0</v>
      </c>
      <c r="H47" s="13">
        <f>+'Oct midyear Madison Prep'!H47*0.9</f>
        <v>4407.8362336638329</v>
      </c>
      <c r="I47" s="13">
        <f>+'Oct midyear Madison Prep'!I47*0.9</f>
        <v>596.84400000000005</v>
      </c>
      <c r="J47" s="13">
        <f t="shared" si="4"/>
        <v>5004.680233663833</v>
      </c>
      <c r="K47" s="14">
        <f t="shared" si="5"/>
        <v>30028.081401983</v>
      </c>
      <c r="L47" s="13">
        <f t="shared" si="6"/>
        <v>30028.081401983</v>
      </c>
      <c r="M47" s="13">
        <f t="shared" si="7"/>
        <v>0</v>
      </c>
    </row>
    <row r="48" spans="1:13" ht="14.25" x14ac:dyDescent="0.2">
      <c r="A48" s="60">
        <v>45</v>
      </c>
      <c r="B48" s="22" t="s">
        <v>119</v>
      </c>
      <c r="C48" s="12">
        <f>+'[1]Table 8 Membership 2.1.14'!L47</f>
        <v>13</v>
      </c>
      <c r="D48" s="55">
        <f>+'10.1.14_SIS'!CL49</f>
        <v>19</v>
      </c>
      <c r="E48" s="55">
        <f t="shared" si="1"/>
        <v>6</v>
      </c>
      <c r="F48" s="55">
        <f t="shared" si="2"/>
        <v>6</v>
      </c>
      <c r="G48" s="55">
        <f t="shared" si="3"/>
        <v>0</v>
      </c>
      <c r="H48" s="11">
        <f>+'Oct midyear Madison Prep'!H48*0.9</f>
        <v>1848.6425249522192</v>
      </c>
      <c r="I48" s="11">
        <f>+'Oct midyear Madison Prep'!I48*0.9</f>
        <v>678.56400000000019</v>
      </c>
      <c r="J48" s="11">
        <f t="shared" si="4"/>
        <v>2527.2065249522193</v>
      </c>
      <c r="K48" s="10">
        <f t="shared" si="5"/>
        <v>15163.239149713316</v>
      </c>
      <c r="L48" s="11">
        <f t="shared" si="6"/>
        <v>15163.239149713316</v>
      </c>
      <c r="M48" s="11">
        <f t="shared" si="7"/>
        <v>0</v>
      </c>
    </row>
    <row r="49" spans="1:13" ht="14.25" x14ac:dyDescent="0.2">
      <c r="A49" s="59">
        <v>46</v>
      </c>
      <c r="B49" s="20" t="s">
        <v>118</v>
      </c>
      <c r="C49" s="15">
        <f>+'[1]Table 8 Membership 2.1.14'!L48</f>
        <v>6</v>
      </c>
      <c r="D49" s="54">
        <f>+'10.1.14_SIS'!CL50</f>
        <v>10</v>
      </c>
      <c r="E49" s="54">
        <f t="shared" si="1"/>
        <v>4</v>
      </c>
      <c r="F49" s="54">
        <f t="shared" si="2"/>
        <v>4</v>
      </c>
      <c r="G49" s="54">
        <f t="shared" si="3"/>
        <v>0</v>
      </c>
      <c r="H49" s="13">
        <f>+'Oct midyear Madison Prep'!H49*0.9</f>
        <v>5446.0930021279546</v>
      </c>
      <c r="I49" s="13">
        <f>+'Oct midyear Madison Prep'!I49*0.9</f>
        <v>655.25400000000002</v>
      </c>
      <c r="J49" s="13">
        <f t="shared" si="4"/>
        <v>6101.3470021279545</v>
      </c>
      <c r="K49" s="14">
        <f t="shared" si="5"/>
        <v>24405.388008511818</v>
      </c>
      <c r="L49" s="13">
        <f t="shared" si="6"/>
        <v>24405.388008511818</v>
      </c>
      <c r="M49" s="13">
        <f t="shared" si="7"/>
        <v>0</v>
      </c>
    </row>
    <row r="50" spans="1:13" ht="14.25" x14ac:dyDescent="0.2">
      <c r="A50" s="59">
        <v>47</v>
      </c>
      <c r="B50" s="20" t="s">
        <v>117</v>
      </c>
      <c r="C50" s="15">
        <f>+'[1]Table 8 Membership 2.1.14'!L49</f>
        <v>1</v>
      </c>
      <c r="D50" s="54">
        <f>+'10.1.14_SIS'!CL51</f>
        <v>2</v>
      </c>
      <c r="E50" s="54">
        <f t="shared" si="1"/>
        <v>1</v>
      </c>
      <c r="F50" s="54">
        <f t="shared" si="2"/>
        <v>1</v>
      </c>
      <c r="G50" s="54">
        <f t="shared" si="3"/>
        <v>0</v>
      </c>
      <c r="H50" s="13">
        <f>+'Oct midyear Madison Prep'!H50*0.9</f>
        <v>2271.7336731882065</v>
      </c>
      <c r="I50" s="13">
        <f>+'Oct midyear Madison Prep'!I50*0.9</f>
        <v>819.68399999999997</v>
      </c>
      <c r="J50" s="13">
        <f t="shared" si="4"/>
        <v>3091.4176731882062</v>
      </c>
      <c r="K50" s="14">
        <f t="shared" si="5"/>
        <v>3091.4176731882062</v>
      </c>
      <c r="L50" s="13">
        <f t="shared" si="6"/>
        <v>3091.4176731882062</v>
      </c>
      <c r="M50" s="13">
        <f t="shared" si="7"/>
        <v>0</v>
      </c>
    </row>
    <row r="51" spans="1:13" ht="14.25" x14ac:dyDescent="0.2">
      <c r="A51" s="59">
        <v>48</v>
      </c>
      <c r="B51" s="20" t="s">
        <v>116</v>
      </c>
      <c r="C51" s="15">
        <f>+'[1]Table 8 Membership 2.1.14'!L50</f>
        <v>28</v>
      </c>
      <c r="D51" s="54">
        <f>+'10.1.14_SIS'!CL52</f>
        <v>27</v>
      </c>
      <c r="E51" s="54">
        <f t="shared" si="1"/>
        <v>-1</v>
      </c>
      <c r="F51" s="54">
        <f t="shared" si="2"/>
        <v>0</v>
      </c>
      <c r="G51" s="54">
        <f t="shared" si="3"/>
        <v>-1</v>
      </c>
      <c r="H51" s="13">
        <f>+'Oct midyear Madison Prep'!H51*0.9</f>
        <v>3585.022427682065</v>
      </c>
      <c r="I51" s="13">
        <f>+'Oct midyear Madison Prep'!I51*0.9</f>
        <v>783.96300000000008</v>
      </c>
      <c r="J51" s="13">
        <f t="shared" si="4"/>
        <v>4368.9854276820652</v>
      </c>
      <c r="K51" s="14">
        <f t="shared" si="5"/>
        <v>-4368.9854276820652</v>
      </c>
      <c r="L51" s="13">
        <f t="shared" si="6"/>
        <v>0</v>
      </c>
      <c r="M51" s="13">
        <f t="shared" si="7"/>
        <v>-4368.9854276820652</v>
      </c>
    </row>
    <row r="52" spans="1:13" ht="14.25" x14ac:dyDescent="0.2">
      <c r="A52" s="59">
        <v>49</v>
      </c>
      <c r="B52" s="20" t="s">
        <v>115</v>
      </c>
      <c r="C52" s="15">
        <f>+'[1]Table 8 Membership 2.1.14'!L51</f>
        <v>35</v>
      </c>
      <c r="D52" s="54">
        <f>+'10.1.14_SIS'!CL53</f>
        <v>44</v>
      </c>
      <c r="E52" s="54">
        <f t="shared" si="1"/>
        <v>9</v>
      </c>
      <c r="F52" s="54">
        <f t="shared" si="2"/>
        <v>9</v>
      </c>
      <c r="G52" s="54">
        <f t="shared" si="3"/>
        <v>0</v>
      </c>
      <c r="H52" s="13">
        <f>+'Oct midyear Madison Prep'!H52*0.9</f>
        <v>4496.2879784093275</v>
      </c>
      <c r="I52" s="13">
        <f>+'Oct midyear Madison Prep'!I52*0.9</f>
        <v>516.99599999999998</v>
      </c>
      <c r="J52" s="13">
        <f t="shared" si="4"/>
        <v>5013.2839784093276</v>
      </c>
      <c r="K52" s="14">
        <f t="shared" si="5"/>
        <v>45119.555805683951</v>
      </c>
      <c r="L52" s="13">
        <f t="shared" si="6"/>
        <v>45119.555805683951</v>
      </c>
      <c r="M52" s="13">
        <f t="shared" si="7"/>
        <v>0</v>
      </c>
    </row>
    <row r="53" spans="1:13" ht="14.25" x14ac:dyDescent="0.2">
      <c r="A53" s="60">
        <v>50</v>
      </c>
      <c r="B53" s="22" t="s">
        <v>114</v>
      </c>
      <c r="C53" s="12">
        <f>+'[1]Table 8 Membership 2.1.14'!L52</f>
        <v>6</v>
      </c>
      <c r="D53" s="55">
        <f>+'10.1.14_SIS'!CL54</f>
        <v>13</v>
      </c>
      <c r="E53" s="55">
        <f t="shared" si="1"/>
        <v>7</v>
      </c>
      <c r="F53" s="55">
        <f t="shared" si="2"/>
        <v>7</v>
      </c>
      <c r="G53" s="55">
        <f t="shared" si="3"/>
        <v>0</v>
      </c>
      <c r="H53" s="11">
        <f>+'Oct midyear Madison Prep'!H53*0.9</f>
        <v>4659.9203450431514</v>
      </c>
      <c r="I53" s="11">
        <f>+'Oct midyear Madison Prep'!I53*0.9</f>
        <v>571.01400000000001</v>
      </c>
      <c r="J53" s="11">
        <f t="shared" si="4"/>
        <v>5230.9343450431516</v>
      </c>
      <c r="K53" s="10">
        <f t="shared" si="5"/>
        <v>36616.540415302065</v>
      </c>
      <c r="L53" s="11">
        <f t="shared" si="6"/>
        <v>36616.540415302065</v>
      </c>
      <c r="M53" s="11">
        <f t="shared" si="7"/>
        <v>0</v>
      </c>
    </row>
    <row r="54" spans="1:13" ht="14.25" x14ac:dyDescent="0.2">
      <c r="A54" s="59">
        <v>51</v>
      </c>
      <c r="B54" s="20" t="s">
        <v>113</v>
      </c>
      <c r="C54" s="15">
        <f>+'[1]Table 8 Membership 2.1.14'!L53</f>
        <v>4</v>
      </c>
      <c r="D54" s="54">
        <f>+'10.1.14_SIS'!CL55</f>
        <v>14</v>
      </c>
      <c r="E54" s="54">
        <f t="shared" si="1"/>
        <v>10</v>
      </c>
      <c r="F54" s="54">
        <f t="shared" si="2"/>
        <v>10</v>
      </c>
      <c r="G54" s="54">
        <f t="shared" si="3"/>
        <v>0</v>
      </c>
      <c r="H54" s="13">
        <f>+'Oct midyear Madison Prep'!H54*0.9</f>
        <v>3738.7735741961096</v>
      </c>
      <c r="I54" s="13">
        <f>+'Oct midyear Madison Prep'!I54*0.9</f>
        <v>635.99400000000003</v>
      </c>
      <c r="J54" s="13">
        <f t="shared" si="4"/>
        <v>4374.7675741961093</v>
      </c>
      <c r="K54" s="14">
        <f t="shared" si="5"/>
        <v>43747.675741961095</v>
      </c>
      <c r="L54" s="13">
        <f t="shared" si="6"/>
        <v>43747.675741961095</v>
      </c>
      <c r="M54" s="13">
        <f t="shared" si="7"/>
        <v>0</v>
      </c>
    </row>
    <row r="55" spans="1:13" ht="14.25" x14ac:dyDescent="0.2">
      <c r="A55" s="59">
        <v>52</v>
      </c>
      <c r="B55" s="20" t="s">
        <v>112</v>
      </c>
      <c r="C55" s="15">
        <f>+'[1]Table 8 Membership 2.1.14'!L54</f>
        <v>100</v>
      </c>
      <c r="D55" s="54">
        <f>+'10.1.14_SIS'!CL56</f>
        <v>123</v>
      </c>
      <c r="E55" s="54">
        <f t="shared" si="1"/>
        <v>23</v>
      </c>
      <c r="F55" s="54">
        <f t="shared" si="2"/>
        <v>23</v>
      </c>
      <c r="G55" s="54">
        <f t="shared" si="3"/>
        <v>0</v>
      </c>
      <c r="H55" s="13">
        <f>+'Oct midyear Madison Prep'!H55*0.9</f>
        <v>4556.0471260705353</v>
      </c>
      <c r="I55" s="13">
        <f>+'Oct midyear Madison Prep'!I55*0.9</f>
        <v>592.53300000000002</v>
      </c>
      <c r="J55" s="13">
        <f t="shared" si="4"/>
        <v>5148.5801260705357</v>
      </c>
      <c r="K55" s="14">
        <f t="shared" si="5"/>
        <v>118417.34289962232</v>
      </c>
      <c r="L55" s="13">
        <f t="shared" si="6"/>
        <v>118417.34289962232</v>
      </c>
      <c r="M55" s="13">
        <f t="shared" si="7"/>
        <v>0</v>
      </c>
    </row>
    <row r="56" spans="1:13" ht="14.25" x14ac:dyDescent="0.2">
      <c r="A56" s="59">
        <v>53</v>
      </c>
      <c r="B56" s="20" t="s">
        <v>111</v>
      </c>
      <c r="C56" s="15">
        <f>+'[1]Table 8 Membership 2.1.14'!L55</f>
        <v>67</v>
      </c>
      <c r="D56" s="54">
        <f>+'10.1.14_SIS'!CL57</f>
        <v>77</v>
      </c>
      <c r="E56" s="54">
        <f t="shared" si="1"/>
        <v>10</v>
      </c>
      <c r="F56" s="54">
        <f t="shared" si="2"/>
        <v>10</v>
      </c>
      <c r="G56" s="54">
        <f t="shared" si="3"/>
        <v>0</v>
      </c>
      <c r="H56" s="13">
        <f>+'Oct midyear Madison Prep'!H56*0.9</f>
        <v>4554.1357374640938</v>
      </c>
      <c r="I56" s="13">
        <f>+'Oct midyear Madison Prep'!I56*0.9</f>
        <v>620.76600000000008</v>
      </c>
      <c r="J56" s="13">
        <f t="shared" si="4"/>
        <v>5174.9017374640935</v>
      </c>
      <c r="K56" s="14">
        <f t="shared" si="5"/>
        <v>51749.017374640935</v>
      </c>
      <c r="L56" s="13">
        <f t="shared" si="6"/>
        <v>51749.017374640935</v>
      </c>
      <c r="M56" s="13">
        <f t="shared" si="7"/>
        <v>0</v>
      </c>
    </row>
    <row r="57" spans="1:13" ht="14.25" x14ac:dyDescent="0.2">
      <c r="A57" s="59">
        <v>54</v>
      </c>
      <c r="B57" s="20" t="s">
        <v>110</v>
      </c>
      <c r="C57" s="15">
        <f>+'[1]Table 8 Membership 2.1.14'!L56</f>
        <v>6</v>
      </c>
      <c r="D57" s="54">
        <f>+'10.1.14_SIS'!CL58</f>
        <v>10</v>
      </c>
      <c r="E57" s="54">
        <f t="shared" si="1"/>
        <v>4</v>
      </c>
      <c r="F57" s="54">
        <f t="shared" si="2"/>
        <v>4</v>
      </c>
      <c r="G57" s="54">
        <f t="shared" si="3"/>
        <v>0</v>
      </c>
      <c r="H57" s="13">
        <f>+'Oct midyear Madison Prep'!H57*0.9</f>
        <v>5280.3718533465044</v>
      </c>
      <c r="I57" s="13">
        <f>+'Oct midyear Madison Prep'!I57*0.9</f>
        <v>856.30500000000006</v>
      </c>
      <c r="J57" s="13">
        <f t="shared" si="4"/>
        <v>6136.6768533465047</v>
      </c>
      <c r="K57" s="14">
        <f t="shared" si="5"/>
        <v>24546.707413386019</v>
      </c>
      <c r="L57" s="13">
        <f t="shared" si="6"/>
        <v>24546.707413386019</v>
      </c>
      <c r="M57" s="13">
        <f t="shared" si="7"/>
        <v>0</v>
      </c>
    </row>
    <row r="58" spans="1:13" ht="14.25" x14ac:dyDescent="0.2">
      <c r="A58" s="60">
        <v>55</v>
      </c>
      <c r="B58" s="22" t="s">
        <v>109</v>
      </c>
      <c r="C58" s="12">
        <f>+'[1]Table 8 Membership 2.1.14'!L57</f>
        <v>31</v>
      </c>
      <c r="D58" s="55">
        <f>+'10.1.14_SIS'!CL59</f>
        <v>49</v>
      </c>
      <c r="E58" s="55">
        <f t="shared" si="1"/>
        <v>18</v>
      </c>
      <c r="F58" s="55">
        <f t="shared" si="2"/>
        <v>18</v>
      </c>
      <c r="G58" s="55">
        <f t="shared" si="3"/>
        <v>0</v>
      </c>
      <c r="H58" s="11">
        <f>+'Oct midyear Madison Prep'!H58*0.9</f>
        <v>3840.1402942168634</v>
      </c>
      <c r="I58" s="11">
        <f>+'Oct midyear Madison Prep'!I58*0.9</f>
        <v>715.62599999999998</v>
      </c>
      <c r="J58" s="11">
        <f t="shared" si="4"/>
        <v>4555.7662942168636</v>
      </c>
      <c r="K58" s="10">
        <f t="shared" si="5"/>
        <v>82003.793295903539</v>
      </c>
      <c r="L58" s="11">
        <f t="shared" si="6"/>
        <v>82003.793295903539</v>
      </c>
      <c r="M58" s="11">
        <f t="shared" si="7"/>
        <v>0</v>
      </c>
    </row>
    <row r="59" spans="1:13" ht="14.25" x14ac:dyDescent="0.2">
      <c r="A59" s="59">
        <v>56</v>
      </c>
      <c r="B59" s="20" t="s">
        <v>108</v>
      </c>
      <c r="C59" s="15">
        <f>+'[1]Table 8 Membership 2.1.14'!L58</f>
        <v>4</v>
      </c>
      <c r="D59" s="54">
        <f>+'10.1.14_SIS'!CL60</f>
        <v>5</v>
      </c>
      <c r="E59" s="54">
        <f t="shared" si="1"/>
        <v>1</v>
      </c>
      <c r="F59" s="54">
        <f t="shared" si="2"/>
        <v>1</v>
      </c>
      <c r="G59" s="54">
        <f t="shared" si="3"/>
        <v>0</v>
      </c>
      <c r="H59" s="13">
        <f>+'Oct midyear Madison Prep'!H59*0.9</f>
        <v>4525.6418467459462</v>
      </c>
      <c r="I59" s="13">
        <f>+'Oct midyear Madison Prep'!I59*0.9</f>
        <v>553.19400000000007</v>
      </c>
      <c r="J59" s="13">
        <f t="shared" si="4"/>
        <v>5078.8358467459466</v>
      </c>
      <c r="K59" s="14">
        <f t="shared" si="5"/>
        <v>5078.8358467459466</v>
      </c>
      <c r="L59" s="13">
        <f t="shared" si="6"/>
        <v>5078.8358467459466</v>
      </c>
      <c r="M59" s="13">
        <f t="shared" si="7"/>
        <v>0</v>
      </c>
    </row>
    <row r="60" spans="1:13" ht="14.25" x14ac:dyDescent="0.2">
      <c r="A60" s="59">
        <v>57</v>
      </c>
      <c r="B60" s="20" t="s">
        <v>107</v>
      </c>
      <c r="C60" s="15">
        <f>+'[1]Table 8 Membership 2.1.14'!L59</f>
        <v>7</v>
      </c>
      <c r="D60" s="54">
        <f>+'10.1.14_SIS'!CL61</f>
        <v>8</v>
      </c>
      <c r="E60" s="54">
        <f t="shared" si="1"/>
        <v>1</v>
      </c>
      <c r="F60" s="54">
        <f t="shared" si="2"/>
        <v>1</v>
      </c>
      <c r="G60" s="54">
        <f t="shared" si="3"/>
        <v>0</v>
      </c>
      <c r="H60" s="13">
        <f>+'Oct midyear Madison Prep'!H60*0.9</f>
        <v>4163.393068130762</v>
      </c>
      <c r="I60" s="13">
        <f>+'Oct midyear Madison Prep'!I60*0.9</f>
        <v>688.05899999999997</v>
      </c>
      <c r="J60" s="13">
        <f t="shared" si="4"/>
        <v>4851.4520681307622</v>
      </c>
      <c r="K60" s="14">
        <f t="shared" si="5"/>
        <v>4851.4520681307622</v>
      </c>
      <c r="L60" s="13">
        <f t="shared" si="6"/>
        <v>4851.4520681307622</v>
      </c>
      <c r="M60" s="13">
        <f t="shared" si="7"/>
        <v>0</v>
      </c>
    </row>
    <row r="61" spans="1:13" ht="14.25" x14ac:dyDescent="0.2">
      <c r="A61" s="59">
        <v>58</v>
      </c>
      <c r="B61" s="20" t="s">
        <v>106</v>
      </c>
      <c r="C61" s="15">
        <f>+'[1]Table 8 Membership 2.1.14'!L60</f>
        <v>28</v>
      </c>
      <c r="D61" s="54">
        <f>+'10.1.14_SIS'!CL62</f>
        <v>32</v>
      </c>
      <c r="E61" s="54">
        <f t="shared" si="1"/>
        <v>4</v>
      </c>
      <c r="F61" s="54">
        <f t="shared" si="2"/>
        <v>4</v>
      </c>
      <c r="G61" s="54">
        <f t="shared" si="3"/>
        <v>0</v>
      </c>
      <c r="H61" s="13">
        <f>+'Oct midyear Madison Prep'!H61*0.9</f>
        <v>5105.8016674093915</v>
      </c>
      <c r="I61" s="13">
        <f>+'Oct midyear Madison Prep'!I61*0.9</f>
        <v>627.33600000000001</v>
      </c>
      <c r="J61" s="13">
        <f t="shared" si="4"/>
        <v>5733.1376674093917</v>
      </c>
      <c r="K61" s="14">
        <f t="shared" si="5"/>
        <v>22932.550669637567</v>
      </c>
      <c r="L61" s="13">
        <f t="shared" si="6"/>
        <v>22932.550669637567</v>
      </c>
      <c r="M61" s="13">
        <f t="shared" si="7"/>
        <v>0</v>
      </c>
    </row>
    <row r="62" spans="1:13" ht="14.25" x14ac:dyDescent="0.2">
      <c r="A62" s="59">
        <v>59</v>
      </c>
      <c r="B62" s="20" t="s">
        <v>105</v>
      </c>
      <c r="C62" s="15">
        <f>+'[1]Table 8 Membership 2.1.14'!L61</f>
        <v>9</v>
      </c>
      <c r="D62" s="54">
        <f>+'10.1.14_SIS'!CL63</f>
        <v>23</v>
      </c>
      <c r="E62" s="54">
        <f t="shared" si="1"/>
        <v>14</v>
      </c>
      <c r="F62" s="54">
        <f t="shared" si="2"/>
        <v>14</v>
      </c>
      <c r="G62" s="54">
        <f t="shared" si="3"/>
        <v>0</v>
      </c>
      <c r="H62" s="13">
        <f>+'Oct midyear Madison Prep'!H62*0.9</f>
        <v>5959.7516641696629</v>
      </c>
      <c r="I62" s="13">
        <f>+'Oct midyear Madison Prep'!I62*0.9</f>
        <v>620.56799999999998</v>
      </c>
      <c r="J62" s="13">
        <f t="shared" si="4"/>
        <v>6580.3196641696632</v>
      </c>
      <c r="K62" s="14">
        <f t="shared" si="5"/>
        <v>92124.475298375284</v>
      </c>
      <c r="L62" s="13">
        <f t="shared" si="6"/>
        <v>92124.475298375284</v>
      </c>
      <c r="M62" s="13">
        <f t="shared" si="7"/>
        <v>0</v>
      </c>
    </row>
    <row r="63" spans="1:13" ht="14.25" x14ac:dyDescent="0.2">
      <c r="A63" s="60">
        <v>60</v>
      </c>
      <c r="B63" s="22" t="s">
        <v>104</v>
      </c>
      <c r="C63" s="12">
        <f>+'[1]Table 8 Membership 2.1.14'!L62</f>
        <v>19</v>
      </c>
      <c r="D63" s="55">
        <f>+'10.1.14_SIS'!CL64</f>
        <v>19</v>
      </c>
      <c r="E63" s="55">
        <f t="shared" si="1"/>
        <v>0</v>
      </c>
      <c r="F63" s="55">
        <f t="shared" si="2"/>
        <v>0</v>
      </c>
      <c r="G63" s="55">
        <f t="shared" si="3"/>
        <v>0</v>
      </c>
      <c r="H63" s="11">
        <f>+'Oct midyear Madison Prep'!H63*0.9</f>
        <v>4771.1016810574456</v>
      </c>
      <c r="I63" s="11">
        <f>+'Oct midyear Madison Prep'!I63*0.9</f>
        <v>534.63599999999997</v>
      </c>
      <c r="J63" s="11">
        <f t="shared" si="4"/>
        <v>5305.737681057446</v>
      </c>
      <c r="K63" s="10">
        <f t="shared" si="5"/>
        <v>0</v>
      </c>
      <c r="L63" s="11">
        <f t="shared" si="6"/>
        <v>0</v>
      </c>
      <c r="M63" s="11">
        <f t="shared" si="7"/>
        <v>0</v>
      </c>
    </row>
    <row r="64" spans="1:13" ht="14.25" x14ac:dyDescent="0.2">
      <c r="A64" s="59">
        <v>61</v>
      </c>
      <c r="B64" s="20" t="s">
        <v>103</v>
      </c>
      <c r="C64" s="15">
        <f>+'[1]Table 8 Membership 2.1.14'!L63</f>
        <v>10</v>
      </c>
      <c r="D64" s="54">
        <f>+'10.1.14_SIS'!CL65</f>
        <v>13</v>
      </c>
      <c r="E64" s="54">
        <f t="shared" si="1"/>
        <v>3</v>
      </c>
      <c r="F64" s="54">
        <f t="shared" si="2"/>
        <v>3</v>
      </c>
      <c r="G64" s="54">
        <f t="shared" si="3"/>
        <v>0</v>
      </c>
      <c r="H64" s="13">
        <f>+'Oct midyear Madison Prep'!H64*0.9</f>
        <v>2568.7417820732267</v>
      </c>
      <c r="I64" s="13">
        <f>+'Oct midyear Madison Prep'!I64*0.9</f>
        <v>750.33899999999994</v>
      </c>
      <c r="J64" s="13">
        <f t="shared" si="4"/>
        <v>3319.0807820732266</v>
      </c>
      <c r="K64" s="14">
        <f t="shared" si="5"/>
        <v>9957.2423462196803</v>
      </c>
      <c r="L64" s="13">
        <f t="shared" si="6"/>
        <v>9957.2423462196803</v>
      </c>
      <c r="M64" s="13">
        <f t="shared" si="7"/>
        <v>0</v>
      </c>
    </row>
    <row r="65" spans="1:13" ht="14.25" x14ac:dyDescent="0.2">
      <c r="A65" s="59">
        <v>62</v>
      </c>
      <c r="B65" s="20" t="s">
        <v>102</v>
      </c>
      <c r="C65" s="15">
        <f>+'[1]Table 8 Membership 2.1.14'!L64</f>
        <v>1</v>
      </c>
      <c r="D65" s="54">
        <f>+'10.1.14_SIS'!CL66</f>
        <v>2</v>
      </c>
      <c r="E65" s="54">
        <f t="shared" si="1"/>
        <v>1</v>
      </c>
      <c r="F65" s="54">
        <f t="shared" si="2"/>
        <v>1</v>
      </c>
      <c r="G65" s="54">
        <f t="shared" si="3"/>
        <v>0</v>
      </c>
      <c r="H65" s="13">
        <f>+'Oct midyear Madison Prep'!H65*0.9</f>
        <v>5310.9670846644076</v>
      </c>
      <c r="I65" s="13">
        <f>+'Oct midyear Madison Prep'!I65*0.9</f>
        <v>464.47200000000004</v>
      </c>
      <c r="J65" s="13">
        <f t="shared" si="4"/>
        <v>5775.4390846644073</v>
      </c>
      <c r="K65" s="14">
        <f t="shared" si="5"/>
        <v>5775.4390846644073</v>
      </c>
      <c r="L65" s="13">
        <f t="shared" si="6"/>
        <v>5775.4390846644073</v>
      </c>
      <c r="M65" s="13">
        <f t="shared" si="7"/>
        <v>0</v>
      </c>
    </row>
    <row r="66" spans="1:13" ht="14.25" x14ac:dyDescent="0.2">
      <c r="A66" s="59">
        <v>63</v>
      </c>
      <c r="B66" s="20" t="s">
        <v>101</v>
      </c>
      <c r="C66" s="15">
        <f>+'[1]Table 8 Membership 2.1.14'!L65</f>
        <v>0</v>
      </c>
      <c r="D66" s="54">
        <f>+'10.1.14_SIS'!CL67</f>
        <v>2</v>
      </c>
      <c r="E66" s="54">
        <f t="shared" si="1"/>
        <v>2</v>
      </c>
      <c r="F66" s="54">
        <f t="shared" si="2"/>
        <v>2</v>
      </c>
      <c r="G66" s="54">
        <f t="shared" si="3"/>
        <v>0</v>
      </c>
      <c r="H66" s="13">
        <f>+'Oct midyear Madison Prep'!H66*0.9</f>
        <v>3711.9432133663286</v>
      </c>
      <c r="I66" s="13">
        <f>+'Oct midyear Madison Prep'!I66*0.9</f>
        <v>681.11099999999999</v>
      </c>
      <c r="J66" s="13">
        <f t="shared" si="4"/>
        <v>4393.0542133663284</v>
      </c>
      <c r="K66" s="14">
        <f t="shared" si="5"/>
        <v>8786.1084267326569</v>
      </c>
      <c r="L66" s="13">
        <f t="shared" si="6"/>
        <v>8786.1084267326569</v>
      </c>
      <c r="M66" s="13">
        <f t="shared" si="7"/>
        <v>0</v>
      </c>
    </row>
    <row r="67" spans="1:13" ht="14.25" x14ac:dyDescent="0.2">
      <c r="A67" s="59">
        <v>64</v>
      </c>
      <c r="B67" s="20" t="s">
        <v>100</v>
      </c>
      <c r="C67" s="15">
        <f>+'[1]Table 8 Membership 2.1.14'!L66</f>
        <v>3</v>
      </c>
      <c r="D67" s="54">
        <f>+'10.1.14_SIS'!CL68</f>
        <v>6</v>
      </c>
      <c r="E67" s="54">
        <f t="shared" si="1"/>
        <v>3</v>
      </c>
      <c r="F67" s="54">
        <f t="shared" si="2"/>
        <v>3</v>
      </c>
      <c r="G67" s="54">
        <f t="shared" si="3"/>
        <v>0</v>
      </c>
      <c r="H67" s="13">
        <f>+'Oct midyear Madison Prep'!H67*0.9</f>
        <v>5650.0476779500432</v>
      </c>
      <c r="I67" s="13">
        <f>+'Oct midyear Madison Prep'!I67*0.9</f>
        <v>533.39400000000001</v>
      </c>
      <c r="J67" s="13">
        <f t="shared" si="4"/>
        <v>6183.4416779500434</v>
      </c>
      <c r="K67" s="14">
        <f t="shared" si="5"/>
        <v>18550.325033850131</v>
      </c>
      <c r="L67" s="13">
        <f t="shared" si="6"/>
        <v>18550.325033850131</v>
      </c>
      <c r="M67" s="13">
        <f t="shared" si="7"/>
        <v>0</v>
      </c>
    </row>
    <row r="68" spans="1:13" ht="14.25" x14ac:dyDescent="0.2">
      <c r="A68" s="60">
        <v>65</v>
      </c>
      <c r="B68" s="22" t="s">
        <v>99</v>
      </c>
      <c r="C68" s="12">
        <f>+'[1]Table 8 Membership 2.1.14'!L67</f>
        <v>0</v>
      </c>
      <c r="D68" s="55">
        <f>+'10.1.14_SIS'!CL69</f>
        <v>0</v>
      </c>
      <c r="E68" s="55">
        <f t="shared" ref="E68:E73" si="8">D68-C68</f>
        <v>0</v>
      </c>
      <c r="F68" s="55">
        <f t="shared" ref="F68:F73" si="9">IF(E68&gt;0,E68,0)</f>
        <v>0</v>
      </c>
      <c r="G68" s="55">
        <f t="shared" ref="G68:G73" si="10">IF(E68&lt;0,E68,0)</f>
        <v>0</v>
      </c>
      <c r="H68" s="11">
        <f>+'Oct midyear Madison Prep'!H68*0.9</f>
        <v>4297.6444989549282</v>
      </c>
      <c r="I68" s="11">
        <f>+'Oct midyear Madison Prep'!I68*0.9</f>
        <v>746.20799999999997</v>
      </c>
      <c r="J68" s="11">
        <f t="shared" ref="J68:J73" si="11">I68+H68</f>
        <v>5043.8524989549278</v>
      </c>
      <c r="K68" s="10">
        <f t="shared" ref="K68:K73" si="12">E68*J68</f>
        <v>0</v>
      </c>
      <c r="L68" s="11">
        <f t="shared" ref="L68:L73" si="13">IF(K68&gt;0,K68,0)</f>
        <v>0</v>
      </c>
      <c r="M68" s="11">
        <f t="shared" ref="M68:M73" si="14">IF(K68&lt;0,K68,0)</f>
        <v>0</v>
      </c>
    </row>
    <row r="69" spans="1:13" ht="14.25" x14ac:dyDescent="0.2">
      <c r="A69" s="59">
        <v>66</v>
      </c>
      <c r="B69" s="20" t="s">
        <v>98</v>
      </c>
      <c r="C69" s="15">
        <f>+'[1]Table 8 Membership 2.1.14'!L68</f>
        <v>5</v>
      </c>
      <c r="D69" s="54">
        <f>+'10.1.14_SIS'!CL70</f>
        <v>0</v>
      </c>
      <c r="E69" s="54">
        <f t="shared" si="8"/>
        <v>-5</v>
      </c>
      <c r="F69" s="54">
        <f t="shared" si="9"/>
        <v>0</v>
      </c>
      <c r="G69" s="54">
        <f t="shared" si="10"/>
        <v>-5</v>
      </c>
      <c r="H69" s="13">
        <f>+'Oct midyear Madison Prep'!H69*0.9</f>
        <v>5907.6076890519034</v>
      </c>
      <c r="I69" s="13">
        <f>+'Oct midyear Madison Prep'!I69*0.9</f>
        <v>657.05399999999997</v>
      </c>
      <c r="J69" s="13">
        <f t="shared" si="11"/>
        <v>6564.6616890519035</v>
      </c>
      <c r="K69" s="14">
        <f t="shared" si="12"/>
        <v>-32823.308445259521</v>
      </c>
      <c r="L69" s="13">
        <f t="shared" si="13"/>
        <v>0</v>
      </c>
      <c r="M69" s="13">
        <f t="shared" si="14"/>
        <v>-32823.308445259521</v>
      </c>
    </row>
    <row r="70" spans="1:13" ht="14.25" x14ac:dyDescent="0.2">
      <c r="A70" s="59">
        <v>67</v>
      </c>
      <c r="B70" s="20" t="s">
        <v>97</v>
      </c>
      <c r="C70" s="15">
        <f>+'[1]Table 8 Membership 2.1.14'!L69</f>
        <v>0</v>
      </c>
      <c r="D70" s="54">
        <f>+'10.1.14_SIS'!CL71</f>
        <v>0</v>
      </c>
      <c r="E70" s="54">
        <f t="shared" si="8"/>
        <v>0</v>
      </c>
      <c r="F70" s="54">
        <f t="shared" si="9"/>
        <v>0</v>
      </c>
      <c r="G70" s="54">
        <f t="shared" si="10"/>
        <v>0</v>
      </c>
      <c r="H70" s="13">
        <f>+'Oct midyear Madison Prep'!H70*0.9</f>
        <v>4526.2320962520707</v>
      </c>
      <c r="I70" s="13">
        <f>+'Oct midyear Madison Prep'!I70*0.9</f>
        <v>644.04899999999998</v>
      </c>
      <c r="J70" s="13">
        <f t="shared" si="11"/>
        <v>5170.2810962520707</v>
      </c>
      <c r="K70" s="14">
        <f t="shared" si="12"/>
        <v>0</v>
      </c>
      <c r="L70" s="13">
        <f t="shared" si="13"/>
        <v>0</v>
      </c>
      <c r="M70" s="13">
        <f t="shared" si="14"/>
        <v>0</v>
      </c>
    </row>
    <row r="71" spans="1:13" ht="14.25" x14ac:dyDescent="0.2">
      <c r="A71" s="59">
        <v>68</v>
      </c>
      <c r="B71" s="20" t="s">
        <v>96</v>
      </c>
      <c r="C71" s="15">
        <f>+'[1]Table 8 Membership 2.1.14'!L70</f>
        <v>0</v>
      </c>
      <c r="D71" s="54">
        <f>+'10.1.14_SIS'!CL72</f>
        <v>0</v>
      </c>
      <c r="E71" s="54">
        <f t="shared" si="8"/>
        <v>0</v>
      </c>
      <c r="F71" s="54">
        <f t="shared" si="9"/>
        <v>0</v>
      </c>
      <c r="G71" s="54">
        <f t="shared" si="10"/>
        <v>0</v>
      </c>
      <c r="H71" s="13">
        <f>+'Oct midyear Madison Prep'!H71*0.9</f>
        <v>5751.1479782304541</v>
      </c>
      <c r="I71" s="13">
        <f>+'Oct midyear Madison Prep'!I71*0.9</f>
        <v>718.83</v>
      </c>
      <c r="J71" s="13">
        <f t="shared" si="11"/>
        <v>6469.977978230454</v>
      </c>
      <c r="K71" s="14">
        <f t="shared" si="12"/>
        <v>0</v>
      </c>
      <c r="L71" s="13">
        <f t="shared" si="13"/>
        <v>0</v>
      </c>
      <c r="M71" s="13">
        <f t="shared" si="14"/>
        <v>0</v>
      </c>
    </row>
    <row r="72" spans="1:13" ht="14.25" x14ac:dyDescent="0.2">
      <c r="A72" s="59">
        <v>69</v>
      </c>
      <c r="B72" s="20" t="s">
        <v>95</v>
      </c>
      <c r="C72" s="15">
        <f>+'[1]Table 8 Membership 2.1.14'!L71</f>
        <v>0</v>
      </c>
      <c r="D72" s="54">
        <f>+'10.1.14_SIS'!CL73</f>
        <v>0</v>
      </c>
      <c r="E72" s="54">
        <f t="shared" si="8"/>
        <v>0</v>
      </c>
      <c r="F72" s="54">
        <f t="shared" si="9"/>
        <v>0</v>
      </c>
      <c r="G72" s="54">
        <f t="shared" si="10"/>
        <v>0</v>
      </c>
      <c r="H72" s="13">
        <f>+'Oct midyear Madison Prep'!H72*0.9</f>
        <v>5150.24531291532</v>
      </c>
      <c r="I72" s="13">
        <f>+'Oct midyear Madison Prep'!I72*0.9</f>
        <v>635.10299999999995</v>
      </c>
      <c r="J72" s="13">
        <f t="shared" si="11"/>
        <v>5785.3483129153201</v>
      </c>
      <c r="K72" s="14">
        <f t="shared" si="12"/>
        <v>0</v>
      </c>
      <c r="L72" s="13">
        <f t="shared" si="13"/>
        <v>0</v>
      </c>
      <c r="M72" s="13">
        <f t="shared" si="14"/>
        <v>0</v>
      </c>
    </row>
    <row r="73" spans="1:13" ht="14.25" x14ac:dyDescent="0.2">
      <c r="A73" s="60"/>
      <c r="B73" s="22" t="s">
        <v>165</v>
      </c>
      <c r="C73" s="12"/>
      <c r="D73" s="55">
        <f>+'10.1.14_SIS'!CL74</f>
        <v>0</v>
      </c>
      <c r="E73" s="55">
        <f t="shared" si="8"/>
        <v>0</v>
      </c>
      <c r="F73" s="55">
        <f t="shared" si="9"/>
        <v>0</v>
      </c>
      <c r="G73" s="55">
        <f t="shared" si="10"/>
        <v>0</v>
      </c>
      <c r="H73" s="11"/>
      <c r="I73" s="11"/>
      <c r="J73" s="11">
        <f t="shared" si="11"/>
        <v>0</v>
      </c>
      <c r="K73" s="10">
        <f t="shared" si="12"/>
        <v>0</v>
      </c>
      <c r="L73" s="11">
        <f t="shared" si="13"/>
        <v>0</v>
      </c>
      <c r="M73" s="11">
        <f t="shared" si="14"/>
        <v>0</v>
      </c>
    </row>
    <row r="74" spans="1:13" ht="13.5" thickBot="1" x14ac:dyDescent="0.25">
      <c r="A74" s="35"/>
      <c r="B74" s="34" t="s">
        <v>94</v>
      </c>
      <c r="C74" s="67">
        <f>SUM(C4:C73)</f>
        <v>1200</v>
      </c>
      <c r="D74" s="67">
        <f t="shared" ref="D74:G74" si="15">SUM(D4:D73)</f>
        <v>1723</v>
      </c>
      <c r="E74" s="67">
        <f t="shared" si="15"/>
        <v>523</v>
      </c>
      <c r="F74" s="67">
        <f t="shared" si="15"/>
        <v>538</v>
      </c>
      <c r="G74" s="67">
        <f t="shared" si="15"/>
        <v>-15</v>
      </c>
      <c r="H74" s="33"/>
      <c r="I74" s="32"/>
      <c r="J74" s="32"/>
      <c r="K74" s="32">
        <f t="shared" ref="K74:M74" si="16">SUM(K4:K73)</f>
        <v>2453891.3391469275</v>
      </c>
      <c r="L74" s="32">
        <f t="shared" si="16"/>
        <v>2542713.0986476336</v>
      </c>
      <c r="M74" s="32">
        <f t="shared" si="16"/>
        <v>-88821.759500706554</v>
      </c>
    </row>
    <row r="75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October 1 Mid-year Adjustment for Students</oddHeader>
    <oddFooter>&amp;R&amp;P</oddFooter>
  </headerFooter>
  <colBreaks count="1" manualBreakCount="1">
    <brk id="7" max="7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view="pageBreakPreview" zoomScale="70" zoomScaleNormal="70" zoomScaleSheetLayoutView="70" workbookViewId="0">
      <pane xSplit="2" ySplit="3" topLeftCell="F4" activePane="bottomRight" state="frozen"/>
      <selection activeCell="A195" sqref="A195:B195"/>
      <selection pane="topRight" activeCell="A195" sqref="A195:B195"/>
      <selection pane="bottomLeft" activeCell="A195" sqref="A195:B195"/>
      <selection pane="bottomRight" activeCell="A195" sqref="A195:B195"/>
    </sheetView>
  </sheetViews>
  <sheetFormatPr defaultColWidth="9.140625" defaultRowHeight="14.25" x14ac:dyDescent="0.2"/>
  <cols>
    <col min="1" max="1" width="8.7109375" style="53" bestFit="1" customWidth="1"/>
    <col min="2" max="2" width="55.28515625" style="53" bestFit="1" customWidth="1"/>
    <col min="3" max="7" width="15.5703125" style="1" customWidth="1"/>
    <col min="8" max="8" width="17.28515625" style="2" customWidth="1"/>
    <col min="9" max="9" width="14.7109375" style="3" customWidth="1"/>
    <col min="10" max="10" width="15.7109375" style="1" customWidth="1"/>
    <col min="11" max="11" width="15.85546875" style="2" customWidth="1"/>
    <col min="12" max="12" width="15.85546875" style="1" customWidth="1"/>
    <col min="13" max="13" width="17.7109375" style="1" bestFit="1" customWidth="1"/>
    <col min="14" max="260" width="9.140625" style="1" customWidth="1"/>
    <col min="261" max="16384" width="9.140625" style="1"/>
  </cols>
  <sheetData>
    <row r="1" spans="1:13" s="53" customFormat="1" ht="133.9" customHeight="1" x14ac:dyDescent="0.2">
      <c r="A1" s="122" t="s">
        <v>93</v>
      </c>
      <c r="B1" s="122" t="s">
        <v>92</v>
      </c>
      <c r="C1" s="125" t="s">
        <v>508</v>
      </c>
      <c r="D1" s="125" t="s">
        <v>708</v>
      </c>
      <c r="E1" s="43" t="s">
        <v>709</v>
      </c>
      <c r="F1" s="43" t="s">
        <v>501</v>
      </c>
      <c r="G1" s="43" t="s">
        <v>502</v>
      </c>
      <c r="H1" s="126" t="s">
        <v>694</v>
      </c>
      <c r="I1" s="127" t="s">
        <v>503</v>
      </c>
      <c r="J1" s="124" t="s">
        <v>711</v>
      </c>
      <c r="K1" s="123" t="s">
        <v>692</v>
      </c>
      <c r="L1" s="123" t="s">
        <v>506</v>
      </c>
      <c r="M1" s="123" t="s">
        <v>507</v>
      </c>
    </row>
    <row r="2" spans="1:13" ht="15" x14ac:dyDescent="0.25">
      <c r="A2" s="30"/>
      <c r="B2" s="29"/>
      <c r="C2" s="29">
        <v>1</v>
      </c>
      <c r="D2" s="29">
        <f>1+C2</f>
        <v>2</v>
      </c>
      <c r="E2" s="29">
        <f>1+D2</f>
        <v>3</v>
      </c>
      <c r="F2" s="29">
        <f t="shared" ref="F2:M2" si="0">E2+1</f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s="23" customFormat="1" ht="29.25" x14ac:dyDescent="0.25">
      <c r="A3" s="30"/>
      <c r="B3" s="29"/>
      <c r="C3" s="28" t="s">
        <v>90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45" customHeight="1" x14ac:dyDescent="0.2">
      <c r="A4" s="59">
        <v>1</v>
      </c>
      <c r="B4" s="20" t="s">
        <v>80</v>
      </c>
      <c r="C4" s="15">
        <f>+'10.1.14_SIS'!C5</f>
        <v>9739</v>
      </c>
      <c r="D4" s="15">
        <f>+'2.1.15_SIS'!C5</f>
        <v>9645</v>
      </c>
      <c r="E4" s="54">
        <f>D4-C4</f>
        <v>-94</v>
      </c>
      <c r="F4" s="54">
        <f t="shared" ref="F4:F67" si="1">IF(E4&gt;0,E4,0)</f>
        <v>0</v>
      </c>
      <c r="G4" s="54">
        <f t="shared" ref="G4:G67" si="2">IF(E4&lt;0,E4,0)</f>
        <v>-94</v>
      </c>
      <c r="H4" s="13">
        <f>+'[1]Table 3 Levels 1&amp;2'!AL4</f>
        <v>4765.8584413349836</v>
      </c>
      <c r="I4" s="13">
        <f>+'[1]Table 3A Level 3'!C6</f>
        <v>777.48</v>
      </c>
      <c r="J4" s="13">
        <f>(I4+H4)*0.5</f>
        <v>2771.6692206674916</v>
      </c>
      <c r="K4" s="14">
        <f t="shared" ref="K4:K67" si="3">E4*J4</f>
        <v>-260536.90674274421</v>
      </c>
      <c r="L4" s="13">
        <f t="shared" ref="L4:L67" si="4">IF(K4&gt;0,K4,0)</f>
        <v>0</v>
      </c>
      <c r="M4" s="13">
        <f t="shared" ref="M4:M67" si="5">IF(K4&lt;0,K4,0)</f>
        <v>-260536.90674274421</v>
      </c>
    </row>
    <row r="5" spans="1:13" ht="14.45" customHeight="1" x14ac:dyDescent="0.2">
      <c r="A5" s="59">
        <v>2</v>
      </c>
      <c r="B5" s="20" t="s">
        <v>79</v>
      </c>
      <c r="C5" s="15">
        <f>+'10.1.14_SIS'!C6</f>
        <v>4103</v>
      </c>
      <c r="D5" s="15">
        <f>+'2.1.15_SIS'!C6</f>
        <v>4059</v>
      </c>
      <c r="E5" s="54">
        <f t="shared" ref="E5:E68" si="6">D5-C5</f>
        <v>-44</v>
      </c>
      <c r="F5" s="54">
        <f t="shared" si="1"/>
        <v>0</v>
      </c>
      <c r="G5" s="54">
        <f t="shared" si="2"/>
        <v>-44</v>
      </c>
      <c r="H5" s="13">
        <f>+'[1]Table 3 Levels 1&amp;2'!AL5</f>
        <v>6316.6266417386641</v>
      </c>
      <c r="I5" s="13">
        <f>+'[1]Table 3A Level 3'!C7</f>
        <v>842.32</v>
      </c>
      <c r="J5" s="13">
        <f t="shared" ref="J5:J68" si="7">(I5+H5)*0.5</f>
        <v>3579.4733208693319</v>
      </c>
      <c r="K5" s="14">
        <f t="shared" si="3"/>
        <v>-157496.82611825061</v>
      </c>
      <c r="L5" s="13">
        <f t="shared" si="4"/>
        <v>0</v>
      </c>
      <c r="M5" s="13">
        <f t="shared" si="5"/>
        <v>-157496.82611825061</v>
      </c>
    </row>
    <row r="6" spans="1:13" ht="14.45" customHeight="1" x14ac:dyDescent="0.2">
      <c r="A6" s="59">
        <v>3</v>
      </c>
      <c r="B6" s="20" t="s">
        <v>78</v>
      </c>
      <c r="C6" s="15">
        <f>+'10.1.14_SIS'!C7</f>
        <v>21259</v>
      </c>
      <c r="D6" s="15">
        <f>+'2.1.15_SIS'!C7</f>
        <v>21169</v>
      </c>
      <c r="E6" s="54">
        <f t="shared" si="6"/>
        <v>-90</v>
      </c>
      <c r="F6" s="54">
        <f t="shared" si="1"/>
        <v>0</v>
      </c>
      <c r="G6" s="54">
        <f t="shared" si="2"/>
        <v>-90</v>
      </c>
      <c r="H6" s="13">
        <f>+'[1]Table 3 Levels 1&amp;2'!AL6</f>
        <v>4155.1862027396819</v>
      </c>
      <c r="I6" s="13">
        <f>+'[1]Table 3A Level 3'!C8</f>
        <v>596.84</v>
      </c>
      <c r="J6" s="13">
        <f t="shared" si="7"/>
        <v>2376.013101369841</v>
      </c>
      <c r="K6" s="14">
        <f t="shared" si="3"/>
        <v>-213841.17912328569</v>
      </c>
      <c r="L6" s="13">
        <f t="shared" si="4"/>
        <v>0</v>
      </c>
      <c r="M6" s="13">
        <f t="shared" si="5"/>
        <v>-213841.17912328569</v>
      </c>
    </row>
    <row r="7" spans="1:13" ht="14.45" customHeight="1" x14ac:dyDescent="0.2">
      <c r="A7" s="59">
        <v>4</v>
      </c>
      <c r="B7" s="20" t="s">
        <v>77</v>
      </c>
      <c r="C7" s="15">
        <f>+'10.1.14_SIS'!C8</f>
        <v>3426</v>
      </c>
      <c r="D7" s="15">
        <f>+'2.1.15_SIS'!C8</f>
        <v>3422</v>
      </c>
      <c r="E7" s="54">
        <f t="shared" si="6"/>
        <v>-4</v>
      </c>
      <c r="F7" s="54">
        <f t="shared" si="1"/>
        <v>0</v>
      </c>
      <c r="G7" s="54">
        <f t="shared" si="2"/>
        <v>-4</v>
      </c>
      <c r="H7" s="13">
        <f>+'[1]Table 3 Levels 1&amp;2'!AL7</f>
        <v>6119.0581446878568</v>
      </c>
      <c r="I7" s="13">
        <f>+'[1]Table 3A Level 3'!C9</f>
        <v>585.76</v>
      </c>
      <c r="J7" s="13">
        <f t="shared" si="7"/>
        <v>3352.4090723439285</v>
      </c>
      <c r="K7" s="14">
        <f t="shared" si="3"/>
        <v>-13409.636289375714</v>
      </c>
      <c r="L7" s="13">
        <f t="shared" si="4"/>
        <v>0</v>
      </c>
      <c r="M7" s="13">
        <f t="shared" si="5"/>
        <v>-13409.636289375714</v>
      </c>
    </row>
    <row r="8" spans="1:13" ht="14.45" customHeight="1" x14ac:dyDescent="0.2">
      <c r="A8" s="60">
        <v>5</v>
      </c>
      <c r="B8" s="22" t="s">
        <v>76</v>
      </c>
      <c r="C8" s="12">
        <f>+'10.1.14_SIS'!C9</f>
        <v>5666</v>
      </c>
      <c r="D8" s="12">
        <f>+'2.1.15_SIS'!C9</f>
        <v>5526</v>
      </c>
      <c r="E8" s="55">
        <f t="shared" si="6"/>
        <v>-140</v>
      </c>
      <c r="F8" s="55">
        <f t="shared" si="1"/>
        <v>0</v>
      </c>
      <c r="G8" s="55">
        <f t="shared" si="2"/>
        <v>-140</v>
      </c>
      <c r="H8" s="11">
        <f>+'[1]Table 3 Levels 1&amp;2'!AL8</f>
        <v>5268.940566009911</v>
      </c>
      <c r="I8" s="11">
        <f>+'[1]Table 3A Level 3'!C10</f>
        <v>555.91</v>
      </c>
      <c r="J8" s="11">
        <f t="shared" si="7"/>
        <v>2912.4252830049554</v>
      </c>
      <c r="K8" s="10">
        <f t="shared" si="3"/>
        <v>-407739.53962069377</v>
      </c>
      <c r="L8" s="11">
        <f t="shared" si="4"/>
        <v>0</v>
      </c>
      <c r="M8" s="11">
        <f t="shared" si="5"/>
        <v>-407739.53962069377</v>
      </c>
    </row>
    <row r="9" spans="1:13" ht="14.45" customHeight="1" x14ac:dyDescent="0.2">
      <c r="A9" s="59">
        <v>6</v>
      </c>
      <c r="B9" s="20" t="s">
        <v>75</v>
      </c>
      <c r="C9" s="15">
        <f>+'10.1.14_SIS'!C10</f>
        <v>5848</v>
      </c>
      <c r="D9" s="15">
        <f>+'2.1.15_SIS'!C10</f>
        <v>5806</v>
      </c>
      <c r="E9" s="54">
        <f t="shared" si="6"/>
        <v>-42</v>
      </c>
      <c r="F9" s="54">
        <f t="shared" si="1"/>
        <v>0</v>
      </c>
      <c r="G9" s="54">
        <f t="shared" si="2"/>
        <v>-42</v>
      </c>
      <c r="H9" s="13">
        <f>+'[1]Table 3 Levels 1&amp;2'!AL9</f>
        <v>5378.5086124955869</v>
      </c>
      <c r="I9" s="13">
        <f>+'[1]Table 3A Level 3'!C11</f>
        <v>545.4799999999999</v>
      </c>
      <c r="J9" s="13">
        <f t="shared" si="7"/>
        <v>2961.9943062477932</v>
      </c>
      <c r="K9" s="14">
        <f t="shared" si="3"/>
        <v>-124403.76086240732</v>
      </c>
      <c r="L9" s="13">
        <f t="shared" si="4"/>
        <v>0</v>
      </c>
      <c r="M9" s="13">
        <f t="shared" si="5"/>
        <v>-124403.76086240732</v>
      </c>
    </row>
    <row r="10" spans="1:13" ht="14.45" customHeight="1" x14ac:dyDescent="0.2">
      <c r="A10" s="59">
        <v>7</v>
      </c>
      <c r="B10" s="20" t="s">
        <v>74</v>
      </c>
      <c r="C10" s="15">
        <f>+'10.1.14_SIS'!C11</f>
        <v>2162</v>
      </c>
      <c r="D10" s="15">
        <f>+'2.1.15_SIS'!C11</f>
        <v>2185</v>
      </c>
      <c r="E10" s="54">
        <f t="shared" si="6"/>
        <v>23</v>
      </c>
      <c r="F10" s="54">
        <f t="shared" si="1"/>
        <v>23</v>
      </c>
      <c r="G10" s="54">
        <f t="shared" si="2"/>
        <v>0</v>
      </c>
      <c r="H10" s="13">
        <f>+'[1]Table 3 Levels 1&amp;2'!AL10</f>
        <v>2243.0031963470319</v>
      </c>
      <c r="I10" s="13">
        <f>+'[1]Table 3A Level 3'!C12</f>
        <v>756.91999999999985</v>
      </c>
      <c r="J10" s="13">
        <f t="shared" si="7"/>
        <v>1499.961598173516</v>
      </c>
      <c r="K10" s="14">
        <f t="shared" si="3"/>
        <v>34499.116757990865</v>
      </c>
      <c r="L10" s="13">
        <f t="shared" si="4"/>
        <v>34499.116757990865</v>
      </c>
      <c r="M10" s="13">
        <f t="shared" si="5"/>
        <v>0</v>
      </c>
    </row>
    <row r="11" spans="1:13" ht="14.45" customHeight="1" x14ac:dyDescent="0.2">
      <c r="A11" s="59">
        <v>8</v>
      </c>
      <c r="B11" s="20" t="s">
        <v>73</v>
      </c>
      <c r="C11" s="15">
        <f>+'10.1.14_SIS'!C12</f>
        <v>21740</v>
      </c>
      <c r="D11" s="15">
        <f>+'2.1.15_SIS'!C12</f>
        <v>21601</v>
      </c>
      <c r="E11" s="54">
        <f t="shared" si="6"/>
        <v>-139</v>
      </c>
      <c r="F11" s="54">
        <f t="shared" si="1"/>
        <v>0</v>
      </c>
      <c r="G11" s="54">
        <f t="shared" si="2"/>
        <v>-139</v>
      </c>
      <c r="H11" s="13">
        <f>+'[1]Table 3 Levels 1&amp;2'!AL11</f>
        <v>4669.802459558854</v>
      </c>
      <c r="I11" s="13">
        <f>+'[1]Table 3A Level 3'!C13</f>
        <v>725.76</v>
      </c>
      <c r="J11" s="13">
        <f t="shared" si="7"/>
        <v>2697.7812297794271</v>
      </c>
      <c r="K11" s="14">
        <f t="shared" si="3"/>
        <v>-374991.59093934036</v>
      </c>
      <c r="L11" s="13">
        <f t="shared" si="4"/>
        <v>0</v>
      </c>
      <c r="M11" s="13">
        <f t="shared" si="5"/>
        <v>-374991.59093934036</v>
      </c>
    </row>
    <row r="12" spans="1:13" ht="14.45" customHeight="1" x14ac:dyDescent="0.2">
      <c r="A12" s="59">
        <v>9</v>
      </c>
      <c r="B12" s="20" t="s">
        <v>4</v>
      </c>
      <c r="C12" s="15">
        <f>+'10.1.14_SIS'!C13</f>
        <v>39941</v>
      </c>
      <c r="D12" s="15">
        <f>+'2.1.15_SIS'!C13</f>
        <v>39621</v>
      </c>
      <c r="E12" s="54">
        <f t="shared" si="6"/>
        <v>-320</v>
      </c>
      <c r="F12" s="54">
        <f t="shared" si="1"/>
        <v>0</v>
      </c>
      <c r="G12" s="54">
        <f t="shared" si="2"/>
        <v>-320</v>
      </c>
      <c r="H12" s="13">
        <f>+'[1]Table 3 Levels 1&amp;2'!AL12</f>
        <v>4632.4615072045008</v>
      </c>
      <c r="I12" s="13">
        <f>+'[1]Table 3A Level 3'!C14</f>
        <v>744.76</v>
      </c>
      <c r="J12" s="13">
        <f t="shared" si="7"/>
        <v>2688.6107536022505</v>
      </c>
      <c r="K12" s="14">
        <f t="shared" si="3"/>
        <v>-860355.44115272013</v>
      </c>
      <c r="L12" s="13">
        <f t="shared" si="4"/>
        <v>0</v>
      </c>
      <c r="M12" s="13">
        <f t="shared" si="5"/>
        <v>-860355.44115272013</v>
      </c>
    </row>
    <row r="13" spans="1:13" ht="14.45" customHeight="1" x14ac:dyDescent="0.2">
      <c r="A13" s="60">
        <v>10</v>
      </c>
      <c r="B13" s="22" t="s">
        <v>3</v>
      </c>
      <c r="C13" s="12">
        <f>+'10.1.14_SIS'!C14</f>
        <v>30615</v>
      </c>
      <c r="D13" s="12">
        <f>+'2.1.15_SIS'!C14</f>
        <v>30606</v>
      </c>
      <c r="E13" s="55">
        <f t="shared" si="6"/>
        <v>-9</v>
      </c>
      <c r="F13" s="55">
        <f t="shared" si="1"/>
        <v>0</v>
      </c>
      <c r="G13" s="55">
        <f t="shared" si="2"/>
        <v>-9</v>
      </c>
      <c r="H13" s="11">
        <f>+'[1]Table 3 Levels 1&amp;2'!AL13</f>
        <v>4384.374733918472</v>
      </c>
      <c r="I13" s="11">
        <f>+'[1]Table 3A Level 3'!C15</f>
        <v>608.04000000000008</v>
      </c>
      <c r="J13" s="11">
        <f t="shared" si="7"/>
        <v>2496.207366959236</v>
      </c>
      <c r="K13" s="10">
        <f t="shared" si="3"/>
        <v>-22465.866302633123</v>
      </c>
      <c r="L13" s="11">
        <f t="shared" si="4"/>
        <v>0</v>
      </c>
      <c r="M13" s="11">
        <f t="shared" si="5"/>
        <v>-22465.866302633123</v>
      </c>
    </row>
    <row r="14" spans="1:13" ht="14.45" customHeight="1" x14ac:dyDescent="0.2">
      <c r="A14" s="59">
        <v>11</v>
      </c>
      <c r="B14" s="20" t="s">
        <v>72</v>
      </c>
      <c r="C14" s="15">
        <f>+'10.1.14_SIS'!C15</f>
        <v>1606</v>
      </c>
      <c r="D14" s="15">
        <f>+'2.1.15_SIS'!C15</f>
        <v>1576</v>
      </c>
      <c r="E14" s="54">
        <f t="shared" si="6"/>
        <v>-30</v>
      </c>
      <c r="F14" s="54">
        <f t="shared" si="1"/>
        <v>0</v>
      </c>
      <c r="G14" s="54">
        <f t="shared" si="2"/>
        <v>-30</v>
      </c>
      <c r="H14" s="13">
        <f>+'[1]Table 3 Levels 1&amp;2'!AL14</f>
        <v>7098.5372236353351</v>
      </c>
      <c r="I14" s="13">
        <f>+'[1]Table 3A Level 3'!C16</f>
        <v>706.55</v>
      </c>
      <c r="J14" s="13">
        <f t="shared" si="7"/>
        <v>3902.5436118176676</v>
      </c>
      <c r="K14" s="14">
        <f t="shared" si="3"/>
        <v>-117076.30835453003</v>
      </c>
      <c r="L14" s="13">
        <f t="shared" si="4"/>
        <v>0</v>
      </c>
      <c r="M14" s="13">
        <f t="shared" si="5"/>
        <v>-117076.30835453003</v>
      </c>
    </row>
    <row r="15" spans="1:13" ht="14.45" customHeight="1" x14ac:dyDescent="0.2">
      <c r="A15" s="59">
        <v>12</v>
      </c>
      <c r="B15" s="20" t="s">
        <v>71</v>
      </c>
      <c r="C15" s="15">
        <f>+'10.1.14_SIS'!C16</f>
        <v>1241</v>
      </c>
      <c r="D15" s="15">
        <f>+'2.1.15_SIS'!C16</f>
        <v>1239</v>
      </c>
      <c r="E15" s="54">
        <f t="shared" si="6"/>
        <v>-2</v>
      </c>
      <c r="F15" s="54">
        <f t="shared" si="1"/>
        <v>0</v>
      </c>
      <c r="G15" s="54">
        <f t="shared" si="2"/>
        <v>-2</v>
      </c>
      <c r="H15" s="13">
        <f>+'[1]Table 3 Levels 1&amp;2'!AL15</f>
        <v>1666.6040983606558</v>
      </c>
      <c r="I15" s="13">
        <f>+'[1]Table 3A Level 3'!C17</f>
        <v>1063.31</v>
      </c>
      <c r="J15" s="13">
        <f t="shared" si="7"/>
        <v>1364.9570491803279</v>
      </c>
      <c r="K15" s="14">
        <f t="shared" si="3"/>
        <v>-2729.9140983606558</v>
      </c>
      <c r="L15" s="13">
        <f t="shared" si="4"/>
        <v>0</v>
      </c>
      <c r="M15" s="13">
        <f t="shared" si="5"/>
        <v>-2729.9140983606558</v>
      </c>
    </row>
    <row r="16" spans="1:13" ht="14.45" customHeight="1" x14ac:dyDescent="0.2">
      <c r="A16" s="59">
        <v>13</v>
      </c>
      <c r="B16" s="20" t="s">
        <v>70</v>
      </c>
      <c r="C16" s="15">
        <f>+'10.1.14_SIS'!C17</f>
        <v>1431</v>
      </c>
      <c r="D16" s="15">
        <f>+'2.1.15_SIS'!C17</f>
        <v>1421</v>
      </c>
      <c r="E16" s="54">
        <f t="shared" si="6"/>
        <v>-10</v>
      </c>
      <c r="F16" s="54">
        <f t="shared" si="1"/>
        <v>0</v>
      </c>
      <c r="G16" s="54">
        <f t="shared" si="2"/>
        <v>-10</v>
      </c>
      <c r="H16" s="13">
        <f>+'[1]Table 3 Levels 1&amp;2'!AL16</f>
        <v>6433.6297758332212</v>
      </c>
      <c r="I16" s="13">
        <f>+'[1]Table 3A Level 3'!C18</f>
        <v>749.43000000000006</v>
      </c>
      <c r="J16" s="13">
        <f t="shared" si="7"/>
        <v>3591.5298879166107</v>
      </c>
      <c r="K16" s="14">
        <f t="shared" si="3"/>
        <v>-35915.298879166105</v>
      </c>
      <c r="L16" s="13">
        <f t="shared" si="4"/>
        <v>0</v>
      </c>
      <c r="M16" s="13">
        <f t="shared" si="5"/>
        <v>-35915.298879166105</v>
      </c>
    </row>
    <row r="17" spans="1:13" ht="14.45" customHeight="1" x14ac:dyDescent="0.2">
      <c r="A17" s="59">
        <v>14</v>
      </c>
      <c r="B17" s="20" t="s">
        <v>11</v>
      </c>
      <c r="C17" s="15">
        <f>+'10.1.14_SIS'!C18</f>
        <v>1652</v>
      </c>
      <c r="D17" s="15">
        <f>+'2.1.15_SIS'!C18</f>
        <v>1661</v>
      </c>
      <c r="E17" s="54">
        <f t="shared" si="6"/>
        <v>9</v>
      </c>
      <c r="F17" s="54">
        <f t="shared" si="1"/>
        <v>9</v>
      </c>
      <c r="G17" s="54">
        <f t="shared" si="2"/>
        <v>0</v>
      </c>
      <c r="H17" s="13">
        <f>+'[1]Table 3 Levels 1&amp;2'!AL17</f>
        <v>5334.9509412500001</v>
      </c>
      <c r="I17" s="13">
        <f>+'[1]Table 3A Level 3'!C19</f>
        <v>809.9799999999999</v>
      </c>
      <c r="J17" s="13">
        <f t="shared" si="7"/>
        <v>3072.4654706249999</v>
      </c>
      <c r="K17" s="14">
        <f t="shared" si="3"/>
        <v>27652.189235624999</v>
      </c>
      <c r="L17" s="13">
        <f t="shared" si="4"/>
        <v>27652.189235624999</v>
      </c>
      <c r="M17" s="13">
        <f t="shared" si="5"/>
        <v>0</v>
      </c>
    </row>
    <row r="18" spans="1:13" ht="14.45" customHeight="1" x14ac:dyDescent="0.2">
      <c r="A18" s="60">
        <v>15</v>
      </c>
      <c r="B18" s="22" t="s">
        <v>69</v>
      </c>
      <c r="C18" s="12">
        <f>+'10.1.14_SIS'!C19</f>
        <v>3394</v>
      </c>
      <c r="D18" s="12">
        <f>+'2.1.15_SIS'!C19</f>
        <v>3334</v>
      </c>
      <c r="E18" s="55">
        <f t="shared" si="6"/>
        <v>-60</v>
      </c>
      <c r="F18" s="55">
        <f t="shared" si="1"/>
        <v>0</v>
      </c>
      <c r="G18" s="55">
        <f t="shared" si="2"/>
        <v>-60</v>
      </c>
      <c r="H18" s="11">
        <f>+'[1]Table 3 Levels 1&amp;2'!AL18</f>
        <v>5749.8285214059952</v>
      </c>
      <c r="I18" s="11">
        <f>+'[1]Table 3A Level 3'!C20</f>
        <v>553.79999999999995</v>
      </c>
      <c r="J18" s="11">
        <f t="shared" si="7"/>
        <v>3151.8142607029977</v>
      </c>
      <c r="K18" s="10">
        <f t="shared" si="3"/>
        <v>-189108.85564217987</v>
      </c>
      <c r="L18" s="11">
        <f t="shared" si="4"/>
        <v>0</v>
      </c>
      <c r="M18" s="11">
        <f t="shared" si="5"/>
        <v>-189108.85564217987</v>
      </c>
    </row>
    <row r="19" spans="1:13" ht="14.45" customHeight="1" x14ac:dyDescent="0.2">
      <c r="A19" s="59">
        <v>16</v>
      </c>
      <c r="B19" s="20" t="s">
        <v>68</v>
      </c>
      <c r="C19" s="15">
        <f>+'10.1.14_SIS'!C20</f>
        <v>4864</v>
      </c>
      <c r="D19" s="15">
        <f>+'2.1.15_SIS'!C20</f>
        <v>4887</v>
      </c>
      <c r="E19" s="54">
        <f t="shared" si="6"/>
        <v>23</v>
      </c>
      <c r="F19" s="54">
        <f t="shared" si="1"/>
        <v>23</v>
      </c>
      <c r="G19" s="54">
        <f t="shared" si="2"/>
        <v>0</v>
      </c>
      <c r="H19" s="13">
        <f>+'[1]Table 3 Levels 1&amp;2'!AL19</f>
        <v>1980.2494354342025</v>
      </c>
      <c r="I19" s="13">
        <f>+'[1]Table 3A Level 3'!C21</f>
        <v>686.73</v>
      </c>
      <c r="J19" s="13">
        <f t="shared" si="7"/>
        <v>1333.4897177171013</v>
      </c>
      <c r="K19" s="14">
        <f t="shared" si="3"/>
        <v>30670.263507493328</v>
      </c>
      <c r="L19" s="13">
        <f t="shared" si="4"/>
        <v>30670.263507493328</v>
      </c>
      <c r="M19" s="13">
        <f t="shared" si="5"/>
        <v>0</v>
      </c>
    </row>
    <row r="20" spans="1:13" ht="14.45" customHeight="1" x14ac:dyDescent="0.2">
      <c r="A20" s="59">
        <v>17</v>
      </c>
      <c r="B20" s="20" t="s">
        <v>17</v>
      </c>
      <c r="C20" s="15">
        <f>+'10.1.14_SIS'!C21</f>
        <v>40471</v>
      </c>
      <c r="D20" s="15">
        <f>+'2.1.15_SIS'!C21</f>
        <v>40504</v>
      </c>
      <c r="E20" s="54">
        <f t="shared" si="6"/>
        <v>33</v>
      </c>
      <c r="F20" s="54">
        <f t="shared" si="1"/>
        <v>33</v>
      </c>
      <c r="G20" s="54">
        <f t="shared" si="2"/>
        <v>0</v>
      </c>
      <c r="H20" s="13">
        <f>+'[1]Table 3 Levels 1&amp;2'!AL20</f>
        <v>3363.5980368254495</v>
      </c>
      <c r="I20" s="13">
        <f>+'[1]Table 3A Level 3'!C22</f>
        <v>801.47762416806802</v>
      </c>
      <c r="J20" s="13">
        <f t="shared" si="7"/>
        <v>2082.5378304967589</v>
      </c>
      <c r="K20" s="14">
        <f t="shared" si="3"/>
        <v>68723.748406393046</v>
      </c>
      <c r="L20" s="13">
        <f t="shared" si="4"/>
        <v>68723.748406393046</v>
      </c>
      <c r="M20" s="13">
        <f t="shared" si="5"/>
        <v>0</v>
      </c>
    </row>
    <row r="21" spans="1:13" ht="14.45" customHeight="1" x14ac:dyDescent="0.2">
      <c r="A21" s="59">
        <v>18</v>
      </c>
      <c r="B21" s="20" t="s">
        <v>67</v>
      </c>
      <c r="C21" s="15">
        <f>+'10.1.14_SIS'!C22</f>
        <v>1041</v>
      </c>
      <c r="D21" s="15">
        <f>+'2.1.15_SIS'!C22</f>
        <v>1033</v>
      </c>
      <c r="E21" s="54">
        <f t="shared" si="6"/>
        <v>-8</v>
      </c>
      <c r="F21" s="54">
        <f t="shared" si="1"/>
        <v>0</v>
      </c>
      <c r="G21" s="54">
        <f t="shared" si="2"/>
        <v>-8</v>
      </c>
      <c r="H21" s="13">
        <f>+'[1]Table 3 Levels 1&amp;2'!AL21</f>
        <v>6354.5533500475731</v>
      </c>
      <c r="I21" s="13">
        <f>+'[1]Table 3A Level 3'!C23</f>
        <v>845.94999999999993</v>
      </c>
      <c r="J21" s="13">
        <f t="shared" si="7"/>
        <v>3600.2516750237864</v>
      </c>
      <c r="K21" s="14">
        <f t="shared" si="3"/>
        <v>-28802.013400190292</v>
      </c>
      <c r="L21" s="13">
        <f t="shared" si="4"/>
        <v>0</v>
      </c>
      <c r="M21" s="13">
        <f t="shared" si="5"/>
        <v>-28802.013400190292</v>
      </c>
    </row>
    <row r="22" spans="1:13" ht="14.45" customHeight="1" x14ac:dyDescent="0.2">
      <c r="A22" s="59">
        <v>19</v>
      </c>
      <c r="B22" s="20" t="s">
        <v>66</v>
      </c>
      <c r="C22" s="15">
        <f>+'10.1.14_SIS'!C23</f>
        <v>1884</v>
      </c>
      <c r="D22" s="15">
        <f>+'2.1.15_SIS'!C23</f>
        <v>1889</v>
      </c>
      <c r="E22" s="54">
        <f t="shared" si="6"/>
        <v>5</v>
      </c>
      <c r="F22" s="54">
        <f t="shared" si="1"/>
        <v>5</v>
      </c>
      <c r="G22" s="54">
        <f t="shared" si="2"/>
        <v>0</v>
      </c>
      <c r="H22" s="13">
        <f>+'[1]Table 3 Levels 1&amp;2'!AL22</f>
        <v>5314.3921869460446</v>
      </c>
      <c r="I22" s="13">
        <f>+'[1]Table 3A Level 3'!C24</f>
        <v>905.43</v>
      </c>
      <c r="J22" s="13">
        <f t="shared" si="7"/>
        <v>3109.9110934730224</v>
      </c>
      <c r="K22" s="14">
        <f t="shared" si="3"/>
        <v>15549.555467365113</v>
      </c>
      <c r="L22" s="13">
        <f t="shared" si="4"/>
        <v>15549.555467365113</v>
      </c>
      <c r="M22" s="13">
        <f t="shared" si="5"/>
        <v>0</v>
      </c>
    </row>
    <row r="23" spans="1:13" ht="14.45" customHeight="1" x14ac:dyDescent="0.2">
      <c r="A23" s="60">
        <v>20</v>
      </c>
      <c r="B23" s="22" t="s">
        <v>65</v>
      </c>
      <c r="C23" s="12">
        <f>+'10.1.14_SIS'!C24</f>
        <v>5902</v>
      </c>
      <c r="D23" s="12">
        <f>+'2.1.15_SIS'!C24</f>
        <v>5872</v>
      </c>
      <c r="E23" s="55">
        <f t="shared" si="6"/>
        <v>-30</v>
      </c>
      <c r="F23" s="55">
        <f t="shared" si="1"/>
        <v>0</v>
      </c>
      <c r="G23" s="55">
        <f t="shared" si="2"/>
        <v>-30</v>
      </c>
      <c r="H23" s="11">
        <f>+'[1]Table 3 Levels 1&amp;2'!AL23</f>
        <v>5278.5201565562011</v>
      </c>
      <c r="I23" s="11">
        <f>+'[1]Table 3A Level 3'!C25</f>
        <v>586.16999999999996</v>
      </c>
      <c r="J23" s="11">
        <f t="shared" si="7"/>
        <v>2932.3450782781006</v>
      </c>
      <c r="K23" s="10">
        <f t="shared" si="3"/>
        <v>-87970.352348343018</v>
      </c>
      <c r="L23" s="11">
        <f t="shared" si="4"/>
        <v>0</v>
      </c>
      <c r="M23" s="11">
        <f t="shared" si="5"/>
        <v>-87970.352348343018</v>
      </c>
    </row>
    <row r="24" spans="1:13" ht="14.45" customHeight="1" x14ac:dyDescent="0.2">
      <c r="A24" s="59">
        <v>21</v>
      </c>
      <c r="B24" s="20" t="s">
        <v>64</v>
      </c>
      <c r="C24" s="15">
        <f>+'10.1.14_SIS'!C25</f>
        <v>2849</v>
      </c>
      <c r="D24" s="15">
        <f>+'2.1.15_SIS'!C25</f>
        <v>2827</v>
      </c>
      <c r="E24" s="54">
        <f t="shared" si="6"/>
        <v>-22</v>
      </c>
      <c r="F24" s="54">
        <f t="shared" si="1"/>
        <v>0</v>
      </c>
      <c r="G24" s="54">
        <f t="shared" si="2"/>
        <v>-22</v>
      </c>
      <c r="H24" s="13">
        <f>+'[1]Table 3 Levels 1&amp;2'!AL24</f>
        <v>6082.3042295867763</v>
      </c>
      <c r="I24" s="13">
        <f>+'[1]Table 3A Level 3'!C26</f>
        <v>610.35</v>
      </c>
      <c r="J24" s="13">
        <f t="shared" si="7"/>
        <v>3346.3271147933883</v>
      </c>
      <c r="K24" s="14">
        <f t="shared" si="3"/>
        <v>-73619.19652545455</v>
      </c>
      <c r="L24" s="13">
        <f t="shared" si="4"/>
        <v>0</v>
      </c>
      <c r="M24" s="13">
        <f t="shared" si="5"/>
        <v>-73619.19652545455</v>
      </c>
    </row>
    <row r="25" spans="1:13" ht="14.45" customHeight="1" x14ac:dyDescent="0.2">
      <c r="A25" s="59">
        <v>22</v>
      </c>
      <c r="B25" s="20" t="s">
        <v>63</v>
      </c>
      <c r="C25" s="15">
        <f>+'10.1.14_SIS'!C26</f>
        <v>3175</v>
      </c>
      <c r="D25" s="15">
        <f>+'2.1.15_SIS'!C26</f>
        <v>3104</v>
      </c>
      <c r="E25" s="54">
        <f t="shared" si="6"/>
        <v>-71</v>
      </c>
      <c r="F25" s="54">
        <f t="shared" si="1"/>
        <v>0</v>
      </c>
      <c r="G25" s="54">
        <f t="shared" si="2"/>
        <v>-71</v>
      </c>
      <c r="H25" s="13">
        <f>+'[1]Table 3 Levels 1&amp;2'!AL25</f>
        <v>6416.1099808195995</v>
      </c>
      <c r="I25" s="13">
        <f>+'[1]Table 3A Level 3'!C27</f>
        <v>496.36</v>
      </c>
      <c r="J25" s="13">
        <f t="shared" si="7"/>
        <v>3456.2349904097996</v>
      </c>
      <c r="K25" s="14">
        <f t="shared" si="3"/>
        <v>-245392.68431909577</v>
      </c>
      <c r="L25" s="13">
        <f t="shared" si="4"/>
        <v>0</v>
      </c>
      <c r="M25" s="13">
        <f t="shared" si="5"/>
        <v>-245392.68431909577</v>
      </c>
    </row>
    <row r="26" spans="1:13" ht="14.45" customHeight="1" x14ac:dyDescent="0.2">
      <c r="A26" s="59">
        <v>23</v>
      </c>
      <c r="B26" s="20" t="s">
        <v>62</v>
      </c>
      <c r="C26" s="15">
        <f>+'10.1.14_SIS'!C27</f>
        <v>13560</v>
      </c>
      <c r="D26" s="15">
        <f>+'2.1.15_SIS'!C27</f>
        <v>13441</v>
      </c>
      <c r="E26" s="54">
        <f t="shared" si="6"/>
        <v>-119</v>
      </c>
      <c r="F26" s="54">
        <f t="shared" si="1"/>
        <v>0</v>
      </c>
      <c r="G26" s="54">
        <f t="shared" si="2"/>
        <v>-119</v>
      </c>
      <c r="H26" s="13">
        <f>+'[1]Table 3 Levels 1&amp;2'!AL26</f>
        <v>5011.0215265979159</v>
      </c>
      <c r="I26" s="13">
        <f>+'[1]Table 3A Level 3'!C28</f>
        <v>688.58</v>
      </c>
      <c r="J26" s="13">
        <f t="shared" si="7"/>
        <v>2849.8007632989579</v>
      </c>
      <c r="K26" s="14">
        <f t="shared" si="3"/>
        <v>-339126.29083257599</v>
      </c>
      <c r="L26" s="13">
        <f t="shared" si="4"/>
        <v>0</v>
      </c>
      <c r="M26" s="13">
        <f t="shared" si="5"/>
        <v>-339126.29083257599</v>
      </c>
    </row>
    <row r="27" spans="1:13" ht="14.45" customHeight="1" x14ac:dyDescent="0.2">
      <c r="A27" s="59">
        <v>24</v>
      </c>
      <c r="B27" s="20" t="s">
        <v>61</v>
      </c>
      <c r="C27" s="15">
        <f>+'10.1.14_SIS'!C28</f>
        <v>4378</v>
      </c>
      <c r="D27" s="15">
        <f>+'2.1.15_SIS'!C28</f>
        <v>4408</v>
      </c>
      <c r="E27" s="54">
        <f t="shared" si="6"/>
        <v>30</v>
      </c>
      <c r="F27" s="54">
        <f t="shared" si="1"/>
        <v>30</v>
      </c>
      <c r="G27" s="54">
        <f t="shared" si="2"/>
        <v>0</v>
      </c>
      <c r="H27" s="13">
        <f>+'[1]Table 3 Levels 1&amp;2'!AL27</f>
        <v>2611.6740361576999</v>
      </c>
      <c r="I27" s="13">
        <f>+'[1]Table 3A Level 3'!C29</f>
        <v>854.24999999999989</v>
      </c>
      <c r="J27" s="13">
        <f t="shared" si="7"/>
        <v>1732.96201807885</v>
      </c>
      <c r="K27" s="14">
        <f t="shared" si="3"/>
        <v>51988.860542365495</v>
      </c>
      <c r="L27" s="13">
        <f t="shared" si="4"/>
        <v>51988.860542365495</v>
      </c>
      <c r="M27" s="13">
        <f t="shared" si="5"/>
        <v>0</v>
      </c>
    </row>
    <row r="28" spans="1:13" ht="14.45" customHeight="1" x14ac:dyDescent="0.2">
      <c r="A28" s="60">
        <v>25</v>
      </c>
      <c r="B28" s="22" t="s">
        <v>60</v>
      </c>
      <c r="C28" s="12">
        <f>+'10.1.14_SIS'!C29</f>
        <v>2268</v>
      </c>
      <c r="D28" s="12">
        <f>+'2.1.15_SIS'!C29</f>
        <v>2236</v>
      </c>
      <c r="E28" s="55">
        <f t="shared" si="6"/>
        <v>-32</v>
      </c>
      <c r="F28" s="55">
        <f t="shared" si="1"/>
        <v>0</v>
      </c>
      <c r="G28" s="55">
        <f t="shared" si="2"/>
        <v>-32</v>
      </c>
      <c r="H28" s="11">
        <f>+'[1]Table 3 Levels 1&amp;2'!AL28</f>
        <v>4173.0720274945697</v>
      </c>
      <c r="I28" s="11">
        <f>+'[1]Table 3A Level 3'!C30</f>
        <v>653.73</v>
      </c>
      <c r="J28" s="11">
        <f t="shared" si="7"/>
        <v>2413.4010137472851</v>
      </c>
      <c r="K28" s="10">
        <f t="shared" si="3"/>
        <v>-77228.832439913123</v>
      </c>
      <c r="L28" s="11">
        <f t="shared" si="4"/>
        <v>0</v>
      </c>
      <c r="M28" s="11">
        <f t="shared" si="5"/>
        <v>-77228.832439913123</v>
      </c>
    </row>
    <row r="29" spans="1:13" ht="14.45" customHeight="1" x14ac:dyDescent="0.2">
      <c r="A29" s="59">
        <v>26</v>
      </c>
      <c r="B29" s="20" t="s">
        <v>9</v>
      </c>
      <c r="C29" s="15">
        <f>+'10.1.14_SIS'!C30</f>
        <v>46082</v>
      </c>
      <c r="D29" s="15">
        <f>+'2.1.15_SIS'!C30</f>
        <v>45973</v>
      </c>
      <c r="E29" s="54">
        <f t="shared" si="6"/>
        <v>-109</v>
      </c>
      <c r="F29" s="54">
        <f t="shared" si="1"/>
        <v>0</v>
      </c>
      <c r="G29" s="54">
        <f t="shared" si="2"/>
        <v>-109</v>
      </c>
      <c r="H29" s="13">
        <f>+'[1]Table 3 Levels 1&amp;2'!AL29</f>
        <v>3424.5649970570835</v>
      </c>
      <c r="I29" s="13">
        <f>+'[1]Table 3A Level 3'!C31</f>
        <v>836.83</v>
      </c>
      <c r="J29" s="13">
        <f t="shared" si="7"/>
        <v>2130.6974985285419</v>
      </c>
      <c r="K29" s="14">
        <f t="shared" si="3"/>
        <v>-232246.02733961106</v>
      </c>
      <c r="L29" s="13">
        <f t="shared" si="4"/>
        <v>0</v>
      </c>
      <c r="M29" s="13">
        <f t="shared" si="5"/>
        <v>-232246.02733961106</v>
      </c>
    </row>
    <row r="30" spans="1:13" ht="14.45" customHeight="1" x14ac:dyDescent="0.2">
      <c r="A30" s="59">
        <v>27</v>
      </c>
      <c r="B30" s="20" t="s">
        <v>2</v>
      </c>
      <c r="C30" s="15">
        <f>+'10.1.14_SIS'!C31</f>
        <v>5552</v>
      </c>
      <c r="D30" s="15">
        <f>+'2.1.15_SIS'!C31</f>
        <v>5564</v>
      </c>
      <c r="E30" s="54">
        <f t="shared" si="6"/>
        <v>12</v>
      </c>
      <c r="F30" s="54">
        <f t="shared" si="1"/>
        <v>12</v>
      </c>
      <c r="G30" s="54">
        <f t="shared" si="2"/>
        <v>0</v>
      </c>
      <c r="H30" s="13">
        <f>+'[1]Table 3 Levels 1&amp;2'!AL30</f>
        <v>5804.9013839977006</v>
      </c>
      <c r="I30" s="13">
        <f>+'[1]Table 3A Level 3'!C32</f>
        <v>693.06</v>
      </c>
      <c r="J30" s="13">
        <f t="shared" si="7"/>
        <v>3248.9806919988505</v>
      </c>
      <c r="K30" s="14">
        <f t="shared" si="3"/>
        <v>38987.768303986202</v>
      </c>
      <c r="L30" s="13">
        <f t="shared" si="4"/>
        <v>38987.768303986202</v>
      </c>
      <c r="M30" s="13">
        <f t="shared" si="5"/>
        <v>0</v>
      </c>
    </row>
    <row r="31" spans="1:13" ht="14.45" customHeight="1" x14ac:dyDescent="0.2">
      <c r="A31" s="59">
        <v>28</v>
      </c>
      <c r="B31" s="20" t="s">
        <v>59</v>
      </c>
      <c r="C31" s="15">
        <f>+'10.1.14_SIS'!C32</f>
        <v>29266</v>
      </c>
      <c r="D31" s="15">
        <f>+'2.1.15_SIS'!C32</f>
        <v>29209</v>
      </c>
      <c r="E31" s="54">
        <f t="shared" si="6"/>
        <v>-57</v>
      </c>
      <c r="F31" s="54">
        <f t="shared" si="1"/>
        <v>0</v>
      </c>
      <c r="G31" s="54">
        <f t="shared" si="2"/>
        <v>-57</v>
      </c>
      <c r="H31" s="13">
        <f>+'[1]Table 3 Levels 1&amp;2'!AL31</f>
        <v>3137.4158846568821</v>
      </c>
      <c r="I31" s="13">
        <f>+'[1]Table 3A Level 3'!C33</f>
        <v>694.4</v>
      </c>
      <c r="J31" s="13">
        <f t="shared" si="7"/>
        <v>1915.9079423284411</v>
      </c>
      <c r="K31" s="14">
        <f t="shared" si="3"/>
        <v>-109206.75271272114</v>
      </c>
      <c r="L31" s="13">
        <f t="shared" si="4"/>
        <v>0</v>
      </c>
      <c r="M31" s="13">
        <f t="shared" si="5"/>
        <v>-109206.75271272114</v>
      </c>
    </row>
    <row r="32" spans="1:13" ht="14.45" customHeight="1" x14ac:dyDescent="0.2">
      <c r="A32" s="59">
        <v>29</v>
      </c>
      <c r="B32" s="20" t="s">
        <v>58</v>
      </c>
      <c r="C32" s="15">
        <f>+'10.1.14_SIS'!C33</f>
        <v>14074</v>
      </c>
      <c r="D32" s="15">
        <f>+'2.1.15_SIS'!C33</f>
        <v>13955</v>
      </c>
      <c r="E32" s="54">
        <f t="shared" si="6"/>
        <v>-119</v>
      </c>
      <c r="F32" s="54">
        <f t="shared" si="1"/>
        <v>0</v>
      </c>
      <c r="G32" s="54">
        <f t="shared" si="2"/>
        <v>-119</v>
      </c>
      <c r="H32" s="13">
        <f>+'[1]Table 3 Levels 1&amp;2'!AL32</f>
        <v>3839.0123210173724</v>
      </c>
      <c r="I32" s="13">
        <f>+'[1]Table 3A Level 3'!C34</f>
        <v>754.94999999999993</v>
      </c>
      <c r="J32" s="13">
        <f t="shared" si="7"/>
        <v>2296.9811605086861</v>
      </c>
      <c r="K32" s="14">
        <f t="shared" si="3"/>
        <v>-273340.75810053363</v>
      </c>
      <c r="L32" s="13">
        <f t="shared" si="4"/>
        <v>0</v>
      </c>
      <c r="M32" s="13">
        <f t="shared" si="5"/>
        <v>-273340.75810053363</v>
      </c>
    </row>
    <row r="33" spans="1:13" ht="14.45" customHeight="1" x14ac:dyDescent="0.2">
      <c r="A33" s="60">
        <v>30</v>
      </c>
      <c r="B33" s="22" t="s">
        <v>57</v>
      </c>
      <c r="C33" s="12">
        <f>+'10.1.14_SIS'!C34</f>
        <v>2487</v>
      </c>
      <c r="D33" s="12">
        <f>+'2.1.15_SIS'!C34</f>
        <v>2498</v>
      </c>
      <c r="E33" s="55">
        <f t="shared" si="6"/>
        <v>11</v>
      </c>
      <c r="F33" s="55">
        <f t="shared" si="1"/>
        <v>11</v>
      </c>
      <c r="G33" s="55">
        <f t="shared" si="2"/>
        <v>0</v>
      </c>
      <c r="H33" s="11">
        <f>+'[1]Table 3 Levels 1&amp;2'!AL33</f>
        <v>5804.5327273996763</v>
      </c>
      <c r="I33" s="11">
        <f>+'[1]Table 3A Level 3'!C35</f>
        <v>727.17</v>
      </c>
      <c r="J33" s="11">
        <f t="shared" si="7"/>
        <v>3265.8513636998382</v>
      </c>
      <c r="K33" s="10">
        <f t="shared" si="3"/>
        <v>35924.365000698221</v>
      </c>
      <c r="L33" s="11">
        <f t="shared" si="4"/>
        <v>35924.365000698221</v>
      </c>
      <c r="M33" s="11">
        <f t="shared" si="5"/>
        <v>0</v>
      </c>
    </row>
    <row r="34" spans="1:13" ht="14.45" customHeight="1" x14ac:dyDescent="0.2">
      <c r="A34" s="59">
        <v>31</v>
      </c>
      <c r="B34" s="20" t="s">
        <v>12</v>
      </c>
      <c r="C34" s="15">
        <f>+'10.1.14_SIS'!C35</f>
        <v>6398</v>
      </c>
      <c r="D34" s="15">
        <f>+'2.1.15_SIS'!C35</f>
        <v>6370</v>
      </c>
      <c r="E34" s="54">
        <f t="shared" si="6"/>
        <v>-28</v>
      </c>
      <c r="F34" s="54">
        <f t="shared" si="1"/>
        <v>0</v>
      </c>
      <c r="G34" s="54">
        <f t="shared" si="2"/>
        <v>-28</v>
      </c>
      <c r="H34" s="13">
        <f>+'[1]Table 3 Levels 1&amp;2'!AL34</f>
        <v>4520.6176716868531</v>
      </c>
      <c r="I34" s="13">
        <f>+'[1]Table 3A Level 3'!C36</f>
        <v>620.83000000000004</v>
      </c>
      <c r="J34" s="13">
        <f t="shared" si="7"/>
        <v>2570.7238358434265</v>
      </c>
      <c r="K34" s="14">
        <f t="shared" si="3"/>
        <v>-71980.267403615944</v>
      </c>
      <c r="L34" s="13">
        <f t="shared" si="4"/>
        <v>0</v>
      </c>
      <c r="M34" s="13">
        <f t="shared" si="5"/>
        <v>-71980.267403615944</v>
      </c>
    </row>
    <row r="35" spans="1:13" ht="14.45" customHeight="1" x14ac:dyDescent="0.2">
      <c r="A35" s="59">
        <v>32</v>
      </c>
      <c r="B35" s="20" t="s">
        <v>16</v>
      </c>
      <c r="C35" s="15">
        <f>+'10.1.14_SIS'!C36</f>
        <v>25349</v>
      </c>
      <c r="D35" s="15">
        <f>+'2.1.15_SIS'!C36</f>
        <v>25241</v>
      </c>
      <c r="E35" s="54">
        <f t="shared" si="6"/>
        <v>-108</v>
      </c>
      <c r="F35" s="54">
        <f t="shared" si="1"/>
        <v>0</v>
      </c>
      <c r="G35" s="54">
        <f t="shared" si="2"/>
        <v>-108</v>
      </c>
      <c r="H35" s="13">
        <f>+'[1]Table 3 Levels 1&amp;2'!AL35</f>
        <v>5652.819189061127</v>
      </c>
      <c r="I35" s="13">
        <f>+'[1]Table 3A Level 3'!C37</f>
        <v>559.77</v>
      </c>
      <c r="J35" s="13">
        <f t="shared" si="7"/>
        <v>3106.2945945305637</v>
      </c>
      <c r="K35" s="14">
        <f t="shared" si="3"/>
        <v>-335479.81620930089</v>
      </c>
      <c r="L35" s="13">
        <f t="shared" si="4"/>
        <v>0</v>
      </c>
      <c r="M35" s="13">
        <f t="shared" si="5"/>
        <v>-335479.81620930089</v>
      </c>
    </row>
    <row r="36" spans="1:13" ht="14.45" customHeight="1" x14ac:dyDescent="0.2">
      <c r="A36" s="59">
        <v>33</v>
      </c>
      <c r="B36" s="20" t="s">
        <v>56</v>
      </c>
      <c r="C36" s="15">
        <f>+'10.1.14_SIS'!C37</f>
        <v>1355</v>
      </c>
      <c r="D36" s="15">
        <f>+'2.1.15_SIS'!C37</f>
        <v>1357</v>
      </c>
      <c r="E36" s="54">
        <f t="shared" si="6"/>
        <v>2</v>
      </c>
      <c r="F36" s="54">
        <f t="shared" si="1"/>
        <v>2</v>
      </c>
      <c r="G36" s="54">
        <f t="shared" si="2"/>
        <v>0</v>
      </c>
      <c r="H36" s="13">
        <f>+'[1]Table 3 Levels 1&amp;2'!AL36</f>
        <v>5456.2254558085233</v>
      </c>
      <c r="I36" s="13">
        <f>+'[1]Table 3A Level 3'!C38</f>
        <v>655.31000000000006</v>
      </c>
      <c r="J36" s="13">
        <f t="shared" si="7"/>
        <v>3055.7677279042618</v>
      </c>
      <c r="K36" s="14">
        <f t="shared" si="3"/>
        <v>6111.5354558085237</v>
      </c>
      <c r="L36" s="13">
        <f t="shared" si="4"/>
        <v>6111.5354558085237</v>
      </c>
      <c r="M36" s="13">
        <f t="shared" si="5"/>
        <v>0</v>
      </c>
    </row>
    <row r="37" spans="1:13" ht="14.45" customHeight="1" x14ac:dyDescent="0.2">
      <c r="A37" s="59">
        <v>34</v>
      </c>
      <c r="B37" s="20" t="s">
        <v>55</v>
      </c>
      <c r="C37" s="15">
        <f>+'10.1.14_SIS'!C38</f>
        <v>4307</v>
      </c>
      <c r="D37" s="15">
        <f>+'2.1.15_SIS'!C38</f>
        <v>4302</v>
      </c>
      <c r="E37" s="54">
        <f t="shared" si="6"/>
        <v>-5</v>
      </c>
      <c r="F37" s="54">
        <f t="shared" si="1"/>
        <v>0</v>
      </c>
      <c r="G37" s="54">
        <f t="shared" si="2"/>
        <v>-5</v>
      </c>
      <c r="H37" s="13">
        <f>+'[1]Table 3 Levels 1&amp;2'!AL37</f>
        <v>6292.0976842789005</v>
      </c>
      <c r="I37" s="13">
        <f>+'[1]Table 3A Level 3'!C39</f>
        <v>644.11000000000013</v>
      </c>
      <c r="J37" s="13">
        <f t="shared" si="7"/>
        <v>3468.1038421394505</v>
      </c>
      <c r="K37" s="14">
        <f t="shared" si="3"/>
        <v>-17340.519210697254</v>
      </c>
      <c r="L37" s="13">
        <f t="shared" si="4"/>
        <v>0</v>
      </c>
      <c r="M37" s="13">
        <f t="shared" si="5"/>
        <v>-17340.519210697254</v>
      </c>
    </row>
    <row r="38" spans="1:13" ht="14.45" customHeight="1" x14ac:dyDescent="0.2">
      <c r="A38" s="60">
        <v>35</v>
      </c>
      <c r="B38" s="22" t="s">
        <v>54</v>
      </c>
      <c r="C38" s="12">
        <f>+'10.1.14_SIS'!C39</f>
        <v>6245</v>
      </c>
      <c r="D38" s="12">
        <f>+'2.1.15_SIS'!C39</f>
        <v>6245</v>
      </c>
      <c r="E38" s="55">
        <f t="shared" si="6"/>
        <v>0</v>
      </c>
      <c r="F38" s="55">
        <f t="shared" si="1"/>
        <v>0</v>
      </c>
      <c r="G38" s="55">
        <f t="shared" si="2"/>
        <v>0</v>
      </c>
      <c r="H38" s="11">
        <f>+'[1]Table 3 Levels 1&amp;2'!AL38</f>
        <v>5166.2482060477605</v>
      </c>
      <c r="I38" s="11">
        <f>+'[1]Table 3A Level 3'!C40</f>
        <v>537.96</v>
      </c>
      <c r="J38" s="11">
        <f t="shared" si="7"/>
        <v>2852.1041030238803</v>
      </c>
      <c r="K38" s="10">
        <f t="shared" si="3"/>
        <v>0</v>
      </c>
      <c r="L38" s="11">
        <f t="shared" si="4"/>
        <v>0</v>
      </c>
      <c r="M38" s="11">
        <f t="shared" si="5"/>
        <v>0</v>
      </c>
    </row>
    <row r="39" spans="1:13" ht="14.45" customHeight="1" x14ac:dyDescent="0.2">
      <c r="A39" s="59">
        <v>36</v>
      </c>
      <c r="B39" s="20" t="s">
        <v>10</v>
      </c>
      <c r="C39" s="15">
        <f>+'10.1.14_SIS'!C40</f>
        <v>12886</v>
      </c>
      <c r="D39" s="15">
        <f>+'2.1.15_SIS'!C40</f>
        <v>12815</v>
      </c>
      <c r="E39" s="54">
        <f t="shared" si="6"/>
        <v>-71</v>
      </c>
      <c r="F39" s="54">
        <f t="shared" si="1"/>
        <v>0</v>
      </c>
      <c r="G39" s="54">
        <f t="shared" si="2"/>
        <v>-71</v>
      </c>
      <c r="H39" s="13">
        <f>+'[1]Table 3 Levels 1&amp;2'!AL39</f>
        <v>3602.7009974327857</v>
      </c>
      <c r="I39" s="13">
        <f>+'[1]Table 3A Level 3'!C41</f>
        <v>727.23177743956114</v>
      </c>
      <c r="J39" s="13">
        <f t="shared" si="7"/>
        <v>2164.9663874361736</v>
      </c>
      <c r="K39" s="14">
        <f t="shared" si="3"/>
        <v>-153712.61350796832</v>
      </c>
      <c r="L39" s="13">
        <f t="shared" si="4"/>
        <v>0</v>
      </c>
      <c r="M39" s="13">
        <f t="shared" si="5"/>
        <v>-153712.61350796832</v>
      </c>
    </row>
    <row r="40" spans="1:13" ht="14.45" customHeight="1" x14ac:dyDescent="0.2">
      <c r="A40" s="59">
        <v>37</v>
      </c>
      <c r="B40" s="20" t="s">
        <v>13</v>
      </c>
      <c r="C40" s="15">
        <f>+'10.1.14_SIS'!C41</f>
        <v>19566</v>
      </c>
      <c r="D40" s="15">
        <f>+'2.1.15_SIS'!C41</f>
        <v>19394</v>
      </c>
      <c r="E40" s="54">
        <f t="shared" si="6"/>
        <v>-172</v>
      </c>
      <c r="F40" s="54">
        <f t="shared" si="1"/>
        <v>0</v>
      </c>
      <c r="G40" s="54">
        <f t="shared" si="2"/>
        <v>-172</v>
      </c>
      <c r="H40" s="13">
        <f>+'[1]Table 3 Levels 1&amp;2'!AL40</f>
        <v>5665.3839260317691</v>
      </c>
      <c r="I40" s="13">
        <f>+'[1]Table 3A Level 3'!C42</f>
        <v>653.61</v>
      </c>
      <c r="J40" s="13">
        <f t="shared" si="7"/>
        <v>3159.4969630158844</v>
      </c>
      <c r="K40" s="14">
        <f t="shared" si="3"/>
        <v>-543433.47763873206</v>
      </c>
      <c r="L40" s="13">
        <f t="shared" si="4"/>
        <v>0</v>
      </c>
      <c r="M40" s="13">
        <f t="shared" si="5"/>
        <v>-543433.47763873206</v>
      </c>
    </row>
    <row r="41" spans="1:13" ht="14.45" customHeight="1" x14ac:dyDescent="0.2">
      <c r="A41" s="59">
        <v>38</v>
      </c>
      <c r="B41" s="20" t="s">
        <v>8</v>
      </c>
      <c r="C41" s="15">
        <f>+'10.1.14_SIS'!C42</f>
        <v>3937</v>
      </c>
      <c r="D41" s="15">
        <f>+'2.1.15_SIS'!C42</f>
        <v>3912</v>
      </c>
      <c r="E41" s="54">
        <f t="shared" si="6"/>
        <v>-25</v>
      </c>
      <c r="F41" s="54">
        <f t="shared" si="1"/>
        <v>0</v>
      </c>
      <c r="G41" s="54">
        <f t="shared" si="2"/>
        <v>-25</v>
      </c>
      <c r="H41" s="13">
        <f>+'[1]Table 3 Levels 1&amp;2'!AL41</f>
        <v>2088.8017552916881</v>
      </c>
      <c r="I41" s="13">
        <f>+'[1]Table 3A Level 3'!C43</f>
        <v>829.92000000000007</v>
      </c>
      <c r="J41" s="13">
        <f t="shared" si="7"/>
        <v>1459.3608776458441</v>
      </c>
      <c r="K41" s="14">
        <f t="shared" si="3"/>
        <v>-36484.0219411461</v>
      </c>
      <c r="L41" s="13">
        <f t="shared" si="4"/>
        <v>0</v>
      </c>
      <c r="M41" s="13">
        <f t="shared" si="5"/>
        <v>-36484.0219411461</v>
      </c>
    </row>
    <row r="42" spans="1:13" ht="14.45" customHeight="1" x14ac:dyDescent="0.2">
      <c r="A42" s="59">
        <v>39</v>
      </c>
      <c r="B42" s="20" t="s">
        <v>53</v>
      </c>
      <c r="C42" s="15">
        <f>+'10.1.14_SIS'!C43</f>
        <v>2786</v>
      </c>
      <c r="D42" s="15">
        <f>+'2.1.15_SIS'!C43</f>
        <v>2771</v>
      </c>
      <c r="E42" s="54">
        <f t="shared" si="6"/>
        <v>-15</v>
      </c>
      <c r="F42" s="54">
        <f t="shared" si="1"/>
        <v>0</v>
      </c>
      <c r="G42" s="54">
        <f t="shared" si="2"/>
        <v>-15</v>
      </c>
      <c r="H42" s="13">
        <f>+'[1]Table 3 Levels 1&amp;2'!AL42</f>
        <v>3656.9056809295676</v>
      </c>
      <c r="I42" s="13">
        <f>+'[1]Table 3A Level 3'!C44</f>
        <v>779.65573042776396</v>
      </c>
      <c r="J42" s="13">
        <f t="shared" si="7"/>
        <v>2218.280705678666</v>
      </c>
      <c r="K42" s="14">
        <f t="shared" si="3"/>
        <v>-33274.210585179986</v>
      </c>
      <c r="L42" s="13">
        <f t="shared" si="4"/>
        <v>0</v>
      </c>
      <c r="M42" s="13">
        <f t="shared" si="5"/>
        <v>-33274.210585179986</v>
      </c>
    </row>
    <row r="43" spans="1:13" ht="14.45" customHeight="1" x14ac:dyDescent="0.2">
      <c r="A43" s="60">
        <v>40</v>
      </c>
      <c r="B43" s="22" t="s">
        <v>52</v>
      </c>
      <c r="C43" s="12">
        <f>+'10.1.14_SIS'!C44</f>
        <v>22629</v>
      </c>
      <c r="D43" s="12">
        <f>+'2.1.15_SIS'!C44</f>
        <v>22522</v>
      </c>
      <c r="E43" s="55">
        <f t="shared" si="6"/>
        <v>-107</v>
      </c>
      <c r="F43" s="55">
        <f t="shared" si="1"/>
        <v>0</v>
      </c>
      <c r="G43" s="55">
        <f t="shared" si="2"/>
        <v>-107</v>
      </c>
      <c r="H43" s="11">
        <f>+'[1]Table 3 Levels 1&amp;2'!AL43</f>
        <v>5121.8110285698403</v>
      </c>
      <c r="I43" s="11">
        <f>+'[1]Table 3A Level 3'!C45</f>
        <v>700.2700000000001</v>
      </c>
      <c r="J43" s="11">
        <f t="shared" si="7"/>
        <v>2911.0405142849204</v>
      </c>
      <c r="K43" s="10">
        <f t="shared" si="3"/>
        <v>-311481.3350284865</v>
      </c>
      <c r="L43" s="11">
        <f t="shared" si="4"/>
        <v>0</v>
      </c>
      <c r="M43" s="11">
        <f t="shared" si="5"/>
        <v>-311481.3350284865</v>
      </c>
    </row>
    <row r="44" spans="1:13" ht="14.45" customHeight="1" x14ac:dyDescent="0.2">
      <c r="A44" s="59">
        <v>41</v>
      </c>
      <c r="B44" s="20" t="s">
        <v>51</v>
      </c>
      <c r="C44" s="15">
        <f>+'10.1.14_SIS'!C45</f>
        <v>1421</v>
      </c>
      <c r="D44" s="15">
        <f>+'2.1.15_SIS'!C45</f>
        <v>1412</v>
      </c>
      <c r="E44" s="54">
        <f t="shared" si="6"/>
        <v>-9</v>
      </c>
      <c r="F44" s="54">
        <f t="shared" si="1"/>
        <v>0</v>
      </c>
      <c r="G44" s="54">
        <f t="shared" si="2"/>
        <v>-9</v>
      </c>
      <c r="H44" s="13">
        <f>+'[1]Table 3 Levels 1&amp;2'!AL44</f>
        <v>3291.1948574716475</v>
      </c>
      <c r="I44" s="13">
        <f>+'[1]Table 3A Level 3'!C46</f>
        <v>886.22</v>
      </c>
      <c r="J44" s="13">
        <f t="shared" si="7"/>
        <v>2088.7074287358237</v>
      </c>
      <c r="K44" s="14">
        <f t="shared" si="3"/>
        <v>-18798.366858622412</v>
      </c>
      <c r="L44" s="13">
        <f t="shared" si="4"/>
        <v>0</v>
      </c>
      <c r="M44" s="13">
        <f t="shared" si="5"/>
        <v>-18798.366858622412</v>
      </c>
    </row>
    <row r="45" spans="1:13" ht="14.45" customHeight="1" x14ac:dyDescent="0.2">
      <c r="A45" s="59">
        <v>42</v>
      </c>
      <c r="B45" s="20" t="s">
        <v>50</v>
      </c>
      <c r="C45" s="15">
        <f>+'10.1.14_SIS'!C46</f>
        <v>3131</v>
      </c>
      <c r="D45" s="15">
        <f>+'2.1.15_SIS'!C46</f>
        <v>3122</v>
      </c>
      <c r="E45" s="54">
        <f t="shared" si="6"/>
        <v>-9</v>
      </c>
      <c r="F45" s="54">
        <f t="shared" si="1"/>
        <v>0</v>
      </c>
      <c r="G45" s="54">
        <f t="shared" si="2"/>
        <v>-9</v>
      </c>
      <c r="H45" s="13">
        <f>+'[1]Table 3 Levels 1&amp;2'!AL45</f>
        <v>5113.6077751368684</v>
      </c>
      <c r="I45" s="13">
        <f>+'[1]Table 3A Level 3'!C47</f>
        <v>534.28</v>
      </c>
      <c r="J45" s="13">
        <f t="shared" si="7"/>
        <v>2823.9438875684341</v>
      </c>
      <c r="K45" s="14">
        <f t="shared" si="3"/>
        <v>-25415.494988115908</v>
      </c>
      <c r="L45" s="13">
        <f t="shared" si="4"/>
        <v>0</v>
      </c>
      <c r="M45" s="13">
        <f t="shared" si="5"/>
        <v>-25415.494988115908</v>
      </c>
    </row>
    <row r="46" spans="1:13" ht="14.45" customHeight="1" x14ac:dyDescent="0.2">
      <c r="A46" s="59">
        <v>43</v>
      </c>
      <c r="B46" s="20" t="s">
        <v>49</v>
      </c>
      <c r="C46" s="15">
        <f>+'10.1.14_SIS'!C47</f>
        <v>4085</v>
      </c>
      <c r="D46" s="15">
        <f>+'2.1.15_SIS'!C47</f>
        <v>4081</v>
      </c>
      <c r="E46" s="54">
        <f t="shared" si="6"/>
        <v>-4</v>
      </c>
      <c r="F46" s="54">
        <f t="shared" si="1"/>
        <v>0</v>
      </c>
      <c r="G46" s="54">
        <f t="shared" si="2"/>
        <v>-4</v>
      </c>
      <c r="H46" s="13">
        <f>+'[1]Table 3 Levels 1&amp;2'!AL46</f>
        <v>5788.74387205947</v>
      </c>
      <c r="I46" s="13">
        <f>+'[1]Table 3A Level 3'!C48</f>
        <v>574.6099999999999</v>
      </c>
      <c r="J46" s="13">
        <f t="shared" si="7"/>
        <v>3181.6769360297349</v>
      </c>
      <c r="K46" s="14">
        <f t="shared" si="3"/>
        <v>-12726.707744118939</v>
      </c>
      <c r="L46" s="13">
        <f t="shared" si="4"/>
        <v>0</v>
      </c>
      <c r="M46" s="13">
        <f t="shared" si="5"/>
        <v>-12726.707744118939</v>
      </c>
    </row>
    <row r="47" spans="1:13" ht="14.45" customHeight="1" x14ac:dyDescent="0.2">
      <c r="A47" s="59">
        <v>44</v>
      </c>
      <c r="B47" s="20" t="s">
        <v>7</v>
      </c>
      <c r="C47" s="15">
        <f>+'10.1.14_SIS'!C48</f>
        <v>7004</v>
      </c>
      <c r="D47" s="15">
        <f>+'2.1.15_SIS'!C48</f>
        <v>6979</v>
      </c>
      <c r="E47" s="54">
        <f t="shared" si="6"/>
        <v>-25</v>
      </c>
      <c r="F47" s="54">
        <f t="shared" si="1"/>
        <v>0</v>
      </c>
      <c r="G47" s="54">
        <f t="shared" si="2"/>
        <v>-25</v>
      </c>
      <c r="H47" s="13">
        <f>+'[1]Table 3 Levels 1&amp;2'!AL47</f>
        <v>4897.5958151820359</v>
      </c>
      <c r="I47" s="13">
        <f>+'[1]Table 3A Level 3'!C49</f>
        <v>663.16000000000008</v>
      </c>
      <c r="J47" s="13">
        <f t="shared" si="7"/>
        <v>2780.3779075910179</v>
      </c>
      <c r="K47" s="14">
        <f t="shared" si="3"/>
        <v>-69509.44768977545</v>
      </c>
      <c r="L47" s="13">
        <f t="shared" si="4"/>
        <v>0</v>
      </c>
      <c r="M47" s="13">
        <f t="shared" si="5"/>
        <v>-69509.44768977545</v>
      </c>
    </row>
    <row r="48" spans="1:13" ht="14.45" customHeight="1" x14ac:dyDescent="0.2">
      <c r="A48" s="60">
        <v>45</v>
      </c>
      <c r="B48" s="22" t="s">
        <v>6</v>
      </c>
      <c r="C48" s="12">
        <f>+'10.1.14_SIS'!C49</f>
        <v>9440</v>
      </c>
      <c r="D48" s="12">
        <f>+'2.1.15_SIS'!C49</f>
        <v>9405</v>
      </c>
      <c r="E48" s="55">
        <f t="shared" si="6"/>
        <v>-35</v>
      </c>
      <c r="F48" s="55">
        <f t="shared" si="1"/>
        <v>0</v>
      </c>
      <c r="G48" s="55">
        <f t="shared" si="2"/>
        <v>-35</v>
      </c>
      <c r="H48" s="11">
        <f>+'[1]Table 3 Levels 1&amp;2'!AL48</f>
        <v>2054.0472499469101</v>
      </c>
      <c r="I48" s="11">
        <f>+'[1]Table 3A Level 3'!C50</f>
        <v>753.96000000000015</v>
      </c>
      <c r="J48" s="11">
        <f t="shared" si="7"/>
        <v>1404.0036249734551</v>
      </c>
      <c r="K48" s="10">
        <f t="shared" si="3"/>
        <v>-49140.126874070927</v>
      </c>
      <c r="L48" s="11">
        <f t="shared" si="4"/>
        <v>0</v>
      </c>
      <c r="M48" s="11">
        <f t="shared" si="5"/>
        <v>-49140.126874070927</v>
      </c>
    </row>
    <row r="49" spans="1:13" ht="14.45" customHeight="1" x14ac:dyDescent="0.2">
      <c r="A49" s="59">
        <v>46</v>
      </c>
      <c r="B49" s="20" t="s">
        <v>48</v>
      </c>
      <c r="C49" s="15">
        <f>+'10.1.14_SIS'!C50</f>
        <v>1055</v>
      </c>
      <c r="D49" s="15">
        <f>+'2.1.15_SIS'!C50</f>
        <v>1064</v>
      </c>
      <c r="E49" s="54">
        <f t="shared" si="6"/>
        <v>9</v>
      </c>
      <c r="F49" s="54">
        <f t="shared" si="1"/>
        <v>9</v>
      </c>
      <c r="G49" s="54">
        <f t="shared" si="2"/>
        <v>0</v>
      </c>
      <c r="H49" s="13">
        <f>+'[1]Table 3 Levels 1&amp;2'!AL49</f>
        <v>6051.2144468088381</v>
      </c>
      <c r="I49" s="13">
        <f>+'[1]Table 3A Level 3'!C51</f>
        <v>728.06</v>
      </c>
      <c r="J49" s="13">
        <f t="shared" si="7"/>
        <v>3389.6372234044193</v>
      </c>
      <c r="K49" s="14">
        <f t="shared" si="3"/>
        <v>30506.735010639772</v>
      </c>
      <c r="L49" s="13">
        <f t="shared" si="4"/>
        <v>30506.735010639772</v>
      </c>
      <c r="M49" s="13">
        <f t="shared" si="5"/>
        <v>0</v>
      </c>
    </row>
    <row r="50" spans="1:13" ht="14.45" customHeight="1" x14ac:dyDescent="0.2">
      <c r="A50" s="59">
        <v>47</v>
      </c>
      <c r="B50" s="20" t="s">
        <v>47</v>
      </c>
      <c r="C50" s="15">
        <f>+'10.1.14_SIS'!C51</f>
        <v>3646</v>
      </c>
      <c r="D50" s="15">
        <f>+'2.1.15_SIS'!C51</f>
        <v>3642</v>
      </c>
      <c r="E50" s="54">
        <f t="shared" si="6"/>
        <v>-4</v>
      </c>
      <c r="F50" s="54">
        <f t="shared" si="1"/>
        <v>0</v>
      </c>
      <c r="G50" s="54">
        <f t="shared" si="2"/>
        <v>-4</v>
      </c>
      <c r="H50" s="13">
        <f>+'[1]Table 3 Levels 1&amp;2'!AL50</f>
        <v>2524.1485257646736</v>
      </c>
      <c r="I50" s="13">
        <f>+'[1]Table 3A Level 3'!C52</f>
        <v>910.76</v>
      </c>
      <c r="J50" s="13">
        <f t="shared" si="7"/>
        <v>1717.4542628823369</v>
      </c>
      <c r="K50" s="14">
        <f t="shared" si="3"/>
        <v>-6869.8170515293477</v>
      </c>
      <c r="L50" s="13">
        <f t="shared" si="4"/>
        <v>0</v>
      </c>
      <c r="M50" s="13">
        <f t="shared" si="5"/>
        <v>-6869.8170515293477</v>
      </c>
    </row>
    <row r="51" spans="1:13" ht="14.45" customHeight="1" x14ac:dyDescent="0.2">
      <c r="A51" s="59">
        <v>48</v>
      </c>
      <c r="B51" s="20" t="s">
        <v>46</v>
      </c>
      <c r="C51" s="15">
        <f>+'10.1.14_SIS'!C52</f>
        <v>5673</v>
      </c>
      <c r="D51" s="15">
        <f>+'2.1.15_SIS'!C52</f>
        <v>5717</v>
      </c>
      <c r="E51" s="54">
        <f t="shared" si="6"/>
        <v>44</v>
      </c>
      <c r="F51" s="54">
        <f t="shared" si="1"/>
        <v>44</v>
      </c>
      <c r="G51" s="54">
        <f t="shared" si="2"/>
        <v>0</v>
      </c>
      <c r="H51" s="13">
        <f>+'[1]Table 3 Levels 1&amp;2'!AL51</f>
        <v>3983.3582529800719</v>
      </c>
      <c r="I51" s="13">
        <f>+'[1]Table 3A Level 3'!C53</f>
        <v>871.07</v>
      </c>
      <c r="J51" s="13">
        <f t="shared" si="7"/>
        <v>2427.2141264900361</v>
      </c>
      <c r="K51" s="14">
        <f t="shared" si="3"/>
        <v>106797.42156556158</v>
      </c>
      <c r="L51" s="13">
        <f t="shared" si="4"/>
        <v>106797.42156556158</v>
      </c>
      <c r="M51" s="13">
        <f t="shared" si="5"/>
        <v>0</v>
      </c>
    </row>
    <row r="52" spans="1:13" ht="14.45" customHeight="1" x14ac:dyDescent="0.2">
      <c r="A52" s="59">
        <v>49</v>
      </c>
      <c r="B52" s="20" t="s">
        <v>45</v>
      </c>
      <c r="C52" s="15">
        <f>+'10.1.14_SIS'!C53</f>
        <v>14038</v>
      </c>
      <c r="D52" s="15">
        <f>+'2.1.15_SIS'!C53</f>
        <v>13898</v>
      </c>
      <c r="E52" s="54">
        <f t="shared" si="6"/>
        <v>-140</v>
      </c>
      <c r="F52" s="54">
        <f t="shared" si="1"/>
        <v>0</v>
      </c>
      <c r="G52" s="54">
        <f t="shared" si="2"/>
        <v>-140</v>
      </c>
      <c r="H52" s="13">
        <f>+'[1]Table 3 Levels 1&amp;2'!AL52</f>
        <v>4995.8755315659191</v>
      </c>
      <c r="I52" s="13">
        <f>+'[1]Table 3A Level 3'!C54</f>
        <v>574.43999999999994</v>
      </c>
      <c r="J52" s="13">
        <f t="shared" si="7"/>
        <v>2785.1577657829594</v>
      </c>
      <c r="K52" s="14">
        <f t="shared" si="3"/>
        <v>-389922.08720961428</v>
      </c>
      <c r="L52" s="13">
        <f t="shared" si="4"/>
        <v>0</v>
      </c>
      <c r="M52" s="13">
        <f t="shared" si="5"/>
        <v>-389922.08720961428</v>
      </c>
    </row>
    <row r="53" spans="1:13" ht="14.45" customHeight="1" x14ac:dyDescent="0.2">
      <c r="A53" s="60">
        <v>50</v>
      </c>
      <c r="B53" s="22" t="s">
        <v>44</v>
      </c>
      <c r="C53" s="12">
        <f>+'10.1.14_SIS'!C54</f>
        <v>7992</v>
      </c>
      <c r="D53" s="12">
        <f>+'2.1.15_SIS'!C54</f>
        <v>7934</v>
      </c>
      <c r="E53" s="55">
        <f t="shared" si="6"/>
        <v>-58</v>
      </c>
      <c r="F53" s="55">
        <f t="shared" si="1"/>
        <v>0</v>
      </c>
      <c r="G53" s="55">
        <f t="shared" si="2"/>
        <v>-58</v>
      </c>
      <c r="H53" s="11">
        <f>+'[1]Table 3 Levels 1&amp;2'!AL53</f>
        <v>5177.6892722701677</v>
      </c>
      <c r="I53" s="11">
        <f>+'[1]Table 3A Level 3'!C55</f>
        <v>634.46</v>
      </c>
      <c r="J53" s="11">
        <f t="shared" si="7"/>
        <v>2906.0746361350839</v>
      </c>
      <c r="K53" s="10">
        <f t="shared" si="3"/>
        <v>-168552.32889583486</v>
      </c>
      <c r="L53" s="11">
        <f t="shared" si="4"/>
        <v>0</v>
      </c>
      <c r="M53" s="11">
        <f t="shared" si="5"/>
        <v>-168552.32889583486</v>
      </c>
    </row>
    <row r="54" spans="1:13" ht="14.45" customHeight="1" x14ac:dyDescent="0.2">
      <c r="A54" s="59">
        <v>51</v>
      </c>
      <c r="B54" s="20" t="s">
        <v>43</v>
      </c>
      <c r="C54" s="15">
        <f>+'10.1.14_SIS'!C55</f>
        <v>8962</v>
      </c>
      <c r="D54" s="15">
        <f>+'2.1.15_SIS'!C55</f>
        <v>8914</v>
      </c>
      <c r="E54" s="54">
        <f t="shared" si="6"/>
        <v>-48</v>
      </c>
      <c r="F54" s="54">
        <f t="shared" si="1"/>
        <v>0</v>
      </c>
      <c r="G54" s="54">
        <f t="shared" si="2"/>
        <v>-48</v>
      </c>
      <c r="H54" s="13">
        <f>+'[1]Table 3 Levels 1&amp;2'!AL54</f>
        <v>4154.1928602178996</v>
      </c>
      <c r="I54" s="13">
        <f>+'[1]Table 3A Level 3'!C56</f>
        <v>706.66</v>
      </c>
      <c r="J54" s="13">
        <f t="shared" si="7"/>
        <v>2430.4264301089497</v>
      </c>
      <c r="K54" s="14">
        <f t="shared" si="3"/>
        <v>-116660.46864522959</v>
      </c>
      <c r="L54" s="13">
        <f t="shared" si="4"/>
        <v>0</v>
      </c>
      <c r="M54" s="13">
        <f t="shared" si="5"/>
        <v>-116660.46864522959</v>
      </c>
    </row>
    <row r="55" spans="1:13" ht="14.45" customHeight="1" x14ac:dyDescent="0.2">
      <c r="A55" s="59">
        <v>52</v>
      </c>
      <c r="B55" s="20" t="s">
        <v>5</v>
      </c>
      <c r="C55" s="15">
        <f>+'10.1.14_SIS'!C56</f>
        <v>37210</v>
      </c>
      <c r="D55" s="15">
        <f>+'2.1.15_SIS'!C56</f>
        <v>37152</v>
      </c>
      <c r="E55" s="54">
        <f t="shared" si="6"/>
        <v>-58</v>
      </c>
      <c r="F55" s="54">
        <f t="shared" si="1"/>
        <v>0</v>
      </c>
      <c r="G55" s="54">
        <f t="shared" si="2"/>
        <v>-58</v>
      </c>
      <c r="H55" s="13">
        <f>+'[1]Table 3 Levels 1&amp;2'!AL55</f>
        <v>5062.2745845228173</v>
      </c>
      <c r="I55" s="13">
        <f>+'[1]Table 3A Level 3'!C57</f>
        <v>658.37</v>
      </c>
      <c r="J55" s="13">
        <f t="shared" si="7"/>
        <v>2860.3222922614086</v>
      </c>
      <c r="K55" s="14">
        <f t="shared" si="3"/>
        <v>-165898.69295116171</v>
      </c>
      <c r="L55" s="13">
        <f t="shared" si="4"/>
        <v>0</v>
      </c>
      <c r="M55" s="13">
        <f t="shared" si="5"/>
        <v>-165898.69295116171</v>
      </c>
    </row>
    <row r="56" spans="1:13" ht="14.45" customHeight="1" x14ac:dyDescent="0.2">
      <c r="A56" s="59">
        <v>53</v>
      </c>
      <c r="B56" s="20" t="s">
        <v>42</v>
      </c>
      <c r="C56" s="15">
        <f>+'10.1.14_SIS'!C57</f>
        <v>19316</v>
      </c>
      <c r="D56" s="15">
        <f>+'2.1.15_SIS'!C57</f>
        <v>19189</v>
      </c>
      <c r="E56" s="54">
        <f t="shared" si="6"/>
        <v>-127</v>
      </c>
      <c r="F56" s="54">
        <f t="shared" si="1"/>
        <v>0</v>
      </c>
      <c r="G56" s="54">
        <f t="shared" si="2"/>
        <v>-127</v>
      </c>
      <c r="H56" s="13">
        <f>+'[1]Table 3 Levels 1&amp;2'!AL56</f>
        <v>5060.1508194045482</v>
      </c>
      <c r="I56" s="13">
        <f>+'[1]Table 3A Level 3'!C58</f>
        <v>689.74</v>
      </c>
      <c r="J56" s="13">
        <f t="shared" si="7"/>
        <v>2874.945409702274</v>
      </c>
      <c r="K56" s="14">
        <f t="shared" si="3"/>
        <v>-365118.06703218882</v>
      </c>
      <c r="L56" s="13">
        <f t="shared" si="4"/>
        <v>0</v>
      </c>
      <c r="M56" s="13">
        <f t="shared" si="5"/>
        <v>-365118.06703218882</v>
      </c>
    </row>
    <row r="57" spans="1:13" ht="14.45" customHeight="1" x14ac:dyDescent="0.2">
      <c r="A57" s="59">
        <v>54</v>
      </c>
      <c r="B57" s="20" t="s">
        <v>41</v>
      </c>
      <c r="C57" s="15">
        <f>+'10.1.14_SIS'!C58</f>
        <v>639</v>
      </c>
      <c r="D57" s="15">
        <f>+'2.1.15_SIS'!C58</f>
        <v>631</v>
      </c>
      <c r="E57" s="54">
        <f t="shared" si="6"/>
        <v>-8</v>
      </c>
      <c r="F57" s="54">
        <f t="shared" si="1"/>
        <v>0</v>
      </c>
      <c r="G57" s="54">
        <f t="shared" si="2"/>
        <v>-8</v>
      </c>
      <c r="H57" s="13">
        <f>+'[1]Table 3 Levels 1&amp;2'!AL57</f>
        <v>5867.0798370516713</v>
      </c>
      <c r="I57" s="13">
        <f>+'[1]Table 3A Level 3'!C59</f>
        <v>951.45</v>
      </c>
      <c r="J57" s="13">
        <f t="shared" si="7"/>
        <v>3409.2649185258356</v>
      </c>
      <c r="K57" s="14">
        <f t="shared" si="3"/>
        <v>-27274.119348206685</v>
      </c>
      <c r="L57" s="13">
        <f t="shared" si="4"/>
        <v>0</v>
      </c>
      <c r="M57" s="13">
        <f t="shared" si="5"/>
        <v>-27274.119348206685</v>
      </c>
    </row>
    <row r="58" spans="1:13" ht="14.45" customHeight="1" x14ac:dyDescent="0.2">
      <c r="A58" s="60">
        <v>55</v>
      </c>
      <c r="B58" s="22" t="s">
        <v>40</v>
      </c>
      <c r="C58" s="12">
        <f>+'10.1.14_SIS'!C59</f>
        <v>17665</v>
      </c>
      <c r="D58" s="12">
        <f>+'2.1.15_SIS'!C59</f>
        <v>17523</v>
      </c>
      <c r="E58" s="55">
        <f t="shared" si="6"/>
        <v>-142</v>
      </c>
      <c r="F58" s="55">
        <f t="shared" si="1"/>
        <v>0</v>
      </c>
      <c r="G58" s="55">
        <f t="shared" si="2"/>
        <v>-142</v>
      </c>
      <c r="H58" s="11">
        <f>+'[1]Table 3 Levels 1&amp;2'!AL58</f>
        <v>4266.8225491298481</v>
      </c>
      <c r="I58" s="11">
        <f>+'[1]Table 3A Level 3'!C60</f>
        <v>795.14</v>
      </c>
      <c r="J58" s="11">
        <f t="shared" si="7"/>
        <v>2530.9812745649242</v>
      </c>
      <c r="K58" s="10">
        <f t="shared" si="3"/>
        <v>-359399.34098821925</v>
      </c>
      <c r="L58" s="11">
        <f t="shared" si="4"/>
        <v>0</v>
      </c>
      <c r="M58" s="11">
        <f t="shared" si="5"/>
        <v>-359399.34098821925</v>
      </c>
    </row>
    <row r="59" spans="1:13" ht="14.45" customHeight="1" x14ac:dyDescent="0.2">
      <c r="A59" s="59">
        <v>56</v>
      </c>
      <c r="B59" s="20" t="s">
        <v>14</v>
      </c>
      <c r="C59" s="15">
        <f>+'10.1.14_SIS'!C60</f>
        <v>2128</v>
      </c>
      <c r="D59" s="15">
        <f>+'2.1.15_SIS'!C60</f>
        <v>2166</v>
      </c>
      <c r="E59" s="54">
        <f t="shared" si="6"/>
        <v>38</v>
      </c>
      <c r="F59" s="54">
        <f t="shared" si="1"/>
        <v>38</v>
      </c>
      <c r="G59" s="54">
        <f t="shared" si="2"/>
        <v>0</v>
      </c>
      <c r="H59" s="13">
        <f>+'[1]Table 3 Levels 1&amp;2'!AL59</f>
        <v>5028.4909408288286</v>
      </c>
      <c r="I59" s="13">
        <f>+'[1]Table 3A Level 3'!C61</f>
        <v>614.66000000000008</v>
      </c>
      <c r="J59" s="13">
        <f t="shared" si="7"/>
        <v>2821.5754704144142</v>
      </c>
      <c r="K59" s="14">
        <f t="shared" si="3"/>
        <v>107219.86787574775</v>
      </c>
      <c r="L59" s="13">
        <f t="shared" si="4"/>
        <v>107219.86787574775</v>
      </c>
      <c r="M59" s="13">
        <f t="shared" si="5"/>
        <v>0</v>
      </c>
    </row>
    <row r="60" spans="1:13" ht="14.45" customHeight="1" x14ac:dyDescent="0.2">
      <c r="A60" s="59">
        <v>57</v>
      </c>
      <c r="B60" s="20" t="s">
        <v>39</v>
      </c>
      <c r="C60" s="15">
        <f>+'10.1.14_SIS'!C61</f>
        <v>9142</v>
      </c>
      <c r="D60" s="15">
        <f>+'2.1.15_SIS'!C61</f>
        <v>9097</v>
      </c>
      <c r="E60" s="54">
        <f t="shared" si="6"/>
        <v>-45</v>
      </c>
      <c r="F60" s="54">
        <f t="shared" si="1"/>
        <v>0</v>
      </c>
      <c r="G60" s="54">
        <f t="shared" si="2"/>
        <v>-45</v>
      </c>
      <c r="H60" s="13">
        <f>+'[1]Table 3 Levels 1&amp;2'!AL60</f>
        <v>4625.9922979230687</v>
      </c>
      <c r="I60" s="13">
        <f>+'[1]Table 3A Level 3'!C62</f>
        <v>764.51</v>
      </c>
      <c r="J60" s="13">
        <f t="shared" si="7"/>
        <v>2695.2511489615345</v>
      </c>
      <c r="K60" s="14">
        <f t="shared" si="3"/>
        <v>-121286.30170326905</v>
      </c>
      <c r="L60" s="13">
        <f t="shared" si="4"/>
        <v>0</v>
      </c>
      <c r="M60" s="13">
        <f t="shared" si="5"/>
        <v>-121286.30170326905</v>
      </c>
    </row>
    <row r="61" spans="1:13" ht="14.45" customHeight="1" x14ac:dyDescent="0.2">
      <c r="A61" s="59">
        <v>58</v>
      </c>
      <c r="B61" s="20" t="s">
        <v>38</v>
      </c>
      <c r="C61" s="15">
        <f>+'10.1.14_SIS'!C62</f>
        <v>8739</v>
      </c>
      <c r="D61" s="15">
        <f>+'2.1.15_SIS'!C62</f>
        <v>8588</v>
      </c>
      <c r="E61" s="54">
        <f t="shared" si="6"/>
        <v>-151</v>
      </c>
      <c r="F61" s="54">
        <f t="shared" si="1"/>
        <v>0</v>
      </c>
      <c r="G61" s="54">
        <f t="shared" si="2"/>
        <v>-151</v>
      </c>
      <c r="H61" s="13">
        <f>+'[1]Table 3 Levels 1&amp;2'!AL61</f>
        <v>5673.1129637882123</v>
      </c>
      <c r="I61" s="13">
        <f>+'[1]Table 3A Level 3'!C63</f>
        <v>697.04</v>
      </c>
      <c r="J61" s="13">
        <f t="shared" si="7"/>
        <v>3185.0764818941061</v>
      </c>
      <c r="K61" s="14">
        <f t="shared" si="3"/>
        <v>-480946.54876601003</v>
      </c>
      <c r="L61" s="13">
        <f t="shared" si="4"/>
        <v>0</v>
      </c>
      <c r="M61" s="13">
        <f t="shared" si="5"/>
        <v>-480946.54876601003</v>
      </c>
    </row>
    <row r="62" spans="1:13" ht="14.45" customHeight="1" x14ac:dyDescent="0.2">
      <c r="A62" s="59">
        <v>59</v>
      </c>
      <c r="B62" s="20" t="s">
        <v>37</v>
      </c>
      <c r="C62" s="15">
        <f>+'10.1.14_SIS'!C63</f>
        <v>5111</v>
      </c>
      <c r="D62" s="15">
        <f>+'2.1.15_SIS'!C63</f>
        <v>5112</v>
      </c>
      <c r="E62" s="54">
        <f t="shared" si="6"/>
        <v>1</v>
      </c>
      <c r="F62" s="54">
        <f t="shared" si="1"/>
        <v>1</v>
      </c>
      <c r="G62" s="54">
        <f t="shared" si="2"/>
        <v>0</v>
      </c>
      <c r="H62" s="13">
        <f>+'[1]Table 3 Levels 1&amp;2'!AL62</f>
        <v>6621.946293521848</v>
      </c>
      <c r="I62" s="13">
        <f>+'[1]Table 3A Level 3'!C64</f>
        <v>689.52</v>
      </c>
      <c r="J62" s="13">
        <f t="shared" si="7"/>
        <v>3655.7331467609238</v>
      </c>
      <c r="K62" s="14">
        <f t="shared" si="3"/>
        <v>3655.7331467609238</v>
      </c>
      <c r="L62" s="13">
        <f t="shared" si="4"/>
        <v>3655.7331467609238</v>
      </c>
      <c r="M62" s="13">
        <f t="shared" si="5"/>
        <v>0</v>
      </c>
    </row>
    <row r="63" spans="1:13" ht="14.45" customHeight="1" x14ac:dyDescent="0.2">
      <c r="A63" s="60">
        <v>60</v>
      </c>
      <c r="B63" s="22" t="s">
        <v>36</v>
      </c>
      <c r="C63" s="12">
        <f>+'10.1.14_SIS'!C64</f>
        <v>6332</v>
      </c>
      <c r="D63" s="12">
        <f>+'2.1.15_SIS'!C64</f>
        <v>6314</v>
      </c>
      <c r="E63" s="55">
        <f t="shared" si="6"/>
        <v>-18</v>
      </c>
      <c r="F63" s="55">
        <f t="shared" si="1"/>
        <v>0</v>
      </c>
      <c r="G63" s="55">
        <f t="shared" si="2"/>
        <v>-18</v>
      </c>
      <c r="H63" s="11">
        <f>+'[1]Table 3 Levels 1&amp;2'!AL63</f>
        <v>5301.224090063828</v>
      </c>
      <c r="I63" s="11">
        <f>+'[1]Table 3A Level 3'!C65</f>
        <v>594.04</v>
      </c>
      <c r="J63" s="11">
        <f t="shared" si="7"/>
        <v>2947.632045031914</v>
      </c>
      <c r="K63" s="10">
        <f t="shared" si="3"/>
        <v>-53057.376810574453</v>
      </c>
      <c r="L63" s="11">
        <f t="shared" si="4"/>
        <v>0</v>
      </c>
      <c r="M63" s="11">
        <f t="shared" si="5"/>
        <v>-53057.376810574453</v>
      </c>
    </row>
    <row r="64" spans="1:13" ht="14.45" customHeight="1" x14ac:dyDescent="0.2">
      <c r="A64" s="59">
        <v>61</v>
      </c>
      <c r="B64" s="20" t="s">
        <v>15</v>
      </c>
      <c r="C64" s="15">
        <f>+'10.1.14_SIS'!C65</f>
        <v>3641</v>
      </c>
      <c r="D64" s="15">
        <f>+'2.1.15_SIS'!C65</f>
        <v>3598</v>
      </c>
      <c r="E64" s="54">
        <f t="shared" si="6"/>
        <v>-43</v>
      </c>
      <c r="F64" s="54">
        <f t="shared" si="1"/>
        <v>0</v>
      </c>
      <c r="G64" s="54">
        <f t="shared" si="2"/>
        <v>-43</v>
      </c>
      <c r="H64" s="13">
        <f>+'[1]Table 3 Levels 1&amp;2'!AL64</f>
        <v>2854.1575356369185</v>
      </c>
      <c r="I64" s="13">
        <f>+'[1]Table 3A Level 3'!C66</f>
        <v>833.70999999999992</v>
      </c>
      <c r="J64" s="13">
        <f t="shared" si="7"/>
        <v>1843.9337678184593</v>
      </c>
      <c r="K64" s="14">
        <f t="shared" si="3"/>
        <v>-79289.152016193751</v>
      </c>
      <c r="L64" s="13">
        <f t="shared" si="4"/>
        <v>0</v>
      </c>
      <c r="M64" s="13">
        <f t="shared" si="5"/>
        <v>-79289.152016193751</v>
      </c>
    </row>
    <row r="65" spans="1:13" ht="14.45" customHeight="1" x14ac:dyDescent="0.2">
      <c r="A65" s="59">
        <v>62</v>
      </c>
      <c r="B65" s="20" t="s">
        <v>35</v>
      </c>
      <c r="C65" s="15">
        <f>+'10.1.14_SIS'!C66</f>
        <v>2035</v>
      </c>
      <c r="D65" s="15">
        <f>+'2.1.15_SIS'!C66</f>
        <v>2041</v>
      </c>
      <c r="E65" s="54">
        <f t="shared" si="6"/>
        <v>6</v>
      </c>
      <c r="F65" s="54">
        <f t="shared" si="1"/>
        <v>6</v>
      </c>
      <c r="G65" s="54">
        <f t="shared" si="2"/>
        <v>0</v>
      </c>
      <c r="H65" s="13">
        <f>+'[1]Table 3 Levels 1&amp;2'!AL65</f>
        <v>5901.074538516008</v>
      </c>
      <c r="I65" s="13">
        <f>+'[1]Table 3A Level 3'!C67</f>
        <v>516.08000000000004</v>
      </c>
      <c r="J65" s="13">
        <f t="shared" si="7"/>
        <v>3208.577269258004</v>
      </c>
      <c r="K65" s="14">
        <f t="shared" si="3"/>
        <v>19251.463615548026</v>
      </c>
      <c r="L65" s="13">
        <f t="shared" si="4"/>
        <v>19251.463615548026</v>
      </c>
      <c r="M65" s="13">
        <f t="shared" si="5"/>
        <v>0</v>
      </c>
    </row>
    <row r="66" spans="1:13" ht="14.45" customHeight="1" x14ac:dyDescent="0.2">
      <c r="A66" s="59">
        <v>63</v>
      </c>
      <c r="B66" s="20" t="s">
        <v>34</v>
      </c>
      <c r="C66" s="15">
        <f>+'10.1.14_SIS'!C67</f>
        <v>1995</v>
      </c>
      <c r="D66" s="15">
        <f>+'2.1.15_SIS'!C67</f>
        <v>1964</v>
      </c>
      <c r="E66" s="54">
        <f t="shared" si="6"/>
        <v>-31</v>
      </c>
      <c r="F66" s="54">
        <f t="shared" si="1"/>
        <v>0</v>
      </c>
      <c r="G66" s="54">
        <f t="shared" si="2"/>
        <v>-31</v>
      </c>
      <c r="H66" s="13">
        <f>+'[1]Table 3 Levels 1&amp;2'!AL66</f>
        <v>4124.3813481848092</v>
      </c>
      <c r="I66" s="13">
        <f>+'[1]Table 3A Level 3'!C68</f>
        <v>756.79</v>
      </c>
      <c r="J66" s="13">
        <f t="shared" si="7"/>
        <v>2440.5856740924046</v>
      </c>
      <c r="K66" s="14">
        <f t="shared" si="3"/>
        <v>-75658.15589686454</v>
      </c>
      <c r="L66" s="13">
        <f t="shared" si="4"/>
        <v>0</v>
      </c>
      <c r="M66" s="13">
        <f t="shared" si="5"/>
        <v>-75658.15589686454</v>
      </c>
    </row>
    <row r="67" spans="1:13" ht="14.45" customHeight="1" x14ac:dyDescent="0.2">
      <c r="A67" s="59">
        <v>64</v>
      </c>
      <c r="B67" s="20" t="s">
        <v>33</v>
      </c>
      <c r="C67" s="15">
        <f>+'10.1.14_SIS'!C68</f>
        <v>2352</v>
      </c>
      <c r="D67" s="15">
        <f>+'2.1.15_SIS'!C68</f>
        <v>2320</v>
      </c>
      <c r="E67" s="54">
        <f t="shared" si="6"/>
        <v>-32</v>
      </c>
      <c r="F67" s="54">
        <f t="shared" si="1"/>
        <v>0</v>
      </c>
      <c r="G67" s="54">
        <f t="shared" si="2"/>
        <v>-32</v>
      </c>
      <c r="H67" s="13">
        <f>+'[1]Table 3 Levels 1&amp;2'!AL67</f>
        <v>6277.8307532778254</v>
      </c>
      <c r="I67" s="13">
        <f>+'[1]Table 3A Level 3'!C69</f>
        <v>592.66</v>
      </c>
      <c r="J67" s="13">
        <f t="shared" si="7"/>
        <v>3435.2453766389126</v>
      </c>
      <c r="K67" s="14">
        <f t="shared" si="3"/>
        <v>-109927.8520524452</v>
      </c>
      <c r="L67" s="13">
        <f t="shared" si="4"/>
        <v>0</v>
      </c>
      <c r="M67" s="13">
        <f t="shared" si="5"/>
        <v>-109927.8520524452</v>
      </c>
    </row>
    <row r="68" spans="1:13" ht="14.45" customHeight="1" x14ac:dyDescent="0.2">
      <c r="A68" s="60">
        <v>65</v>
      </c>
      <c r="B68" s="22" t="s">
        <v>32</v>
      </c>
      <c r="C68" s="12">
        <f>+'10.1.14_SIS'!C69</f>
        <v>8009</v>
      </c>
      <c r="D68" s="12">
        <f>+'2.1.15_SIS'!C69</f>
        <v>8098</v>
      </c>
      <c r="E68" s="55">
        <f t="shared" si="6"/>
        <v>89</v>
      </c>
      <c r="F68" s="55">
        <f>IF(E68&gt;0,E68,0)</f>
        <v>89</v>
      </c>
      <c r="G68" s="55">
        <f t="shared" ref="G68:G72" si="8">IF(E68&lt;0,E68,0)</f>
        <v>0</v>
      </c>
      <c r="H68" s="11">
        <f>+'[1]Table 3 Levels 1&amp;2'!AL68</f>
        <v>4775.1605543943642</v>
      </c>
      <c r="I68" s="11">
        <f>+'[1]Table 3A Level 3'!C70</f>
        <v>829.12</v>
      </c>
      <c r="J68" s="11">
        <f t="shared" si="7"/>
        <v>2802.1402771971821</v>
      </c>
      <c r="K68" s="10">
        <f>E68*J68</f>
        <v>249390.48467054919</v>
      </c>
      <c r="L68" s="11">
        <f>IF(K68&gt;0,K68,0)</f>
        <v>249390.48467054919</v>
      </c>
      <c r="M68" s="11">
        <f t="shared" ref="M68:M72" si="9">IF(K68&lt;0,K68,0)</f>
        <v>0</v>
      </c>
    </row>
    <row r="69" spans="1:13" ht="14.45" customHeight="1" x14ac:dyDescent="0.2">
      <c r="A69" s="61">
        <v>66</v>
      </c>
      <c r="B69" s="21" t="s">
        <v>31</v>
      </c>
      <c r="C69" s="15">
        <f>+'10.1.14_SIS'!C70</f>
        <v>1617</v>
      </c>
      <c r="D69" s="15">
        <f>+'2.1.15_SIS'!C70</f>
        <v>1631</v>
      </c>
      <c r="E69" s="54">
        <f t="shared" ref="E69:E72" si="10">D69-C69</f>
        <v>14</v>
      </c>
      <c r="F69" s="54">
        <f>IF(E69&gt;0,E69,0)</f>
        <v>14</v>
      </c>
      <c r="G69" s="54">
        <f t="shared" si="8"/>
        <v>0</v>
      </c>
      <c r="H69" s="13">
        <f>+'[1]Table 3 Levels 1&amp;2'!AL69</f>
        <v>6564.0085433910035</v>
      </c>
      <c r="I69" s="13">
        <f>+'[1]Table 3A Level 3'!C71</f>
        <v>730.06</v>
      </c>
      <c r="J69" s="13">
        <f t="shared" ref="J69:J72" si="11">(I69+H69)*0.5</f>
        <v>3647.034271695502</v>
      </c>
      <c r="K69" s="14">
        <f>E69*J69</f>
        <v>51058.479803737027</v>
      </c>
      <c r="L69" s="13">
        <f>IF(K69&gt;0,K69,0)</f>
        <v>51058.479803737027</v>
      </c>
      <c r="M69" s="13">
        <f t="shared" si="9"/>
        <v>0</v>
      </c>
    </row>
    <row r="70" spans="1:13" ht="14.45" customHeight="1" x14ac:dyDescent="0.2">
      <c r="A70" s="59">
        <v>67</v>
      </c>
      <c r="B70" s="20" t="s">
        <v>30</v>
      </c>
      <c r="C70" s="15">
        <f>+'10.1.14_SIS'!C71</f>
        <v>5209</v>
      </c>
      <c r="D70" s="15">
        <f>+'2.1.15_SIS'!C71</f>
        <v>5189</v>
      </c>
      <c r="E70" s="54">
        <f t="shared" si="10"/>
        <v>-20</v>
      </c>
      <c r="F70" s="54">
        <f>IF(E70&gt;0,E70,0)</f>
        <v>0</v>
      </c>
      <c r="G70" s="54">
        <f t="shared" si="8"/>
        <v>-20</v>
      </c>
      <c r="H70" s="13">
        <f>+'[1]Table 3 Levels 1&amp;2'!AL70</f>
        <v>5029.1467736134118</v>
      </c>
      <c r="I70" s="13">
        <f>+'[1]Table 3A Level 3'!C72</f>
        <v>715.61</v>
      </c>
      <c r="J70" s="13">
        <f t="shared" si="11"/>
        <v>2872.3783868067057</v>
      </c>
      <c r="K70" s="14">
        <f>E70*J70</f>
        <v>-57447.567736134115</v>
      </c>
      <c r="L70" s="13">
        <f>IF(K70&gt;0,K70,0)</f>
        <v>0</v>
      </c>
      <c r="M70" s="13">
        <f t="shared" si="9"/>
        <v>-57447.567736134115</v>
      </c>
    </row>
    <row r="71" spans="1:13" ht="14.45" customHeight="1" x14ac:dyDescent="0.2">
      <c r="A71" s="59">
        <v>68</v>
      </c>
      <c r="B71" s="20" t="s">
        <v>29</v>
      </c>
      <c r="C71" s="15">
        <f>+'10.1.14_SIS'!C72</f>
        <v>1399</v>
      </c>
      <c r="D71" s="15">
        <f>+'2.1.15_SIS'!C72</f>
        <v>1415</v>
      </c>
      <c r="E71" s="54">
        <f t="shared" si="10"/>
        <v>16</v>
      </c>
      <c r="F71" s="54">
        <f>IF(E71&gt;0,E71,0)</f>
        <v>16</v>
      </c>
      <c r="G71" s="54">
        <f t="shared" si="8"/>
        <v>0</v>
      </c>
      <c r="H71" s="13">
        <f>+'[1]Table 3 Levels 1&amp;2'!AL71</f>
        <v>6390.1644202560601</v>
      </c>
      <c r="I71" s="13">
        <f>+'[1]Table 3A Level 3'!C73</f>
        <v>798.7</v>
      </c>
      <c r="J71" s="13">
        <f t="shared" si="11"/>
        <v>3594.43221012803</v>
      </c>
      <c r="K71" s="14">
        <f>E71*J71</f>
        <v>57510.915362048479</v>
      </c>
      <c r="L71" s="13">
        <f>IF(K71&gt;0,K71,0)</f>
        <v>57510.915362048479</v>
      </c>
      <c r="M71" s="13">
        <f t="shared" si="9"/>
        <v>0</v>
      </c>
    </row>
    <row r="72" spans="1:13" ht="14.45" customHeight="1" x14ac:dyDescent="0.2">
      <c r="A72" s="62">
        <v>69</v>
      </c>
      <c r="B72" s="19" t="s">
        <v>28</v>
      </c>
      <c r="C72" s="15">
        <f>+'10.1.14_SIS'!C73</f>
        <v>4460</v>
      </c>
      <c r="D72" s="15">
        <f>+'2.1.15_SIS'!C73</f>
        <v>4440</v>
      </c>
      <c r="E72" s="54">
        <f t="shared" si="10"/>
        <v>-20</v>
      </c>
      <c r="F72" s="54">
        <f>IF(E72&gt;0,E72,0)</f>
        <v>0</v>
      </c>
      <c r="G72" s="54">
        <f t="shared" si="8"/>
        <v>-20</v>
      </c>
      <c r="H72" s="13">
        <f>+'[1]Table 3 Levels 1&amp;2'!AL72</f>
        <v>5722.4947921281337</v>
      </c>
      <c r="I72" s="13">
        <f>+'[1]Table 3A Level 3'!C74</f>
        <v>705.67</v>
      </c>
      <c r="J72" s="13">
        <f t="shared" si="11"/>
        <v>3214.0823960640669</v>
      </c>
      <c r="K72" s="14">
        <f>E72*J72</f>
        <v>-64281.647921281336</v>
      </c>
      <c r="L72" s="13">
        <f>IF(K72&gt;0,K72,0)</f>
        <v>0</v>
      </c>
      <c r="M72" s="13">
        <f t="shared" si="9"/>
        <v>-64281.647921281336</v>
      </c>
    </row>
    <row r="73" spans="1:13" s="5" customFormat="1" ht="14.45" customHeight="1" thickBot="1" x14ac:dyDescent="0.3">
      <c r="A73" s="63"/>
      <c r="B73" s="8" t="s">
        <v>695</v>
      </c>
      <c r="C73" s="56">
        <f>SUM(C4:C72)</f>
        <v>640580</v>
      </c>
      <c r="D73" s="56">
        <f>SUM(D4:D72)</f>
        <v>637836</v>
      </c>
      <c r="E73" s="56">
        <f>SUM(E4:E72)</f>
        <v>-2744</v>
      </c>
      <c r="F73" s="56">
        <f>SUM(F4:F72)</f>
        <v>365</v>
      </c>
      <c r="G73" s="56">
        <f>SUM(G4:G72)</f>
        <v>-3109</v>
      </c>
      <c r="H73" s="57"/>
      <c r="I73" s="57"/>
      <c r="J73" s="57"/>
      <c r="K73" s="41">
        <f>SUM(K4:K72)</f>
        <v>-7631871.4591203937</v>
      </c>
      <c r="L73" s="57">
        <f>SUM(L4:L72)</f>
        <v>935498.50372831838</v>
      </c>
      <c r="M73" s="57">
        <f>SUM(M4:M72)</f>
        <v>-8567369.9628487099</v>
      </c>
    </row>
    <row r="74" spans="1:13" ht="8.4499999999999993" customHeight="1" thickTop="1" x14ac:dyDescent="0.25">
      <c r="A74" s="64"/>
      <c r="B74" s="18"/>
      <c r="C74" s="7"/>
      <c r="D74" s="7"/>
      <c r="E74" s="7"/>
      <c r="F74" s="7"/>
      <c r="G74" s="7"/>
      <c r="H74" s="6"/>
      <c r="I74" s="6"/>
      <c r="J74" s="6"/>
      <c r="K74" s="6"/>
      <c r="L74" s="6"/>
      <c r="M74" s="6"/>
    </row>
    <row r="75" spans="1:13" ht="14.45" customHeight="1" x14ac:dyDescent="0.2">
      <c r="A75" s="59">
        <v>318001</v>
      </c>
      <c r="B75" s="20" t="s">
        <v>27</v>
      </c>
      <c r="C75" s="15">
        <f>+'10.1.14_SIS'!BU77</f>
        <v>1414</v>
      </c>
      <c r="D75" s="15">
        <f>+'2.1.15_SIS'!BR75</f>
        <v>1414</v>
      </c>
      <c r="E75" s="54">
        <f t="shared" ref="E75:E76" si="12">D75-C75</f>
        <v>0</v>
      </c>
      <c r="F75" s="54">
        <f t="shared" ref="F75:F76" si="13">IF(E75&gt;0,E75,0)</f>
        <v>0</v>
      </c>
      <c r="G75" s="54">
        <f t="shared" ref="G75:G76" si="14">IF(E75&lt;0,E75,0)</f>
        <v>0</v>
      </c>
      <c r="H75" s="13">
        <f>+'[1]Table 5A1_Labs'!$D$5</f>
        <v>4479.9292126977662</v>
      </c>
      <c r="I75" s="13">
        <f>+'[1]Table 5A1_Labs'!$F$5</f>
        <v>605.97185873605952</v>
      </c>
      <c r="J75" s="13">
        <f t="shared" ref="J75:J76" si="15">(I75+H75)*0.5</f>
        <v>2542.9505357169128</v>
      </c>
      <c r="K75" s="14">
        <f t="shared" ref="K75:K76" si="16">E75*J75</f>
        <v>0</v>
      </c>
      <c r="L75" s="13">
        <f t="shared" ref="L75:L76" si="17">IF(K75&gt;0,K75,0)</f>
        <v>0</v>
      </c>
      <c r="M75" s="13">
        <f t="shared" ref="M75:M76" si="18">IF(K75&lt;0,K75,0)</f>
        <v>0</v>
      </c>
    </row>
    <row r="76" spans="1:13" ht="14.45" customHeight="1" x14ac:dyDescent="0.2">
      <c r="A76" s="62">
        <v>319001</v>
      </c>
      <c r="B76" s="19" t="s">
        <v>26</v>
      </c>
      <c r="C76" s="15">
        <f>+'10.1.14_SIS'!BV77+'10.1.14_SIS'!BW77</f>
        <v>1024</v>
      </c>
      <c r="D76" s="15">
        <f>+'2.1.15_SIS'!BS75+'2.1.15_SIS'!BT75</f>
        <v>928</v>
      </c>
      <c r="E76" s="54">
        <f t="shared" si="12"/>
        <v>-96</v>
      </c>
      <c r="F76" s="54">
        <f t="shared" si="13"/>
        <v>0</v>
      </c>
      <c r="G76" s="54">
        <f t="shared" si="14"/>
        <v>-96</v>
      </c>
      <c r="H76" s="13">
        <f>+'[1]Table 5A1_Labs'!$D$6</f>
        <v>4479.9292126977662</v>
      </c>
      <c r="I76" s="13">
        <f>+'[1]Table 5A1_Labs'!$F$6</f>
        <v>699.89832861189802</v>
      </c>
      <c r="J76" s="13">
        <f t="shared" si="15"/>
        <v>2589.9137706548322</v>
      </c>
      <c r="K76" s="14">
        <f t="shared" si="16"/>
        <v>-248631.72198286391</v>
      </c>
      <c r="L76" s="13">
        <f t="shared" si="17"/>
        <v>0</v>
      </c>
      <c r="M76" s="13">
        <f t="shared" si="18"/>
        <v>-248631.72198286391</v>
      </c>
    </row>
    <row r="77" spans="1:13" s="5" customFormat="1" ht="14.45" customHeight="1" thickBot="1" x14ac:dyDescent="0.3">
      <c r="A77" s="63"/>
      <c r="B77" s="8" t="s">
        <v>25</v>
      </c>
      <c r="C77" s="56">
        <f>SUM(C75:C76)</f>
        <v>2438</v>
      </c>
      <c r="D77" s="56">
        <f>SUM(D75:D76)</f>
        <v>2342</v>
      </c>
      <c r="E77" s="56">
        <f t="shared" ref="E77:G77" si="19">SUM(E75:E76)</f>
        <v>-96</v>
      </c>
      <c r="F77" s="56">
        <f t="shared" si="19"/>
        <v>0</v>
      </c>
      <c r="G77" s="56">
        <f t="shared" si="19"/>
        <v>-96</v>
      </c>
      <c r="H77" s="57"/>
      <c r="I77" s="57"/>
      <c r="J77" s="57"/>
      <c r="K77" s="41">
        <f>SUM(K75:K76)</f>
        <v>-248631.72198286391</v>
      </c>
      <c r="L77" s="57">
        <f t="shared" ref="L77:M77" si="20">SUM(L75:L76)</f>
        <v>0</v>
      </c>
      <c r="M77" s="57">
        <f t="shared" si="20"/>
        <v>-248631.72198286391</v>
      </c>
    </row>
    <row r="78" spans="1:13" ht="8.4499999999999993" customHeight="1" thickTop="1" x14ac:dyDescent="0.25">
      <c r="A78" s="64"/>
      <c r="B78" s="18"/>
      <c r="C78" s="7"/>
      <c r="D78" s="7"/>
      <c r="E78" s="7"/>
      <c r="F78" s="7"/>
      <c r="G78" s="7"/>
      <c r="H78" s="6"/>
      <c r="I78" s="6"/>
      <c r="J78" s="6"/>
      <c r="K78" s="6"/>
      <c r="L78" s="6"/>
      <c r="M78" s="6"/>
    </row>
    <row r="79" spans="1:13" s="4" customFormat="1" ht="14.45" customHeight="1" x14ac:dyDescent="0.2">
      <c r="A79" s="59">
        <v>302006</v>
      </c>
      <c r="B79" s="20" t="s">
        <v>393</v>
      </c>
      <c r="C79" s="15">
        <f>+'Oct midyear LSMSA'!D73</f>
        <v>308</v>
      </c>
      <c r="D79" s="15">
        <f>'Feb midyear LSMSA'!D73</f>
        <v>291</v>
      </c>
      <c r="E79" s="54">
        <f t="shared" ref="E79:E80" si="21">D79-C79</f>
        <v>-17</v>
      </c>
      <c r="F79" s="54">
        <f t="shared" ref="F79:F80" si="22">IF(E79&gt;0,E79,0)</f>
        <v>0</v>
      </c>
      <c r="G79" s="54">
        <f t="shared" ref="G79:G80" si="23">IF(E79&lt;0,E79,0)</f>
        <v>-17</v>
      </c>
      <c r="H79" s="13" t="s">
        <v>535</v>
      </c>
      <c r="I79" s="13"/>
      <c r="J79" s="13"/>
      <c r="K79" s="14">
        <f>+'Feb midyear LSMSA'!K73</f>
        <v>-73635.67204969337</v>
      </c>
      <c r="L79" s="13">
        <f t="shared" ref="L79:L80" si="24">IF(K79&gt;0,K79,0)</f>
        <v>0</v>
      </c>
      <c r="M79" s="13">
        <f t="shared" ref="M79:M80" si="25">IF(K79&lt;0,K79,0)</f>
        <v>-73635.67204969337</v>
      </c>
    </row>
    <row r="80" spans="1:13" s="4" customFormat="1" ht="14.45" customHeight="1" x14ac:dyDescent="0.2">
      <c r="A80" s="62">
        <v>334001</v>
      </c>
      <c r="B80" s="19" t="s">
        <v>394</v>
      </c>
      <c r="C80" s="15">
        <f>+'Oct midyear NOCCA'!D73</f>
        <v>242</v>
      </c>
      <c r="D80" s="15">
        <f>'Feb midyear NOCCA'!D73</f>
        <v>239</v>
      </c>
      <c r="E80" s="54">
        <f t="shared" si="21"/>
        <v>-3</v>
      </c>
      <c r="F80" s="54">
        <f t="shared" si="22"/>
        <v>0</v>
      </c>
      <c r="G80" s="54">
        <f t="shared" si="23"/>
        <v>-3</v>
      </c>
      <c r="H80" s="13" t="s">
        <v>535</v>
      </c>
      <c r="I80" s="13"/>
      <c r="J80" s="13"/>
      <c r="K80" s="14">
        <f>+'Feb midyear NOCCA'!K73</f>
        <v>-13725.570449445564</v>
      </c>
      <c r="L80" s="13">
        <f t="shared" si="24"/>
        <v>0</v>
      </c>
      <c r="M80" s="13">
        <f t="shared" si="25"/>
        <v>-13725.570449445564</v>
      </c>
    </row>
    <row r="81" spans="1:13" s="4" customFormat="1" ht="14.45" customHeight="1" thickBot="1" x14ac:dyDescent="0.3">
      <c r="A81" s="63"/>
      <c r="B81" s="8" t="s">
        <v>395</v>
      </c>
      <c r="C81" s="56">
        <f>SUM(C79:C80)</f>
        <v>550</v>
      </c>
      <c r="D81" s="56">
        <f>SUM(D79:D80)</f>
        <v>530</v>
      </c>
      <c r="E81" s="56">
        <f t="shared" ref="E81:G81" si="26">SUM(E79:E80)</f>
        <v>-20</v>
      </c>
      <c r="F81" s="56">
        <f t="shared" si="26"/>
        <v>0</v>
      </c>
      <c r="G81" s="56">
        <f t="shared" si="26"/>
        <v>-20</v>
      </c>
      <c r="H81" s="57"/>
      <c r="I81" s="57"/>
      <c r="J81" s="57"/>
      <c r="K81" s="41">
        <f>SUM(K79:K80)</f>
        <v>-87361.242499138927</v>
      </c>
      <c r="L81" s="57">
        <f t="shared" ref="L81:M81" si="27">SUM(L79:L80)</f>
        <v>0</v>
      </c>
      <c r="M81" s="57">
        <f t="shared" si="27"/>
        <v>-87361.242499138927</v>
      </c>
    </row>
    <row r="82" spans="1:13" ht="8.4499999999999993" customHeight="1" thickTop="1" x14ac:dyDescent="0.25">
      <c r="A82" s="64"/>
      <c r="B82" s="18"/>
      <c r="C82" s="7"/>
      <c r="D82" s="7"/>
      <c r="E82" s="7"/>
      <c r="F82" s="7"/>
      <c r="G82" s="7"/>
      <c r="H82" s="6"/>
      <c r="I82" s="6"/>
      <c r="J82" s="6"/>
      <c r="K82" s="6"/>
      <c r="L82" s="6"/>
      <c r="M82" s="6"/>
    </row>
    <row r="83" spans="1:13" s="4" customFormat="1" ht="14.45" customHeight="1" x14ac:dyDescent="0.2">
      <c r="A83" s="59">
        <v>321001</v>
      </c>
      <c r="B83" s="20" t="s">
        <v>24</v>
      </c>
      <c r="C83" s="15">
        <f>+'10.1.14_SIS'!BX77</f>
        <v>346</v>
      </c>
      <c r="D83" s="15">
        <f>+'2.1.15_SIS'!BU75</f>
        <v>326</v>
      </c>
      <c r="E83" s="54">
        <f t="shared" ref="E83:E87" si="28">D83-C83</f>
        <v>-20</v>
      </c>
      <c r="F83" s="54">
        <f t="shared" ref="F83:F92" si="29">IF(E83&gt;0,E83,0)</f>
        <v>0</v>
      </c>
      <c r="G83" s="54">
        <f t="shared" ref="G83:G92" si="30">IF(E83&lt;0,E83,0)</f>
        <v>-20</v>
      </c>
      <c r="H83" s="13">
        <f>'[2]Table 5A2- Legacy Type 2'!D5</f>
        <v>9990.1605543943642</v>
      </c>
      <c r="I83" s="13">
        <f>+'[1]Table 5A2- Legacy Type 2'!F5</f>
        <v>716.29552188552179</v>
      </c>
      <c r="J83" s="13">
        <f t="shared" ref="J83:J86" si="31">(I83+H83)*0.5</f>
        <v>5353.2280381399432</v>
      </c>
      <c r="K83" s="14">
        <f t="shared" ref="K83:K92" si="32">E83*J83</f>
        <v>-107064.56076279886</v>
      </c>
      <c r="L83" s="13">
        <f t="shared" ref="L83:L92" si="33">IF(K83&gt;0,K83,0)</f>
        <v>0</v>
      </c>
      <c r="M83" s="13">
        <f t="shared" ref="M83:M92" si="34">IF(K83&lt;0,K83,0)</f>
        <v>-107064.56076279886</v>
      </c>
    </row>
    <row r="84" spans="1:13" s="4" customFormat="1" ht="14.45" customHeight="1" x14ac:dyDescent="0.2">
      <c r="A84" s="59">
        <v>329001</v>
      </c>
      <c r="B84" s="20" t="s">
        <v>23</v>
      </c>
      <c r="C84" s="15">
        <f>+'10.1.14_SIS'!BY77</f>
        <v>377</v>
      </c>
      <c r="D84" s="15">
        <f>+'2.1.15_SIS'!BV75</f>
        <v>371</v>
      </c>
      <c r="E84" s="54">
        <f t="shared" si="28"/>
        <v>-6</v>
      </c>
      <c r="F84" s="54">
        <f t="shared" si="29"/>
        <v>0</v>
      </c>
      <c r="G84" s="54">
        <f t="shared" si="30"/>
        <v>-6</v>
      </c>
      <c r="H84" s="13">
        <f>'[2]Table 5A2- Legacy Type 2'!D6</f>
        <v>8666.1928602178996</v>
      </c>
      <c r="I84" s="13">
        <f>+'[1]Table 5A2- Legacy Type 2'!F6</f>
        <v>598.40363440561384</v>
      </c>
      <c r="J84" s="13">
        <f t="shared" si="31"/>
        <v>4632.2982473117563</v>
      </c>
      <c r="K84" s="14">
        <f t="shared" si="32"/>
        <v>-27793.78948387054</v>
      </c>
      <c r="L84" s="13">
        <f t="shared" si="33"/>
        <v>0</v>
      </c>
      <c r="M84" s="13">
        <f t="shared" si="34"/>
        <v>-27793.78948387054</v>
      </c>
    </row>
    <row r="85" spans="1:13" s="4" customFormat="1" ht="14.45" customHeight="1" x14ac:dyDescent="0.2">
      <c r="A85" s="79">
        <v>331</v>
      </c>
      <c r="B85" s="80" t="s">
        <v>527</v>
      </c>
      <c r="C85" s="81">
        <f>+'10.1.14_ISL'!E72</f>
        <v>663</v>
      </c>
      <c r="D85" s="81">
        <f>+'2.1.15_ISL'!E72</f>
        <v>662</v>
      </c>
      <c r="E85" s="82">
        <f t="shared" si="28"/>
        <v>-1</v>
      </c>
      <c r="F85" s="82">
        <f t="shared" si="29"/>
        <v>0</v>
      </c>
      <c r="G85" s="82">
        <f t="shared" si="30"/>
        <v>-1</v>
      </c>
      <c r="H85" s="83">
        <f>'[2]Table 5A2- Legacy Type 2'!D7</f>
        <v>8411.7009974327848</v>
      </c>
      <c r="I85" s="83">
        <f>+'[1]Table 5A2- Legacy Type 2'!F9</f>
        <v>714.81015756302509</v>
      </c>
      <c r="J85" s="83">
        <f t="shared" si="31"/>
        <v>4563.2555774979046</v>
      </c>
      <c r="K85" s="83">
        <f t="shared" si="32"/>
        <v>-4563.2555774979046</v>
      </c>
      <c r="L85" s="83">
        <f t="shared" si="33"/>
        <v>0</v>
      </c>
      <c r="M85" s="83">
        <f t="shared" si="34"/>
        <v>-4563.2555774979046</v>
      </c>
    </row>
    <row r="86" spans="1:13" s="4" customFormat="1" ht="14.45" customHeight="1" x14ac:dyDescent="0.2">
      <c r="A86" s="74">
        <v>331</v>
      </c>
      <c r="B86" s="75" t="s">
        <v>528</v>
      </c>
      <c r="C86" s="76">
        <f>+'10.1.14_ISL'!D72</f>
        <v>245</v>
      </c>
      <c r="D86" s="76">
        <f>+'2.1.15_ISL'!D72</f>
        <v>238</v>
      </c>
      <c r="E86" s="77">
        <f t="shared" si="28"/>
        <v>-7</v>
      </c>
      <c r="F86" s="77">
        <f t="shared" si="29"/>
        <v>0</v>
      </c>
      <c r="G86" s="77">
        <f t="shared" si="30"/>
        <v>-7</v>
      </c>
      <c r="H86" s="78">
        <f>'[2]Table 5A2- Legacy Type 2'!D8</f>
        <v>9071.7009974327848</v>
      </c>
      <c r="I86" s="78">
        <f>+'[1]Table 5A2- Legacy Type 2'!F9</f>
        <v>714.81015756302509</v>
      </c>
      <c r="J86" s="78">
        <f t="shared" si="31"/>
        <v>4893.2555774979046</v>
      </c>
      <c r="K86" s="78">
        <f t="shared" si="32"/>
        <v>-34252.789042485332</v>
      </c>
      <c r="L86" s="78">
        <f t="shared" si="33"/>
        <v>0</v>
      </c>
      <c r="M86" s="78">
        <f t="shared" si="34"/>
        <v>-34252.789042485332</v>
      </c>
    </row>
    <row r="87" spans="1:13" s="4" customFormat="1" ht="14.45" customHeight="1" x14ac:dyDescent="0.2">
      <c r="A87" s="69">
        <v>331001</v>
      </c>
      <c r="B87" s="70" t="s">
        <v>529</v>
      </c>
      <c r="C87" s="71">
        <f>+C85+C86</f>
        <v>908</v>
      </c>
      <c r="D87" s="71">
        <f>+D85+D86</f>
        <v>900</v>
      </c>
      <c r="E87" s="72">
        <f t="shared" si="28"/>
        <v>-8</v>
      </c>
      <c r="F87" s="72">
        <f t="shared" ref="F87:G87" si="35">+F85+F86</f>
        <v>0</v>
      </c>
      <c r="G87" s="72">
        <f t="shared" si="35"/>
        <v>-8</v>
      </c>
      <c r="H87" s="73"/>
      <c r="I87" s="73"/>
      <c r="J87" s="73"/>
      <c r="K87" s="73">
        <f>+K85+K86</f>
        <v>-38816.044619983237</v>
      </c>
      <c r="L87" s="73">
        <f t="shared" ref="L87:M87" si="36">+L85+L86</f>
        <v>0</v>
      </c>
      <c r="M87" s="73">
        <f t="shared" si="36"/>
        <v>-38816.044619983237</v>
      </c>
    </row>
    <row r="88" spans="1:13" s="4" customFormat="1" ht="14.45" customHeight="1" x14ac:dyDescent="0.2">
      <c r="A88" s="59">
        <v>333001</v>
      </c>
      <c r="B88" s="20" t="s">
        <v>22</v>
      </c>
      <c r="C88" s="15">
        <f>+'10.1.14_SIS'!CA77</f>
        <v>721</v>
      </c>
      <c r="D88" s="15">
        <f>+'2.1.15_SIS'!BX75</f>
        <v>710</v>
      </c>
      <c r="E88" s="54">
        <f t="shared" ref="E88:E92" si="37">D88-C88</f>
        <v>-11</v>
      </c>
      <c r="F88" s="54">
        <f t="shared" si="29"/>
        <v>0</v>
      </c>
      <c r="G88" s="54">
        <f t="shared" si="30"/>
        <v>-11</v>
      </c>
      <c r="H88" s="13">
        <f>'[2]Table 5A2- Legacy Type 2'!D10</f>
        <v>7191.940566009911</v>
      </c>
      <c r="I88" s="13">
        <f>+'[1]Table 5A2- Legacy Type 2'!F10</f>
        <v>536.12413544332276</v>
      </c>
      <c r="J88" s="13">
        <f t="shared" ref="J88:J92" si="38">(I88+H88)*0.5</f>
        <v>3864.0323507266166</v>
      </c>
      <c r="K88" s="14">
        <f t="shared" si="32"/>
        <v>-42504.355857992785</v>
      </c>
      <c r="L88" s="13">
        <f t="shared" si="33"/>
        <v>0</v>
      </c>
      <c r="M88" s="13">
        <f t="shared" si="34"/>
        <v>-42504.355857992785</v>
      </c>
    </row>
    <row r="89" spans="1:13" s="4" customFormat="1" ht="14.45" customHeight="1" x14ac:dyDescent="0.2">
      <c r="A89" s="60">
        <v>336001</v>
      </c>
      <c r="B89" s="22" t="s">
        <v>21</v>
      </c>
      <c r="C89" s="12">
        <f>+'10.1.14_SIS'!CB77</f>
        <v>832</v>
      </c>
      <c r="D89" s="12">
        <f>+'2.1.15_SIS'!BY75</f>
        <v>828</v>
      </c>
      <c r="E89" s="55">
        <f t="shared" si="37"/>
        <v>-4</v>
      </c>
      <c r="F89" s="55">
        <f t="shared" si="29"/>
        <v>0</v>
      </c>
      <c r="G89" s="55">
        <f t="shared" si="30"/>
        <v>-4</v>
      </c>
      <c r="H89" s="11">
        <f>'[2]Table 5A2- Legacy Type 2'!D11</f>
        <v>8528.6077751368684</v>
      </c>
      <c r="I89" s="11">
        <f>+'[1]Table 5A2- Legacy Type 2'!F11</f>
        <v>527.02354414153262</v>
      </c>
      <c r="J89" s="11">
        <f t="shared" si="38"/>
        <v>4527.8156596392009</v>
      </c>
      <c r="K89" s="10">
        <f t="shared" si="32"/>
        <v>-18111.262638556804</v>
      </c>
      <c r="L89" s="11">
        <f t="shared" si="33"/>
        <v>0</v>
      </c>
      <c r="M89" s="11">
        <f t="shared" si="34"/>
        <v>-18111.262638556804</v>
      </c>
    </row>
    <row r="90" spans="1:13" s="4" customFormat="1" ht="14.45" customHeight="1" x14ac:dyDescent="0.2">
      <c r="A90" s="59">
        <v>337001</v>
      </c>
      <c r="B90" s="20" t="s">
        <v>20</v>
      </c>
      <c r="C90" s="15">
        <f>+'10.1.14_SIS'!CC77</f>
        <v>933</v>
      </c>
      <c r="D90" s="15">
        <f>+'2.1.15_SIS'!BZ75</f>
        <v>933</v>
      </c>
      <c r="E90" s="54">
        <f t="shared" si="37"/>
        <v>0</v>
      </c>
      <c r="F90" s="54">
        <f t="shared" si="29"/>
        <v>0</v>
      </c>
      <c r="G90" s="54">
        <f t="shared" si="30"/>
        <v>0</v>
      </c>
      <c r="H90" s="13">
        <f>'[2]Table 5A2- Legacy Type 2'!D12</f>
        <v>13148.801755291688</v>
      </c>
      <c r="I90" s="13">
        <f>+'[1]Table 5A2- Legacy Type 2'!F12</f>
        <v>788.90242015830813</v>
      </c>
      <c r="J90" s="13">
        <f t="shared" si="38"/>
        <v>6968.8520877249985</v>
      </c>
      <c r="K90" s="14">
        <f t="shared" si="32"/>
        <v>0</v>
      </c>
      <c r="L90" s="13">
        <f t="shared" si="33"/>
        <v>0</v>
      </c>
      <c r="M90" s="13">
        <f t="shared" si="34"/>
        <v>0</v>
      </c>
    </row>
    <row r="91" spans="1:13" s="4" customFormat="1" ht="14.45" customHeight="1" x14ac:dyDescent="0.2">
      <c r="A91" s="59">
        <v>339001</v>
      </c>
      <c r="B91" s="20" t="s">
        <v>396</v>
      </c>
      <c r="C91" s="15">
        <f>+'10.1.14_SIS'!CD77</f>
        <v>428</v>
      </c>
      <c r="D91" s="15">
        <f>+'2.1.15_SIS'!CA75</f>
        <v>389</v>
      </c>
      <c r="E91" s="54">
        <f t="shared" si="37"/>
        <v>-39</v>
      </c>
      <c r="F91" s="54">
        <f t="shared" si="29"/>
        <v>0</v>
      </c>
      <c r="G91" s="54">
        <f t="shared" si="30"/>
        <v>-39</v>
      </c>
      <c r="H91" s="13">
        <f>'[2]Table 5A2- Legacy Type 2'!D13</f>
        <v>9071.7009974327848</v>
      </c>
      <c r="I91" s="13">
        <f>+'[1]Table 5A2- Legacy Type 2'!F13</f>
        <v>705.7643831168831</v>
      </c>
      <c r="J91" s="13">
        <f t="shared" si="38"/>
        <v>4888.7326902748337</v>
      </c>
      <c r="K91" s="14">
        <f t="shared" si="32"/>
        <v>-190660.5749207185</v>
      </c>
      <c r="L91" s="13">
        <f t="shared" si="33"/>
        <v>0</v>
      </c>
      <c r="M91" s="13">
        <f t="shared" si="34"/>
        <v>-190660.5749207185</v>
      </c>
    </row>
    <row r="92" spans="1:13" s="4" customFormat="1" ht="14.45" customHeight="1" x14ac:dyDescent="0.2">
      <c r="A92" s="60">
        <v>340001</v>
      </c>
      <c r="B92" s="22" t="s">
        <v>397</v>
      </c>
      <c r="C92" s="12">
        <f>+'10.1.14_SIS'!CE77</f>
        <v>110</v>
      </c>
      <c r="D92" s="12">
        <f>+'2.1.15_SIS'!CB75</f>
        <v>109</v>
      </c>
      <c r="E92" s="55">
        <f t="shared" si="37"/>
        <v>-1</v>
      </c>
      <c r="F92" s="55">
        <f t="shared" si="29"/>
        <v>0</v>
      </c>
      <c r="G92" s="55">
        <f t="shared" si="30"/>
        <v>-1</v>
      </c>
      <c r="H92" s="11">
        <f>'[2]Table 5A2- Legacy Type 2'!D14</f>
        <v>8885.0123210173733</v>
      </c>
      <c r="I92" s="11">
        <f>+'[1]Table 5A2- Legacy Type 2'!F14</f>
        <v>659.21180998497243</v>
      </c>
      <c r="J92" s="11">
        <f t="shared" si="38"/>
        <v>4772.1120655011728</v>
      </c>
      <c r="K92" s="10">
        <f t="shared" si="32"/>
        <v>-4772.1120655011728</v>
      </c>
      <c r="L92" s="11">
        <f t="shared" si="33"/>
        <v>0</v>
      </c>
      <c r="M92" s="11">
        <f t="shared" si="34"/>
        <v>-4772.1120655011728</v>
      </c>
    </row>
    <row r="93" spans="1:13" s="4" customFormat="1" ht="14.45" customHeight="1" thickBot="1" x14ac:dyDescent="0.3">
      <c r="A93" s="63"/>
      <c r="B93" s="8" t="s">
        <v>19</v>
      </c>
      <c r="C93" s="56">
        <f>SUM(C83:C92)-C87</f>
        <v>4655</v>
      </c>
      <c r="D93" s="56">
        <f>SUM(D83:D92)-D87</f>
        <v>4566</v>
      </c>
      <c r="E93" s="56">
        <f t="shared" ref="E93:G93" si="39">SUM(E83:E92)-E87</f>
        <v>-89</v>
      </c>
      <c r="F93" s="56">
        <f t="shared" si="39"/>
        <v>0</v>
      </c>
      <c r="G93" s="56">
        <f t="shared" si="39"/>
        <v>-89</v>
      </c>
      <c r="H93" s="57"/>
      <c r="I93" s="57"/>
      <c r="J93" s="57"/>
      <c r="K93" s="41">
        <f t="shared" ref="K93:M93" si="40">SUM(K83:K92)-K87</f>
        <v>-429722.70034942188</v>
      </c>
      <c r="L93" s="57">
        <f t="shared" si="40"/>
        <v>0</v>
      </c>
      <c r="M93" s="57">
        <f t="shared" si="40"/>
        <v>-429722.70034942188</v>
      </c>
    </row>
    <row r="94" spans="1:13" ht="8.4499999999999993" customHeight="1" thickTop="1" x14ac:dyDescent="0.25">
      <c r="A94" s="64"/>
      <c r="B94" s="18"/>
      <c r="C94" s="7"/>
      <c r="D94" s="7"/>
      <c r="E94" s="7"/>
      <c r="F94" s="7"/>
      <c r="G94" s="7"/>
      <c r="H94" s="6"/>
      <c r="I94" s="6"/>
      <c r="J94" s="6"/>
      <c r="K94" s="6"/>
      <c r="L94" s="6"/>
      <c r="M94" s="6"/>
    </row>
    <row r="95" spans="1:13" s="4" customFormat="1" ht="14.45" customHeight="1" x14ac:dyDescent="0.2">
      <c r="A95" s="59">
        <v>328001</v>
      </c>
      <c r="B95" s="20" t="s">
        <v>398</v>
      </c>
      <c r="C95" s="15">
        <f>+'Oct midyear Southwest'!D73</f>
        <v>864</v>
      </c>
      <c r="D95" s="15">
        <f>+'Feb midyear Southwest'!D73</f>
        <v>882</v>
      </c>
      <c r="E95" s="54">
        <f t="shared" ref="E95:E119" si="41">D95-C95</f>
        <v>18</v>
      </c>
      <c r="F95" s="54">
        <f t="shared" ref="F95:F119" si="42">IF(E95&gt;0,E95,0)</f>
        <v>18</v>
      </c>
      <c r="G95" s="54">
        <f t="shared" ref="G95:G119" si="43">IF(E95&lt;0,E95,0)</f>
        <v>0</v>
      </c>
      <c r="H95" s="13" t="s">
        <v>535</v>
      </c>
      <c r="I95" s="13"/>
      <c r="J95" s="13"/>
      <c r="K95" s="14">
        <f>+'Feb midyear Southwest'!K73</f>
        <v>44351.433180635453</v>
      </c>
      <c r="L95" s="13">
        <f t="shared" ref="L95:L119" si="44">IF(K95&gt;0,K95,0)</f>
        <v>44351.433180635453</v>
      </c>
      <c r="M95" s="13">
        <f t="shared" ref="M95:M119" si="45">IF(K95&lt;0,K95,0)</f>
        <v>0</v>
      </c>
    </row>
    <row r="96" spans="1:13" s="5" customFormat="1" ht="14.45" customHeight="1" x14ac:dyDescent="0.2">
      <c r="A96" s="59">
        <v>328003</v>
      </c>
      <c r="B96" s="20" t="s">
        <v>399</v>
      </c>
      <c r="C96" s="15">
        <f>+'Oct midyear L.C. Coll Prep'!D73</f>
        <v>103</v>
      </c>
      <c r="D96" s="15">
        <f>+'Feb midyear L.C. Coll Prep'!D73</f>
        <v>101</v>
      </c>
      <c r="E96" s="54">
        <f t="shared" si="41"/>
        <v>-2</v>
      </c>
      <c r="F96" s="54">
        <f t="shared" si="42"/>
        <v>0</v>
      </c>
      <c r="G96" s="54">
        <f t="shared" si="43"/>
        <v>-2</v>
      </c>
      <c r="H96" s="13" t="s">
        <v>535</v>
      </c>
      <c r="I96" s="13"/>
      <c r="J96" s="13"/>
      <c r="K96" s="14">
        <f>+'Feb midyear L.C. Coll Prep'!K73</f>
        <v>-4992.4147339184719</v>
      </c>
      <c r="L96" s="13">
        <f t="shared" si="44"/>
        <v>0</v>
      </c>
      <c r="M96" s="13">
        <f t="shared" si="45"/>
        <v>-4992.4147339184719</v>
      </c>
    </row>
    <row r="97" spans="1:13" s="5" customFormat="1" ht="14.45" customHeight="1" x14ac:dyDescent="0.2">
      <c r="A97" s="59">
        <v>341001</v>
      </c>
      <c r="B97" s="20" t="s">
        <v>400</v>
      </c>
      <c r="C97" s="15">
        <f>+'Oct midyear DArbonne'!D74</f>
        <v>806</v>
      </c>
      <c r="D97" s="15">
        <f>+'Feb midyear DArbonne'!D74</f>
        <v>777</v>
      </c>
      <c r="E97" s="54">
        <f t="shared" si="41"/>
        <v>-29</v>
      </c>
      <c r="F97" s="54">
        <f t="shared" si="42"/>
        <v>0</v>
      </c>
      <c r="G97" s="54">
        <f t="shared" si="43"/>
        <v>-29</v>
      </c>
      <c r="H97" s="13" t="s">
        <v>535</v>
      </c>
      <c r="I97" s="13"/>
      <c r="J97" s="13"/>
      <c r="K97" s="14">
        <f>+'Feb midyear DArbonne'!K74</f>
        <v>-80792.488970996375</v>
      </c>
      <c r="L97" s="13">
        <f t="shared" si="44"/>
        <v>0</v>
      </c>
      <c r="M97" s="13">
        <f t="shared" si="45"/>
        <v>-80792.488970996375</v>
      </c>
    </row>
    <row r="98" spans="1:13" s="5" customFormat="1" ht="14.45" customHeight="1" x14ac:dyDescent="0.2">
      <c r="A98" s="59">
        <v>343001</v>
      </c>
      <c r="B98" s="20" t="s">
        <v>401</v>
      </c>
      <c r="C98" s="15">
        <f>+'Oct midyear Madison Prep'!D73</f>
        <v>346</v>
      </c>
      <c r="D98" s="15">
        <f>+'Feb midyear Madison Prep'!D73</f>
        <v>339</v>
      </c>
      <c r="E98" s="54">
        <f t="shared" si="41"/>
        <v>-7</v>
      </c>
      <c r="F98" s="54">
        <f t="shared" si="42"/>
        <v>0</v>
      </c>
      <c r="G98" s="54">
        <f t="shared" si="43"/>
        <v>-7</v>
      </c>
      <c r="H98" s="13" t="s">
        <v>535</v>
      </c>
      <c r="I98" s="13"/>
      <c r="J98" s="13"/>
      <c r="K98" s="14">
        <f>+'Feb midyear Madison Prep'!K73</f>
        <v>-16089.659193108584</v>
      </c>
      <c r="L98" s="13">
        <f t="shared" si="44"/>
        <v>0</v>
      </c>
      <c r="M98" s="13">
        <f t="shared" si="45"/>
        <v>-16089.659193108584</v>
      </c>
    </row>
    <row r="99" spans="1:13" s="17" customFormat="1" ht="14.45" customHeight="1" x14ac:dyDescent="0.2">
      <c r="A99" s="60">
        <v>343002</v>
      </c>
      <c r="B99" s="22" t="s">
        <v>18</v>
      </c>
      <c r="C99" s="12">
        <f>+'Oct midyear LAVCA'!D74</f>
        <v>1900</v>
      </c>
      <c r="D99" s="12">
        <f>+'Feb midyear LAVCA'!D73</f>
        <v>1915</v>
      </c>
      <c r="E99" s="55">
        <f t="shared" si="41"/>
        <v>15</v>
      </c>
      <c r="F99" s="55">
        <f t="shared" si="42"/>
        <v>15</v>
      </c>
      <c r="G99" s="55">
        <f t="shared" si="43"/>
        <v>0</v>
      </c>
      <c r="H99" s="11" t="s">
        <v>535</v>
      </c>
      <c r="I99" s="11"/>
      <c r="J99" s="11"/>
      <c r="K99" s="10">
        <f>+'Feb midyear LAVCA'!K73</f>
        <v>17496.311638098436</v>
      </c>
      <c r="L99" s="11">
        <f t="shared" si="44"/>
        <v>17496.311638098436</v>
      </c>
      <c r="M99" s="11">
        <f t="shared" si="45"/>
        <v>0</v>
      </c>
    </row>
    <row r="100" spans="1:13" s="5" customFormat="1" ht="14.45" customHeight="1" x14ac:dyDescent="0.2">
      <c r="A100" s="59">
        <v>344001</v>
      </c>
      <c r="B100" s="20" t="s">
        <v>402</v>
      </c>
      <c r="C100" s="15">
        <f>+'Oct midyear Intl_VIBE'!D73</f>
        <v>546</v>
      </c>
      <c r="D100" s="15">
        <f>+'Feb midyear Intl_VIBE'!D73</f>
        <v>531</v>
      </c>
      <c r="E100" s="54">
        <f t="shared" si="41"/>
        <v>-15</v>
      </c>
      <c r="F100" s="54">
        <f t="shared" si="42"/>
        <v>0</v>
      </c>
      <c r="G100" s="54">
        <f t="shared" si="43"/>
        <v>-15</v>
      </c>
      <c r="H100" s="13" t="s">
        <v>535</v>
      </c>
      <c r="I100" s="13"/>
      <c r="J100" s="13"/>
      <c r="K100" s="14">
        <f>+'Feb midyear Intl_VIBE'!K73</f>
        <v>-33601.786366782086</v>
      </c>
      <c r="L100" s="13">
        <f t="shared" si="44"/>
        <v>0</v>
      </c>
      <c r="M100" s="13">
        <f t="shared" si="45"/>
        <v>-33601.786366782086</v>
      </c>
    </row>
    <row r="101" spans="1:13" s="5" customFormat="1" ht="14.45" customHeight="1" x14ac:dyDescent="0.2">
      <c r="A101" s="59">
        <v>345001</v>
      </c>
      <c r="B101" s="20" t="s">
        <v>369</v>
      </c>
      <c r="C101" s="15">
        <f>+'Oct midyear LA Conn'!D74</f>
        <v>1723</v>
      </c>
      <c r="D101" s="15">
        <f>+'Feb midyear LA Conn'!D73</f>
        <v>1798</v>
      </c>
      <c r="E101" s="54">
        <f t="shared" si="41"/>
        <v>75</v>
      </c>
      <c r="F101" s="54">
        <f t="shared" si="42"/>
        <v>75</v>
      </c>
      <c r="G101" s="54">
        <f t="shared" si="43"/>
        <v>0</v>
      </c>
      <c r="H101" s="13" t="s">
        <v>535</v>
      </c>
      <c r="I101" s="13"/>
      <c r="J101" s="13"/>
      <c r="K101" s="14">
        <f>+'Feb midyear LA Conn'!K73</f>
        <v>158009.60268053671</v>
      </c>
      <c r="L101" s="13">
        <f t="shared" si="44"/>
        <v>158009.60268053671</v>
      </c>
      <c r="M101" s="13">
        <f t="shared" si="45"/>
        <v>0</v>
      </c>
    </row>
    <row r="102" spans="1:13" s="16" customFormat="1" ht="14.45" customHeight="1" x14ac:dyDescent="0.2">
      <c r="A102" s="59">
        <v>346001</v>
      </c>
      <c r="B102" s="20" t="s">
        <v>403</v>
      </c>
      <c r="C102" s="15">
        <f>+'Oct midyear Lake Charles Chtr'!D73</f>
        <v>860</v>
      </c>
      <c r="D102" s="15">
        <f>+'Feb midyear Lake Charles Chtr'!D73</f>
        <v>859</v>
      </c>
      <c r="E102" s="54">
        <f t="shared" si="41"/>
        <v>-1</v>
      </c>
      <c r="F102" s="54">
        <f t="shared" si="42"/>
        <v>0</v>
      </c>
      <c r="G102" s="54">
        <f t="shared" si="43"/>
        <v>-1</v>
      </c>
      <c r="H102" s="13" t="s">
        <v>535</v>
      </c>
      <c r="I102" s="13"/>
      <c r="J102" s="13"/>
      <c r="K102" s="14">
        <f>+'Feb midyear Lake Charles Chtr'!K73</f>
        <v>-2496.207366959236</v>
      </c>
      <c r="L102" s="13">
        <f t="shared" si="44"/>
        <v>0</v>
      </c>
      <c r="M102" s="13">
        <f t="shared" si="45"/>
        <v>-2496.207366959236</v>
      </c>
    </row>
    <row r="103" spans="1:13" s="5" customFormat="1" ht="14.45" customHeight="1" x14ac:dyDescent="0.2">
      <c r="A103" s="59">
        <v>347001</v>
      </c>
      <c r="B103" s="20" t="s">
        <v>404</v>
      </c>
      <c r="C103" s="15">
        <f>+'Oct midyear LFNO'!D73</f>
        <v>429</v>
      </c>
      <c r="D103" s="15">
        <f>+'Feb midyear LFNO'!D73</f>
        <v>430</v>
      </c>
      <c r="E103" s="54">
        <f t="shared" si="41"/>
        <v>1</v>
      </c>
      <c r="F103" s="54">
        <f t="shared" si="42"/>
        <v>1</v>
      </c>
      <c r="G103" s="54">
        <f t="shared" si="43"/>
        <v>0</v>
      </c>
      <c r="H103" s="13" t="s">
        <v>535</v>
      </c>
      <c r="I103" s="13"/>
      <c r="J103" s="13"/>
      <c r="K103" s="14">
        <f>+'Feb midyear LFNO'!K73</f>
        <v>2130.6974985285419</v>
      </c>
      <c r="L103" s="13">
        <f t="shared" si="44"/>
        <v>2130.6974985285419</v>
      </c>
      <c r="M103" s="13">
        <f t="shared" si="45"/>
        <v>0</v>
      </c>
    </row>
    <row r="104" spans="1:13" s="16" customFormat="1" ht="14.45" customHeight="1" x14ac:dyDescent="0.2">
      <c r="A104" s="60">
        <v>348001</v>
      </c>
      <c r="B104" s="22" t="s">
        <v>405</v>
      </c>
      <c r="C104" s="12">
        <f>+'Oct midyear NOMMA'!D73</f>
        <v>540</v>
      </c>
      <c r="D104" s="12">
        <f>+'Feb midyear NOMMA'!D73</f>
        <v>527</v>
      </c>
      <c r="E104" s="55">
        <f t="shared" si="41"/>
        <v>-13</v>
      </c>
      <c r="F104" s="55">
        <f t="shared" si="42"/>
        <v>0</v>
      </c>
      <c r="G104" s="55">
        <f t="shared" si="43"/>
        <v>-13</v>
      </c>
      <c r="H104" s="11" t="s">
        <v>535</v>
      </c>
      <c r="I104" s="11"/>
      <c r="J104" s="11"/>
      <c r="K104" s="10">
        <f>+'Feb midyear NOMMA'!K73</f>
        <v>-27115.070422007884</v>
      </c>
      <c r="L104" s="11">
        <f t="shared" si="44"/>
        <v>0</v>
      </c>
      <c r="M104" s="11">
        <f t="shared" si="45"/>
        <v>-27115.070422007884</v>
      </c>
    </row>
    <row r="105" spans="1:13" s="5" customFormat="1" ht="14.45" customHeight="1" x14ac:dyDescent="0.2">
      <c r="A105" s="59">
        <v>349001</v>
      </c>
      <c r="B105" s="20" t="s">
        <v>406</v>
      </c>
      <c r="C105" s="15">
        <f>+'Oct midyear JS Clark'!D73</f>
        <v>220</v>
      </c>
      <c r="D105" s="15">
        <f>+'Feb midyear JS Clark'!D73</f>
        <v>207</v>
      </c>
      <c r="E105" s="54">
        <f t="shared" si="41"/>
        <v>-13</v>
      </c>
      <c r="F105" s="54">
        <f t="shared" si="42"/>
        <v>0</v>
      </c>
      <c r="G105" s="54">
        <f t="shared" si="43"/>
        <v>-13</v>
      </c>
      <c r="H105" s="13" t="s">
        <v>535</v>
      </c>
      <c r="I105" s="13"/>
      <c r="J105" s="13"/>
      <c r="K105" s="14">
        <f>+'Feb midyear JS Clark'!K73</f>
        <v>-34468.551308269438</v>
      </c>
      <c r="L105" s="13">
        <f t="shared" si="44"/>
        <v>0</v>
      </c>
      <c r="M105" s="13">
        <f t="shared" si="45"/>
        <v>-34468.551308269438</v>
      </c>
    </row>
    <row r="106" spans="1:13" s="16" customFormat="1" ht="14.45" customHeight="1" x14ac:dyDescent="0.2">
      <c r="A106" s="59" t="s">
        <v>407</v>
      </c>
      <c r="B106" s="20" t="s">
        <v>408</v>
      </c>
      <c r="C106" s="15">
        <f>+'Oct midyear Jefferson Cham'!D73</f>
        <v>105</v>
      </c>
      <c r="D106" s="15">
        <f>+'Feb midyear Jefferson Cham'!D73</f>
        <v>108</v>
      </c>
      <c r="E106" s="54">
        <f t="shared" si="41"/>
        <v>3</v>
      </c>
      <c r="F106" s="54">
        <f t="shared" si="42"/>
        <v>3</v>
      </c>
      <c r="G106" s="54">
        <f t="shared" si="43"/>
        <v>0</v>
      </c>
      <c r="H106" s="13" t="s">
        <v>535</v>
      </c>
      <c r="I106" s="13"/>
      <c r="J106" s="13"/>
      <c r="K106" s="14">
        <f>+'Feb midyear Jefferson Cham'!K73</f>
        <v>8466.4916187312265</v>
      </c>
      <c r="L106" s="13">
        <f t="shared" si="44"/>
        <v>8466.4916187312265</v>
      </c>
      <c r="M106" s="13">
        <f t="shared" si="45"/>
        <v>0</v>
      </c>
    </row>
    <row r="107" spans="1:13" s="16" customFormat="1" ht="14.45" customHeight="1" x14ac:dyDescent="0.2">
      <c r="A107" s="59" t="s">
        <v>409</v>
      </c>
      <c r="B107" s="20" t="s">
        <v>370</v>
      </c>
      <c r="C107" s="15">
        <f>+'Oct midyear Tallulah'!D73</f>
        <v>333</v>
      </c>
      <c r="D107" s="15">
        <f>+'Feb midyear Tallulah'!D73</f>
        <v>339</v>
      </c>
      <c r="E107" s="54">
        <f t="shared" si="41"/>
        <v>6</v>
      </c>
      <c r="F107" s="54">
        <f t="shared" si="42"/>
        <v>6</v>
      </c>
      <c r="G107" s="54">
        <f t="shared" si="43"/>
        <v>0</v>
      </c>
      <c r="H107" s="13" t="s">
        <v>535</v>
      </c>
      <c r="I107" s="13"/>
      <c r="J107" s="13"/>
      <c r="K107" s="14">
        <f>+'Feb midyear Tallulah'!K73</f>
        <v>18688.103558047143</v>
      </c>
      <c r="L107" s="13">
        <f t="shared" si="44"/>
        <v>18688.103558047143</v>
      </c>
      <c r="M107" s="13">
        <f t="shared" si="45"/>
        <v>0</v>
      </c>
    </row>
    <row r="108" spans="1:13" s="16" customFormat="1" ht="14.45" customHeight="1" x14ac:dyDescent="0.2">
      <c r="A108" s="59" t="s">
        <v>410</v>
      </c>
      <c r="B108" s="20" t="s">
        <v>411</v>
      </c>
      <c r="C108" s="15">
        <f>+'Oct midyear B.R. Charter'!D73</f>
        <v>621</v>
      </c>
      <c r="D108" s="15">
        <f>+'Feb midyear B.R. Charter'!D73</f>
        <v>585</v>
      </c>
      <c r="E108" s="54">
        <f t="shared" si="41"/>
        <v>-36</v>
      </c>
      <c r="F108" s="54">
        <f t="shared" si="42"/>
        <v>0</v>
      </c>
      <c r="G108" s="54">
        <f t="shared" si="43"/>
        <v>-36</v>
      </c>
      <c r="H108" s="13" t="s">
        <v>535</v>
      </c>
      <c r="I108" s="13"/>
      <c r="J108" s="13"/>
      <c r="K108" s="14">
        <f>+'Feb midyear B.R. Charter'!K73</f>
        <v>-77153.740736774533</v>
      </c>
      <c r="L108" s="13">
        <f t="shared" si="44"/>
        <v>0</v>
      </c>
      <c r="M108" s="13">
        <f t="shared" si="45"/>
        <v>-77153.740736774533</v>
      </c>
    </row>
    <row r="109" spans="1:13" s="16" customFormat="1" ht="14.45" customHeight="1" x14ac:dyDescent="0.2">
      <c r="A109" s="214" t="s">
        <v>412</v>
      </c>
      <c r="B109" s="215" t="s">
        <v>413</v>
      </c>
      <c r="C109" s="216">
        <f>+'Oct midyear Iberville'!D73</f>
        <v>274</v>
      </c>
      <c r="D109" s="12">
        <f>+'Feb midyear Iberville'!D73</f>
        <v>271</v>
      </c>
      <c r="E109" s="55">
        <f t="shared" si="41"/>
        <v>-3</v>
      </c>
      <c r="F109" s="55">
        <f t="shared" si="42"/>
        <v>0</v>
      </c>
      <c r="G109" s="55">
        <f t="shared" si="43"/>
        <v>-3</v>
      </c>
      <c r="H109" s="11" t="s">
        <v>535</v>
      </c>
      <c r="I109" s="11"/>
      <c r="J109" s="11"/>
      <c r="K109" s="10">
        <f>+'Feb midyear Iberville'!K73</f>
        <v>-6430.1170126237494</v>
      </c>
      <c r="L109" s="11">
        <f t="shared" si="44"/>
        <v>0</v>
      </c>
      <c r="M109" s="11">
        <f t="shared" si="45"/>
        <v>-6430.1170126237494</v>
      </c>
    </row>
    <row r="110" spans="1:13" s="16" customFormat="1" ht="14.45" customHeight="1" x14ac:dyDescent="0.2">
      <c r="A110" s="196" t="s">
        <v>414</v>
      </c>
      <c r="B110" s="197" t="s">
        <v>415</v>
      </c>
      <c r="C110" s="198">
        <f>+'Oct midyear Delta'!D73</f>
        <v>371</v>
      </c>
      <c r="D110" s="15">
        <f>+'Feb midyear Delta'!D73</f>
        <v>371</v>
      </c>
      <c r="E110" s="54">
        <f t="shared" si="41"/>
        <v>0</v>
      </c>
      <c r="F110" s="54">
        <f t="shared" si="42"/>
        <v>0</v>
      </c>
      <c r="G110" s="54">
        <f t="shared" si="43"/>
        <v>0</v>
      </c>
      <c r="H110" s="13" t="s">
        <v>535</v>
      </c>
      <c r="I110" s="13"/>
      <c r="J110" s="13"/>
      <c r="K110" s="14">
        <f>+'Feb midyear Delta'!K73</f>
        <v>1758.8625088544522</v>
      </c>
      <c r="L110" s="13">
        <f t="shared" si="44"/>
        <v>1758.8625088544522</v>
      </c>
      <c r="M110" s="13">
        <f t="shared" si="45"/>
        <v>0</v>
      </c>
    </row>
    <row r="111" spans="1:13" s="16" customFormat="1" ht="14.45" customHeight="1" x14ac:dyDescent="0.2">
      <c r="A111" s="59" t="s">
        <v>416</v>
      </c>
      <c r="B111" s="20" t="s">
        <v>417</v>
      </c>
      <c r="C111" s="15">
        <f>+'Oct midyear Northshore'!D73</f>
        <v>407</v>
      </c>
      <c r="D111" s="15">
        <f>+'Feb midyear Northshore'!D73</f>
        <v>424</v>
      </c>
      <c r="E111" s="54">
        <f t="shared" si="41"/>
        <v>17</v>
      </c>
      <c r="F111" s="54">
        <f t="shared" si="42"/>
        <v>17</v>
      </c>
      <c r="G111" s="54">
        <f t="shared" si="43"/>
        <v>0</v>
      </c>
      <c r="H111" s="13" t="s">
        <v>535</v>
      </c>
      <c r="I111" s="13"/>
      <c r="J111" s="13"/>
      <c r="K111" s="14">
        <f>+'Feb midyear Northshore'!K73</f>
        <v>61990.883743758117</v>
      </c>
      <c r="L111" s="13">
        <f t="shared" si="44"/>
        <v>61990.883743758117</v>
      </c>
      <c r="M111" s="13">
        <f t="shared" si="45"/>
        <v>0</v>
      </c>
    </row>
    <row r="112" spans="1:13" s="16" customFormat="1" ht="14.45" customHeight="1" x14ac:dyDescent="0.2">
      <c r="A112" s="59" t="s">
        <v>418</v>
      </c>
      <c r="B112" s="20" t="s">
        <v>419</v>
      </c>
      <c r="C112" s="15">
        <f>+'Oct midyear LA Key'!D73</f>
        <v>181</v>
      </c>
      <c r="D112" s="15">
        <f>+'Feb midyear LA Key'!D73</f>
        <v>181</v>
      </c>
      <c r="E112" s="54">
        <f t="shared" si="41"/>
        <v>0</v>
      </c>
      <c r="F112" s="54">
        <f t="shared" si="42"/>
        <v>0</v>
      </c>
      <c r="G112" s="54">
        <f t="shared" si="43"/>
        <v>0</v>
      </c>
      <c r="H112" s="13" t="s">
        <v>535</v>
      </c>
      <c r="I112" s="13"/>
      <c r="J112" s="13"/>
      <c r="K112" s="14">
        <f>+'Feb midyear LA Key'!K73</f>
        <v>-349.57581241790899</v>
      </c>
      <c r="L112" s="13">
        <f t="shared" si="44"/>
        <v>0</v>
      </c>
      <c r="M112" s="13">
        <f t="shared" si="45"/>
        <v>-349.57581241790899</v>
      </c>
    </row>
    <row r="113" spans="1:13" s="16" customFormat="1" ht="14.45" customHeight="1" x14ac:dyDescent="0.2">
      <c r="A113" s="59" t="s">
        <v>420</v>
      </c>
      <c r="B113" s="20" t="s">
        <v>421</v>
      </c>
      <c r="C113" s="15">
        <f>+'Oct midyear Impact'!D73</f>
        <v>149</v>
      </c>
      <c r="D113" s="15">
        <f>+'Feb midyear Impact'!D73</f>
        <v>169</v>
      </c>
      <c r="E113" s="54">
        <f t="shared" si="41"/>
        <v>20</v>
      </c>
      <c r="F113" s="54">
        <f t="shared" si="42"/>
        <v>20</v>
      </c>
      <c r="G113" s="54">
        <f t="shared" si="43"/>
        <v>0</v>
      </c>
      <c r="H113" s="13" t="s">
        <v>535</v>
      </c>
      <c r="I113" s="13"/>
      <c r="J113" s="13"/>
      <c r="K113" s="14">
        <f>+'Feb midyear Impact'!K73</f>
        <v>35603.179091410093</v>
      </c>
      <c r="L113" s="13">
        <f t="shared" si="44"/>
        <v>35603.179091410093</v>
      </c>
      <c r="M113" s="13">
        <f t="shared" si="45"/>
        <v>0</v>
      </c>
    </row>
    <row r="114" spans="1:13" s="16" customFormat="1" ht="14.45" customHeight="1" x14ac:dyDescent="0.2">
      <c r="A114" s="60" t="s">
        <v>422</v>
      </c>
      <c r="B114" s="22" t="s">
        <v>423</v>
      </c>
      <c r="C114" s="12">
        <f>+'Oct midyear Vision'!D73</f>
        <v>200</v>
      </c>
      <c r="D114" s="12">
        <f>+'Feb midyear Vision'!D73</f>
        <v>176</v>
      </c>
      <c r="E114" s="55">
        <f t="shared" si="41"/>
        <v>-24</v>
      </c>
      <c r="F114" s="55">
        <f t="shared" si="42"/>
        <v>0</v>
      </c>
      <c r="G114" s="55">
        <f t="shared" si="43"/>
        <v>-24</v>
      </c>
      <c r="H114" s="11" t="s">
        <v>535</v>
      </c>
      <c r="I114" s="11"/>
      <c r="J114" s="11"/>
      <c r="K114" s="10">
        <f>+'Feb midyear Vision'!K73</f>
        <v>-76014.757264158732</v>
      </c>
      <c r="L114" s="11">
        <f t="shared" si="44"/>
        <v>0</v>
      </c>
      <c r="M114" s="11">
        <f t="shared" si="45"/>
        <v>-76014.757264158732</v>
      </c>
    </row>
    <row r="115" spans="1:13" s="16" customFormat="1" ht="14.45" customHeight="1" x14ac:dyDescent="0.2">
      <c r="A115" s="59" t="s">
        <v>424</v>
      </c>
      <c r="B115" s="20" t="s">
        <v>425</v>
      </c>
      <c r="C115" s="15">
        <f>+'Oct midyear Advantage'!D73</f>
        <v>360</v>
      </c>
      <c r="D115" s="15">
        <f>+'Feb midyear Advantage'!D73</f>
        <v>348</v>
      </c>
      <c r="E115" s="54">
        <f t="shared" si="41"/>
        <v>-12</v>
      </c>
      <c r="F115" s="54">
        <f t="shared" si="42"/>
        <v>0</v>
      </c>
      <c r="G115" s="54">
        <f t="shared" si="43"/>
        <v>-12</v>
      </c>
      <c r="H115" s="13" t="s">
        <v>535</v>
      </c>
      <c r="I115" s="13"/>
      <c r="J115" s="13"/>
      <c r="K115" s="14">
        <f>+'Feb midyear Advantage'!K73</f>
        <v>-42173.599991548719</v>
      </c>
      <c r="L115" s="13">
        <f t="shared" si="44"/>
        <v>0</v>
      </c>
      <c r="M115" s="13">
        <f t="shared" si="45"/>
        <v>-42173.599991548719</v>
      </c>
    </row>
    <row r="116" spans="1:13" s="16" customFormat="1" ht="14.45" customHeight="1" x14ac:dyDescent="0.2">
      <c r="A116" s="59" t="s">
        <v>426</v>
      </c>
      <c r="B116" s="20" t="s">
        <v>427</v>
      </c>
      <c r="C116" s="15">
        <f>+'Oct midyear Willow'!D73</f>
        <v>483</v>
      </c>
      <c r="D116" s="15">
        <f>+'Feb midyear Willow'!D73</f>
        <v>456</v>
      </c>
      <c r="E116" s="54">
        <f t="shared" si="41"/>
        <v>-27</v>
      </c>
      <c r="F116" s="54">
        <f t="shared" si="42"/>
        <v>0</v>
      </c>
      <c r="G116" s="54">
        <f t="shared" si="43"/>
        <v>-27</v>
      </c>
      <c r="H116" s="13" t="s">
        <v>535</v>
      </c>
      <c r="I116" s="13"/>
      <c r="J116" s="13"/>
      <c r="K116" s="14">
        <f>+'Feb midyear Willow'!K73</f>
        <v>-56874.824190605577</v>
      </c>
      <c r="L116" s="13">
        <f t="shared" si="44"/>
        <v>0</v>
      </c>
      <c r="M116" s="13">
        <f t="shared" si="45"/>
        <v>-56874.824190605577</v>
      </c>
    </row>
    <row r="117" spans="1:13" s="16" customFormat="1" ht="14.45" customHeight="1" x14ac:dyDescent="0.2">
      <c r="A117" s="59" t="s">
        <v>428</v>
      </c>
      <c r="B117" s="20" t="s">
        <v>429</v>
      </c>
      <c r="C117" s="15">
        <f>+'Oct midyear Northeast'!D73</f>
        <v>144</v>
      </c>
      <c r="D117" s="15">
        <f>+'Feb midyear Northeast'!D73</f>
        <v>143</v>
      </c>
      <c r="E117" s="54">
        <f t="shared" si="41"/>
        <v>-1</v>
      </c>
      <c r="F117" s="54">
        <f t="shared" si="42"/>
        <v>0</v>
      </c>
      <c r="G117" s="54">
        <f t="shared" si="43"/>
        <v>-1</v>
      </c>
      <c r="H117" s="13" t="s">
        <v>535</v>
      </c>
      <c r="I117" s="13"/>
      <c r="J117" s="13"/>
      <c r="K117" s="14">
        <f>+'Feb midyear Northeast'!K73</f>
        <v>-3574.2454710461707</v>
      </c>
      <c r="L117" s="13">
        <f t="shared" si="44"/>
        <v>0</v>
      </c>
      <c r="M117" s="13">
        <f t="shared" si="45"/>
        <v>-3574.2454710461707</v>
      </c>
    </row>
    <row r="118" spans="1:13" s="16" customFormat="1" ht="14.45" customHeight="1" x14ac:dyDescent="0.2">
      <c r="A118" s="59" t="s">
        <v>430</v>
      </c>
      <c r="B118" s="20" t="s">
        <v>431</v>
      </c>
      <c r="C118" s="15">
        <f>+'Oct midyear Acadiana Ren'!D73</f>
        <v>675</v>
      </c>
      <c r="D118" s="15">
        <f>+'Feb midyear Acadiana Ren'!D73</f>
        <v>670</v>
      </c>
      <c r="E118" s="54">
        <f t="shared" si="41"/>
        <v>-5</v>
      </c>
      <c r="F118" s="54">
        <f t="shared" si="42"/>
        <v>0</v>
      </c>
      <c r="G118" s="54">
        <f t="shared" si="43"/>
        <v>-5</v>
      </c>
      <c r="H118" s="13" t="s">
        <v>535</v>
      </c>
      <c r="I118" s="13"/>
      <c r="J118" s="13"/>
      <c r="K118" s="14">
        <f>+'Feb midyear Acadiana Ren'!K73</f>
        <v>-4293.6511391738259</v>
      </c>
      <c r="L118" s="13">
        <f t="shared" si="44"/>
        <v>0</v>
      </c>
      <c r="M118" s="13">
        <f t="shared" si="45"/>
        <v>-4293.6511391738259</v>
      </c>
    </row>
    <row r="119" spans="1:13" s="16" customFormat="1" ht="14.45" customHeight="1" x14ac:dyDescent="0.2">
      <c r="A119" s="60" t="s">
        <v>432</v>
      </c>
      <c r="B119" s="22" t="s">
        <v>433</v>
      </c>
      <c r="C119" s="12">
        <f>+'Oct midyear Laf Ren'!D73</f>
        <v>534</v>
      </c>
      <c r="D119" s="12">
        <f>+'Feb midyear Laf Ren'!D73</f>
        <v>514</v>
      </c>
      <c r="E119" s="55">
        <f t="shared" si="41"/>
        <v>-20</v>
      </c>
      <c r="F119" s="55">
        <f t="shared" si="42"/>
        <v>0</v>
      </c>
      <c r="G119" s="55">
        <f t="shared" si="43"/>
        <v>-20</v>
      </c>
      <c r="H119" s="11" t="s">
        <v>535</v>
      </c>
      <c r="I119" s="11"/>
      <c r="J119" s="11"/>
      <c r="K119" s="10">
        <f>+'Feb midyear Laf Ren'!K73</f>
        <v>-35347.658765148895</v>
      </c>
      <c r="L119" s="11">
        <f t="shared" si="44"/>
        <v>0</v>
      </c>
      <c r="M119" s="11">
        <f t="shared" si="45"/>
        <v>-35347.658765148895</v>
      </c>
    </row>
    <row r="120" spans="1:13" s="16" customFormat="1" ht="14.45" customHeight="1" thickBot="1" x14ac:dyDescent="0.3">
      <c r="A120" s="63"/>
      <c r="B120" s="8" t="s">
        <v>696</v>
      </c>
      <c r="C120" s="56">
        <f>SUM(C95:C119)</f>
        <v>13174</v>
      </c>
      <c r="D120" s="56">
        <f>SUM(D95:D119)</f>
        <v>13121</v>
      </c>
      <c r="E120" s="56">
        <f t="shared" ref="E120:G120" si="46">SUM(E95:E119)</f>
        <v>-53</v>
      </c>
      <c r="F120" s="56">
        <f t="shared" si="46"/>
        <v>155</v>
      </c>
      <c r="G120" s="56">
        <f t="shared" si="46"/>
        <v>-208</v>
      </c>
      <c r="H120" s="57"/>
      <c r="I120" s="57"/>
      <c r="J120" s="57"/>
      <c r="K120" s="41">
        <f>SUM(K95:K119)</f>
        <v>-153272.78322694002</v>
      </c>
      <c r="L120" s="57">
        <f t="shared" ref="L120:M120" si="47">SUM(L95:L119)</f>
        <v>348495.56551860017</v>
      </c>
      <c r="M120" s="57">
        <f t="shared" si="47"/>
        <v>-501768.34874554025</v>
      </c>
    </row>
    <row r="121" spans="1:13" ht="8.4499999999999993" customHeight="1" thickTop="1" x14ac:dyDescent="0.25">
      <c r="A121" s="64"/>
      <c r="B121" s="18"/>
      <c r="C121" s="7"/>
      <c r="D121" s="7"/>
      <c r="E121" s="7"/>
      <c r="F121" s="7"/>
      <c r="G121" s="7"/>
      <c r="H121" s="6"/>
      <c r="I121" s="6"/>
      <c r="J121" s="6"/>
      <c r="K121" s="6"/>
      <c r="L121" s="6"/>
      <c r="M121" s="6"/>
    </row>
    <row r="122" spans="1:13" s="16" customFormat="1" ht="14.45" customHeight="1" x14ac:dyDescent="0.2">
      <c r="A122" s="59">
        <v>300001</v>
      </c>
      <c r="B122" s="20" t="s">
        <v>434</v>
      </c>
      <c r="C122" s="15">
        <f>VLOOKUP(A122,'10.1.14_Type 5_ALL'!$A$3:$E$66,5,FALSE)</f>
        <v>405</v>
      </c>
      <c r="D122" s="15">
        <f>VLOOKUP($A122,'2.1.15_Type 5_ALL'!$A$3:$F$66,5,FALSE)</f>
        <v>404</v>
      </c>
      <c r="E122" s="54">
        <f t="shared" ref="E122:E178" si="48">D122-C122</f>
        <v>-1</v>
      </c>
      <c r="F122" s="54">
        <f t="shared" ref="F122:F178" si="49">IF(E122&gt;0,E122,0)</f>
        <v>0</v>
      </c>
      <c r="G122" s="54">
        <f t="shared" ref="G122:G178" si="50">IF(E122&lt;0,E122,0)</f>
        <v>-1</v>
      </c>
      <c r="H122" s="13">
        <f>VLOOKUP($A122,'[1]Table 5B1_RSD_Orleans'!$A$12:$F$70,4,FALSE)</f>
        <v>3602.7009974327857</v>
      </c>
      <c r="I122" s="13">
        <f>VLOOKUP($A122,'[1]Table 5B1_RSD_Orleans'!$A$12:$F$70,6,FALSE)</f>
        <v>767.72184717013943</v>
      </c>
      <c r="J122" s="13">
        <f t="shared" ref="J122:J178" si="51">(I122+H122)*0.5</f>
        <v>2185.2114223014623</v>
      </c>
      <c r="K122" s="14">
        <f t="shared" ref="K122:K178" si="52">E122*J122</f>
        <v>-2185.2114223014623</v>
      </c>
      <c r="L122" s="13">
        <f t="shared" ref="L122:L178" si="53">IF(K122&gt;0,K122,0)</f>
        <v>0</v>
      </c>
      <c r="M122" s="13">
        <f t="shared" ref="M122:M178" si="54">IF(K122&lt;0,K122,0)</f>
        <v>-2185.2114223014623</v>
      </c>
    </row>
    <row r="123" spans="1:13" s="16" customFormat="1" ht="14.45" customHeight="1" x14ac:dyDescent="0.2">
      <c r="A123" s="59">
        <v>300002</v>
      </c>
      <c r="B123" s="20" t="s">
        <v>435</v>
      </c>
      <c r="C123" s="15">
        <f>VLOOKUP(A123,'10.1.14_Type 5_ALL'!$A$3:$E$66,5,FALSE)</f>
        <v>480</v>
      </c>
      <c r="D123" s="15">
        <f>VLOOKUP($A123,'2.1.15_Type 5_ALL'!$A$3:$F$66,5,FALSE)</f>
        <v>488</v>
      </c>
      <c r="E123" s="54">
        <f t="shared" si="48"/>
        <v>8</v>
      </c>
      <c r="F123" s="54">
        <f t="shared" si="49"/>
        <v>8</v>
      </c>
      <c r="G123" s="54">
        <f t="shared" si="50"/>
        <v>0</v>
      </c>
      <c r="H123" s="13">
        <f>VLOOKUP($A123,'[1]Table 5B1_RSD_Orleans'!$A$12:$F$70,4,FALSE)</f>
        <v>3602.7009974327857</v>
      </c>
      <c r="I123" s="13">
        <f>VLOOKUP($A123,'[1]Table 5B1_RSD_Orleans'!$A$12:$F$70,6,FALSE)</f>
        <v>730.66950653120466</v>
      </c>
      <c r="J123" s="13">
        <f t="shared" si="51"/>
        <v>2166.685251981995</v>
      </c>
      <c r="K123" s="14">
        <f t="shared" si="52"/>
        <v>17333.48201585596</v>
      </c>
      <c r="L123" s="13">
        <f t="shared" si="53"/>
        <v>17333.48201585596</v>
      </c>
      <c r="M123" s="13">
        <f t="shared" si="54"/>
        <v>0</v>
      </c>
    </row>
    <row r="124" spans="1:13" s="4" customFormat="1" ht="14.45" customHeight="1" x14ac:dyDescent="0.2">
      <c r="A124" s="59">
        <v>300003</v>
      </c>
      <c r="B124" s="20" t="s">
        <v>436</v>
      </c>
      <c r="C124" s="15">
        <f>VLOOKUP(A124,'10.1.14_Type 5_ALL'!$A$3:$E$66,5,FALSE)</f>
        <v>698</v>
      </c>
      <c r="D124" s="15">
        <f>VLOOKUP($A124,'2.1.15_Type 5_ALL'!$A$3:$F$66,5,FALSE)</f>
        <v>687</v>
      </c>
      <c r="E124" s="54">
        <f t="shared" si="48"/>
        <v>-11</v>
      </c>
      <c r="F124" s="54">
        <f t="shared" si="49"/>
        <v>0</v>
      </c>
      <c r="G124" s="54">
        <f t="shared" si="50"/>
        <v>-11</v>
      </c>
      <c r="H124" s="13">
        <f>VLOOKUP($A124,'[1]Table 5B1_RSD_Orleans'!$A$12:$F$70,4,FALSE)</f>
        <v>3602.7009974327857</v>
      </c>
      <c r="I124" s="13">
        <f>VLOOKUP($A124,'[1]Table 5B1_RSD_Orleans'!$A$12:$F$70,6,FALSE)</f>
        <v>767.72184717013943</v>
      </c>
      <c r="J124" s="13">
        <f t="shared" si="51"/>
        <v>2185.2114223014623</v>
      </c>
      <c r="K124" s="14">
        <f t="shared" si="52"/>
        <v>-24037.325645316087</v>
      </c>
      <c r="L124" s="13">
        <f t="shared" si="53"/>
        <v>0</v>
      </c>
      <c r="M124" s="13">
        <f t="shared" si="54"/>
        <v>-24037.325645316087</v>
      </c>
    </row>
    <row r="125" spans="1:13" s="16" customFormat="1" ht="14.45" customHeight="1" x14ac:dyDescent="0.2">
      <c r="A125" s="59">
        <v>300004</v>
      </c>
      <c r="B125" s="20" t="s">
        <v>437</v>
      </c>
      <c r="C125" s="15">
        <f>VLOOKUP(A125,'10.1.14_Type 5_ALL'!$A$3:$E$66,5,FALSE)</f>
        <v>465</v>
      </c>
      <c r="D125" s="15">
        <f>VLOOKUP($A125,'2.1.15_Type 5_ALL'!$A$3:$F$66,5,FALSE)</f>
        <v>464</v>
      </c>
      <c r="E125" s="54">
        <f t="shared" si="48"/>
        <v>-1</v>
      </c>
      <c r="F125" s="54">
        <f t="shared" si="49"/>
        <v>0</v>
      </c>
      <c r="G125" s="54">
        <f t="shared" si="50"/>
        <v>-1</v>
      </c>
      <c r="H125" s="13">
        <f>VLOOKUP($A125,'[1]Table 5B1_RSD_Orleans'!$A$12:$F$70,4,FALSE)</f>
        <v>3602.7009974327857</v>
      </c>
      <c r="I125" s="13">
        <f>VLOOKUP($A125,'[1]Table 5B1_RSD_Orleans'!$A$12:$F$70,6,FALSE)</f>
        <v>746.0335616438357</v>
      </c>
      <c r="J125" s="13">
        <f t="shared" si="51"/>
        <v>2174.3672795383109</v>
      </c>
      <c r="K125" s="14">
        <f t="shared" si="52"/>
        <v>-2174.3672795383109</v>
      </c>
      <c r="L125" s="13">
        <f t="shared" si="53"/>
        <v>0</v>
      </c>
      <c r="M125" s="13">
        <f t="shared" si="54"/>
        <v>-2174.3672795383109</v>
      </c>
    </row>
    <row r="126" spans="1:13" s="4" customFormat="1" ht="14.45" customHeight="1" x14ac:dyDescent="0.2">
      <c r="A126" s="60">
        <v>360001</v>
      </c>
      <c r="B126" s="22" t="s">
        <v>438</v>
      </c>
      <c r="C126" s="12">
        <f>VLOOKUP(A126,'10.1.14_Type 5_ALL'!$A$3:$E$66,5,FALSE)</f>
        <v>164</v>
      </c>
      <c r="D126" s="12">
        <f>VLOOKUP($A126,'2.1.15_Type 5_ALL'!$A$3:$F$66,5,FALSE)</f>
        <v>163</v>
      </c>
      <c r="E126" s="55">
        <f t="shared" si="48"/>
        <v>-1</v>
      </c>
      <c r="F126" s="55">
        <f t="shared" si="49"/>
        <v>0</v>
      </c>
      <c r="G126" s="55">
        <f t="shared" si="50"/>
        <v>-1</v>
      </c>
      <c r="H126" s="11">
        <f>VLOOKUP($A126,'[1]Table 5B1_RSD_Orleans'!$A$12:$F$70,4,FALSE)</f>
        <v>3602.7009974327857</v>
      </c>
      <c r="I126" s="11">
        <f>VLOOKUP($A126,'[1]Table 5B1_RSD_Orleans'!$A$12:$F$70,6,FALSE)</f>
        <v>746.0335616438357</v>
      </c>
      <c r="J126" s="11">
        <f t="shared" si="51"/>
        <v>2174.3672795383109</v>
      </c>
      <c r="K126" s="10">
        <f t="shared" si="52"/>
        <v>-2174.3672795383109</v>
      </c>
      <c r="L126" s="11">
        <f t="shared" si="53"/>
        <v>0</v>
      </c>
      <c r="M126" s="11">
        <f t="shared" si="54"/>
        <v>-2174.3672795383109</v>
      </c>
    </row>
    <row r="127" spans="1:13" ht="14.45" customHeight="1" x14ac:dyDescent="0.2">
      <c r="A127" s="59">
        <v>361001</v>
      </c>
      <c r="B127" s="20" t="s">
        <v>439</v>
      </c>
      <c r="C127" s="15">
        <f>VLOOKUP(A127,'10.1.14_Type 5_ALL'!$A$3:$E$66,5,FALSE)</f>
        <v>162</v>
      </c>
      <c r="D127" s="15">
        <f>VLOOKUP($A127,'2.1.15_Type 5_ALL'!$A$3:$F$66,5,FALSE)</f>
        <v>167</v>
      </c>
      <c r="E127" s="54">
        <f t="shared" si="48"/>
        <v>5</v>
      </c>
      <c r="F127" s="54">
        <f t="shared" si="49"/>
        <v>5</v>
      </c>
      <c r="G127" s="54">
        <f t="shared" si="50"/>
        <v>0</v>
      </c>
      <c r="H127" s="13">
        <f>VLOOKUP($A127,'[1]Table 5B1_RSD_Orleans'!$A$12:$F$70,4,FALSE)</f>
        <v>3602.7009974327857</v>
      </c>
      <c r="I127" s="13">
        <f>VLOOKUP($A127,'[1]Table 5B1_RSD_Orleans'!$A$12:$F$70,6,FALSE)</f>
        <v>746.0335616438357</v>
      </c>
      <c r="J127" s="13">
        <f t="shared" si="51"/>
        <v>2174.3672795383109</v>
      </c>
      <c r="K127" s="14">
        <f t="shared" si="52"/>
        <v>10871.836397691553</v>
      </c>
      <c r="L127" s="13">
        <f t="shared" si="53"/>
        <v>10871.836397691553</v>
      </c>
      <c r="M127" s="13">
        <f t="shared" si="54"/>
        <v>0</v>
      </c>
    </row>
    <row r="128" spans="1:13" ht="14.45" customHeight="1" x14ac:dyDescent="0.2">
      <c r="A128" s="59">
        <v>363001</v>
      </c>
      <c r="B128" s="20" t="s">
        <v>440</v>
      </c>
      <c r="C128" s="15">
        <f>VLOOKUP(A128,'10.1.14_Type 5_ALL'!$A$3:$E$66,5,FALSE)</f>
        <v>543</v>
      </c>
      <c r="D128" s="15">
        <f>VLOOKUP($A128,'2.1.15_Type 5_ALL'!$A$3:$F$66,5,FALSE)</f>
        <v>523</v>
      </c>
      <c r="E128" s="54">
        <f t="shared" si="48"/>
        <v>-20</v>
      </c>
      <c r="F128" s="54">
        <f t="shared" si="49"/>
        <v>0</v>
      </c>
      <c r="G128" s="54">
        <f t="shared" si="50"/>
        <v>-20</v>
      </c>
      <c r="H128" s="13">
        <f>VLOOKUP($A128,'[1]Table 5B1_RSD_Orleans'!$A$12:$F$70,4,FALSE)</f>
        <v>3602.7009974327857</v>
      </c>
      <c r="I128" s="13">
        <f>VLOOKUP($A128,'[1]Table 5B1_RSD_Orleans'!$A$12:$F$70,6,FALSE)</f>
        <v>746.0335616438357</v>
      </c>
      <c r="J128" s="13">
        <f t="shared" si="51"/>
        <v>2174.3672795383109</v>
      </c>
      <c r="K128" s="14">
        <f t="shared" si="52"/>
        <v>-43487.345590766214</v>
      </c>
      <c r="L128" s="13">
        <f t="shared" si="53"/>
        <v>0</v>
      </c>
      <c r="M128" s="13">
        <f t="shared" si="54"/>
        <v>-43487.345590766214</v>
      </c>
    </row>
    <row r="129" spans="1:13" ht="14.45" customHeight="1" x14ac:dyDescent="0.2">
      <c r="A129" s="59">
        <v>363002</v>
      </c>
      <c r="B129" s="20" t="s">
        <v>441</v>
      </c>
      <c r="C129" s="15">
        <f>VLOOKUP(A129,'10.1.14_Type 5_ALL'!$A$3:$E$66,5,FALSE)</f>
        <v>414</v>
      </c>
      <c r="D129" s="15">
        <f>VLOOKUP($A129,'2.1.15_Type 5_ALL'!$A$3:$F$66,5,FALSE)</f>
        <v>417</v>
      </c>
      <c r="E129" s="54">
        <f t="shared" si="48"/>
        <v>3</v>
      </c>
      <c r="F129" s="54">
        <f t="shared" si="49"/>
        <v>3</v>
      </c>
      <c r="G129" s="54">
        <f t="shared" si="50"/>
        <v>0</v>
      </c>
      <c r="H129" s="13">
        <f>VLOOKUP($A129,'[1]Table 5B1_RSD_Orleans'!$A$12:$F$70,4,FALSE)</f>
        <v>3602.7009974327857</v>
      </c>
      <c r="I129" s="13">
        <f>VLOOKUP($A129,'[1]Table 5B1_RSD_Orleans'!$A$12:$F$70,6,FALSE)</f>
        <v>746.0335616438357</v>
      </c>
      <c r="J129" s="13">
        <f t="shared" si="51"/>
        <v>2174.3672795383109</v>
      </c>
      <c r="K129" s="14">
        <f t="shared" si="52"/>
        <v>6523.1018386149326</v>
      </c>
      <c r="L129" s="13">
        <f t="shared" si="53"/>
        <v>6523.1018386149326</v>
      </c>
      <c r="M129" s="13">
        <f t="shared" si="54"/>
        <v>0</v>
      </c>
    </row>
    <row r="130" spans="1:13" ht="14.45" customHeight="1" x14ac:dyDescent="0.2">
      <c r="A130" s="59">
        <v>364001</v>
      </c>
      <c r="B130" s="20" t="s">
        <v>442</v>
      </c>
      <c r="C130" s="15">
        <f>VLOOKUP(A130,'10.1.14_Type 5_ALL'!$A$3:$E$66,5,FALSE)</f>
        <v>558</v>
      </c>
      <c r="D130" s="15">
        <f>VLOOKUP($A130,'2.1.15_Type 5_ALL'!$A$3:$F$66,5,FALSE)</f>
        <v>564</v>
      </c>
      <c r="E130" s="54">
        <f t="shared" si="48"/>
        <v>6</v>
      </c>
      <c r="F130" s="54">
        <f t="shared" si="49"/>
        <v>6</v>
      </c>
      <c r="G130" s="54">
        <f t="shared" si="50"/>
        <v>0</v>
      </c>
      <c r="H130" s="13">
        <f>VLOOKUP($A130,'[1]Table 5B1_RSD_Orleans'!$A$12:$F$70,4,FALSE)</f>
        <v>3602.7009974327857</v>
      </c>
      <c r="I130" s="13">
        <f>VLOOKUP($A130,'[1]Table 5B1_RSD_Orleans'!$A$12:$F$70,6,FALSE)</f>
        <v>746.0335616438357</v>
      </c>
      <c r="J130" s="13">
        <f t="shared" si="51"/>
        <v>2174.3672795383109</v>
      </c>
      <c r="K130" s="14">
        <f t="shared" si="52"/>
        <v>13046.203677229865</v>
      </c>
      <c r="L130" s="13">
        <f t="shared" si="53"/>
        <v>13046.203677229865</v>
      </c>
      <c r="M130" s="13">
        <f t="shared" si="54"/>
        <v>0</v>
      </c>
    </row>
    <row r="131" spans="1:13" ht="14.45" customHeight="1" x14ac:dyDescent="0.2">
      <c r="A131" s="60">
        <v>366001</v>
      </c>
      <c r="B131" s="22" t="s">
        <v>443</v>
      </c>
      <c r="C131" s="12">
        <f>VLOOKUP(A131,'10.1.14_Type 5_ALL'!$A$3:$E$66,5,FALSE)</f>
        <v>180</v>
      </c>
      <c r="D131" s="12">
        <f>VLOOKUP($A131,'2.1.15_Type 5_ALL'!$A$3:$F$66,5,FALSE)</f>
        <v>177</v>
      </c>
      <c r="E131" s="55">
        <f t="shared" si="48"/>
        <v>-3</v>
      </c>
      <c r="F131" s="55">
        <f t="shared" si="49"/>
        <v>0</v>
      </c>
      <c r="G131" s="55">
        <f t="shared" si="50"/>
        <v>-3</v>
      </c>
      <c r="H131" s="11">
        <f>VLOOKUP($A131,'[1]Table 5B1_RSD_Orleans'!$A$12:$F$70,4,FALSE)</f>
        <v>3602.7009974327857</v>
      </c>
      <c r="I131" s="11">
        <f>VLOOKUP($A131,'[1]Table 5B1_RSD_Orleans'!$A$12:$F$70,6,FALSE)</f>
        <v>746.0335616438357</v>
      </c>
      <c r="J131" s="11">
        <f t="shared" si="51"/>
        <v>2174.3672795383109</v>
      </c>
      <c r="K131" s="10">
        <f t="shared" si="52"/>
        <v>-6523.1018386149326</v>
      </c>
      <c r="L131" s="11">
        <f t="shared" si="53"/>
        <v>0</v>
      </c>
      <c r="M131" s="11">
        <f t="shared" si="54"/>
        <v>-6523.1018386149326</v>
      </c>
    </row>
    <row r="132" spans="1:13" ht="14.45" customHeight="1" x14ac:dyDescent="0.2">
      <c r="A132" s="59">
        <v>367001</v>
      </c>
      <c r="B132" s="20" t="s">
        <v>444</v>
      </c>
      <c r="C132" s="15">
        <f>VLOOKUP(A132,'10.1.14_Type 5_ALL'!$A$3:$E$66,5,FALSE)</f>
        <v>387</v>
      </c>
      <c r="D132" s="15">
        <f>VLOOKUP($A132,'2.1.15_Type 5_ALL'!$A$3:$F$66,5,FALSE)</f>
        <v>382</v>
      </c>
      <c r="E132" s="54">
        <f t="shared" si="48"/>
        <v>-5</v>
      </c>
      <c r="F132" s="54">
        <f t="shared" si="49"/>
        <v>0</v>
      </c>
      <c r="G132" s="54">
        <f t="shared" si="50"/>
        <v>-5</v>
      </c>
      <c r="H132" s="13">
        <f>VLOOKUP($A132,'[1]Table 5B1_RSD_Orleans'!$A$12:$F$70,4,FALSE)</f>
        <v>3602.7009974327857</v>
      </c>
      <c r="I132" s="13">
        <f>VLOOKUP($A132,'[1]Table 5B1_RSD_Orleans'!$A$12:$F$70,6,FALSE)</f>
        <v>746.0335616438357</v>
      </c>
      <c r="J132" s="13">
        <f t="shared" si="51"/>
        <v>2174.3672795383109</v>
      </c>
      <c r="K132" s="14">
        <f t="shared" si="52"/>
        <v>-10871.836397691553</v>
      </c>
      <c r="L132" s="13">
        <f t="shared" si="53"/>
        <v>0</v>
      </c>
      <c r="M132" s="13">
        <f t="shared" si="54"/>
        <v>-10871.836397691553</v>
      </c>
    </row>
    <row r="133" spans="1:13" ht="14.45" customHeight="1" x14ac:dyDescent="0.2">
      <c r="A133" s="59">
        <v>368001</v>
      </c>
      <c r="B133" s="20" t="s">
        <v>445</v>
      </c>
      <c r="C133" s="15">
        <f>VLOOKUP(A133,'10.1.14_Type 5_ALL'!$A$3:$E$66,5,FALSE)</f>
        <v>467</v>
      </c>
      <c r="D133" s="15">
        <f>VLOOKUP($A133,'2.1.15_Type 5_ALL'!$A$3:$F$66,5,FALSE)</f>
        <v>464</v>
      </c>
      <c r="E133" s="54">
        <f t="shared" si="48"/>
        <v>-3</v>
      </c>
      <c r="F133" s="54">
        <f t="shared" si="49"/>
        <v>0</v>
      </c>
      <c r="G133" s="54">
        <f t="shared" si="50"/>
        <v>-3</v>
      </c>
      <c r="H133" s="13">
        <f>VLOOKUP($A133,'[1]Table 5B1_RSD_Orleans'!$A$12:$F$70,4,FALSE)</f>
        <v>3602.7009974327857</v>
      </c>
      <c r="I133" s="13">
        <f>VLOOKUP($A133,'[1]Table 5B1_RSD_Orleans'!$A$12:$F$70,6,FALSE)</f>
        <v>746.03356164383604</v>
      </c>
      <c r="J133" s="13">
        <f t="shared" si="51"/>
        <v>2174.3672795383109</v>
      </c>
      <c r="K133" s="14">
        <f t="shared" si="52"/>
        <v>-6523.1018386149326</v>
      </c>
      <c r="L133" s="13">
        <f t="shared" si="53"/>
        <v>0</v>
      </c>
      <c r="M133" s="13">
        <f t="shared" si="54"/>
        <v>-6523.1018386149326</v>
      </c>
    </row>
    <row r="134" spans="1:13" ht="14.45" customHeight="1" x14ac:dyDescent="0.2">
      <c r="A134" s="59">
        <v>369001</v>
      </c>
      <c r="B134" s="20" t="s">
        <v>446</v>
      </c>
      <c r="C134" s="15">
        <f>VLOOKUP(A134,'10.1.14_Type 5_ALL'!$A$3:$E$66,5,FALSE)</f>
        <v>643</v>
      </c>
      <c r="D134" s="15">
        <f>VLOOKUP($A134,'2.1.15_Type 5_ALL'!$A$3:$F$66,5,FALSE)</f>
        <v>638</v>
      </c>
      <c r="E134" s="54">
        <f t="shared" si="48"/>
        <v>-5</v>
      </c>
      <c r="F134" s="54">
        <f t="shared" si="49"/>
        <v>0</v>
      </c>
      <c r="G134" s="54">
        <f t="shared" si="50"/>
        <v>-5</v>
      </c>
      <c r="H134" s="13">
        <f>VLOOKUP($A134,'[1]Table 5B1_RSD_Orleans'!$A$12:$F$70,4,FALSE)</f>
        <v>3602.7009974327857</v>
      </c>
      <c r="I134" s="13">
        <f>VLOOKUP($A134,'[1]Table 5B1_RSD_Orleans'!$A$12:$F$70,6,FALSE)</f>
        <v>746.0335616438357</v>
      </c>
      <c r="J134" s="13">
        <f t="shared" si="51"/>
        <v>2174.3672795383109</v>
      </c>
      <c r="K134" s="14">
        <f t="shared" si="52"/>
        <v>-10871.836397691553</v>
      </c>
      <c r="L134" s="13">
        <f t="shared" si="53"/>
        <v>0</v>
      </c>
      <c r="M134" s="13">
        <f t="shared" si="54"/>
        <v>-10871.836397691553</v>
      </c>
    </row>
    <row r="135" spans="1:13" ht="14.45" customHeight="1" x14ac:dyDescent="0.2">
      <c r="A135" s="59">
        <v>369002</v>
      </c>
      <c r="B135" s="20" t="s">
        <v>447</v>
      </c>
      <c r="C135" s="15">
        <f>VLOOKUP(A135,'10.1.14_Type 5_ALL'!$A$3:$E$66,5,FALSE)</f>
        <v>688</v>
      </c>
      <c r="D135" s="15">
        <f>VLOOKUP($A135,'2.1.15_Type 5_ALL'!$A$3:$F$66,5,FALSE)</f>
        <v>675</v>
      </c>
      <c r="E135" s="54">
        <f t="shared" si="48"/>
        <v>-13</v>
      </c>
      <c r="F135" s="54">
        <f t="shared" si="49"/>
        <v>0</v>
      </c>
      <c r="G135" s="54">
        <f t="shared" si="50"/>
        <v>-13</v>
      </c>
      <c r="H135" s="13">
        <f>VLOOKUP($A135,'[1]Table 5B1_RSD_Orleans'!$A$12:$F$70,4,FALSE)</f>
        <v>3602.7009974327857</v>
      </c>
      <c r="I135" s="13">
        <f>VLOOKUP($A135,'[1]Table 5B1_RSD_Orleans'!$A$12:$F$70,6,FALSE)</f>
        <v>746.0335616438357</v>
      </c>
      <c r="J135" s="13">
        <f t="shared" si="51"/>
        <v>2174.3672795383109</v>
      </c>
      <c r="K135" s="14">
        <f t="shared" si="52"/>
        <v>-28266.77463399804</v>
      </c>
      <c r="L135" s="13">
        <f t="shared" si="53"/>
        <v>0</v>
      </c>
      <c r="M135" s="13">
        <f t="shared" si="54"/>
        <v>-28266.77463399804</v>
      </c>
    </row>
    <row r="136" spans="1:13" ht="14.45" customHeight="1" x14ac:dyDescent="0.2">
      <c r="A136" s="60">
        <v>369003</v>
      </c>
      <c r="B136" s="22" t="s">
        <v>448</v>
      </c>
      <c r="C136" s="12">
        <f>VLOOKUP(A136,'10.1.14_Type 5_ALL'!$A$3:$E$66,5,FALSE)</f>
        <v>735</v>
      </c>
      <c r="D136" s="12">
        <f>VLOOKUP($A136,'2.1.15_Type 5_ALL'!$A$3:$F$66,5,FALSE)</f>
        <v>731</v>
      </c>
      <c r="E136" s="55">
        <f t="shared" si="48"/>
        <v>-4</v>
      </c>
      <c r="F136" s="55">
        <f t="shared" si="49"/>
        <v>0</v>
      </c>
      <c r="G136" s="55">
        <f t="shared" si="50"/>
        <v>-4</v>
      </c>
      <c r="H136" s="11">
        <f>VLOOKUP($A136,'[1]Table 5B1_RSD_Orleans'!$A$12:$F$70,4,FALSE)</f>
        <v>3602.7009974327857</v>
      </c>
      <c r="I136" s="11">
        <f>VLOOKUP($A136,'[1]Table 5B1_RSD_Orleans'!$A$12:$F$70,6,FALSE)</f>
        <v>746.0335616438357</v>
      </c>
      <c r="J136" s="11">
        <f t="shared" si="51"/>
        <v>2174.3672795383109</v>
      </c>
      <c r="K136" s="10">
        <f t="shared" si="52"/>
        <v>-8697.4691181532435</v>
      </c>
      <c r="L136" s="11">
        <f t="shared" si="53"/>
        <v>0</v>
      </c>
      <c r="M136" s="11">
        <f t="shared" si="54"/>
        <v>-8697.4691181532435</v>
      </c>
    </row>
    <row r="137" spans="1:13" ht="14.45" customHeight="1" x14ac:dyDescent="0.2">
      <c r="A137" s="59">
        <v>369004</v>
      </c>
      <c r="B137" s="20" t="s">
        <v>449</v>
      </c>
      <c r="C137" s="15">
        <f>VLOOKUP(A137,'10.1.14_Type 5_ALL'!$A$3:$E$66,5,FALSE)</f>
        <v>178</v>
      </c>
      <c r="D137" s="15">
        <f>VLOOKUP($A137,'2.1.15_Type 5_ALL'!$A$3:$F$66,5,FALSE)</f>
        <v>157</v>
      </c>
      <c r="E137" s="54">
        <f t="shared" si="48"/>
        <v>-21</v>
      </c>
      <c r="F137" s="54">
        <f t="shared" si="49"/>
        <v>0</v>
      </c>
      <c r="G137" s="54">
        <f t="shared" si="50"/>
        <v>-21</v>
      </c>
      <c r="H137" s="13">
        <f>VLOOKUP($A137,'[1]Table 5B1_RSD_Orleans'!$A$12:$F$70,4,FALSE)</f>
        <v>3602.7009974327857</v>
      </c>
      <c r="I137" s="13">
        <f>VLOOKUP($A137,'[1]Table 5B1_RSD_Orleans'!$A$12:$F$70,6,FALSE)</f>
        <v>746.0335616438357</v>
      </c>
      <c r="J137" s="13">
        <f t="shared" si="51"/>
        <v>2174.3672795383109</v>
      </c>
      <c r="K137" s="14">
        <f t="shared" si="52"/>
        <v>-45661.712870304531</v>
      </c>
      <c r="L137" s="13">
        <f t="shared" si="53"/>
        <v>0</v>
      </c>
      <c r="M137" s="13">
        <f t="shared" si="54"/>
        <v>-45661.712870304531</v>
      </c>
    </row>
    <row r="138" spans="1:13" ht="14.45" customHeight="1" x14ac:dyDescent="0.2">
      <c r="A138" s="59">
        <v>369005</v>
      </c>
      <c r="B138" s="20" t="s">
        <v>450</v>
      </c>
      <c r="C138" s="15">
        <f>VLOOKUP(A138,'10.1.14_Type 5_ALL'!$A$3:$E$66,5,FALSE)</f>
        <v>163</v>
      </c>
      <c r="D138" s="15">
        <f>VLOOKUP($A138,'2.1.15_Type 5_ALL'!$A$3:$F$66,5,FALSE)</f>
        <v>179</v>
      </c>
      <c r="E138" s="54">
        <f t="shared" si="48"/>
        <v>16</v>
      </c>
      <c r="F138" s="54">
        <f t="shared" si="49"/>
        <v>16</v>
      </c>
      <c r="G138" s="54">
        <f t="shared" si="50"/>
        <v>0</v>
      </c>
      <c r="H138" s="13">
        <f>VLOOKUP($A138,'[1]Table 5B1_RSD_Orleans'!$A$12:$F$70,4,FALSE)</f>
        <v>3602.7009974327857</v>
      </c>
      <c r="I138" s="13">
        <f>VLOOKUP($A138,'[1]Table 5B1_RSD_Orleans'!$A$12:$F$70,6,FALSE)</f>
        <v>746.0335616438357</v>
      </c>
      <c r="J138" s="13">
        <f t="shared" si="51"/>
        <v>2174.3672795383109</v>
      </c>
      <c r="K138" s="14">
        <f t="shared" si="52"/>
        <v>34789.876472612974</v>
      </c>
      <c r="L138" s="13">
        <f t="shared" si="53"/>
        <v>34789.876472612974</v>
      </c>
      <c r="M138" s="13">
        <f t="shared" si="54"/>
        <v>0</v>
      </c>
    </row>
    <row r="139" spans="1:13" s="5" customFormat="1" ht="14.45" customHeight="1" x14ac:dyDescent="0.2">
      <c r="A139" s="59">
        <v>369006</v>
      </c>
      <c r="B139" s="20" t="s">
        <v>451</v>
      </c>
      <c r="C139" s="15">
        <f>VLOOKUP(A139,'10.1.14_Type 5_ALL'!$A$3:$E$66,5,FALSE)</f>
        <v>783</v>
      </c>
      <c r="D139" s="15">
        <f>VLOOKUP($A139,'2.1.15_Type 5_ALL'!$A$3:$F$66,5,FALSE)</f>
        <v>782</v>
      </c>
      <c r="E139" s="54">
        <f t="shared" si="48"/>
        <v>-1</v>
      </c>
      <c r="F139" s="54">
        <f t="shared" si="49"/>
        <v>0</v>
      </c>
      <c r="G139" s="54">
        <f t="shared" si="50"/>
        <v>-1</v>
      </c>
      <c r="H139" s="13">
        <f>VLOOKUP($A139,'[1]Table 5B1_RSD_Orleans'!$A$12:$F$70,4,FALSE)</f>
        <v>3602.7009974327857</v>
      </c>
      <c r="I139" s="13">
        <f>VLOOKUP($A139,'[1]Table 5B1_RSD_Orleans'!$A$12:$F$70,6,FALSE)</f>
        <v>746.0335616438357</v>
      </c>
      <c r="J139" s="13">
        <f t="shared" si="51"/>
        <v>2174.3672795383109</v>
      </c>
      <c r="K139" s="14">
        <f t="shared" si="52"/>
        <v>-2174.3672795383109</v>
      </c>
      <c r="L139" s="13">
        <f t="shared" si="53"/>
        <v>0</v>
      </c>
      <c r="M139" s="13">
        <f t="shared" si="54"/>
        <v>-2174.3672795383109</v>
      </c>
    </row>
    <row r="140" spans="1:13" ht="14.45" customHeight="1" x14ac:dyDescent="0.2">
      <c r="A140" s="59">
        <v>373001</v>
      </c>
      <c r="B140" s="20" t="s">
        <v>387</v>
      </c>
      <c r="C140" s="15">
        <f>VLOOKUP(A140,'10.1.14_Type 5_ALL'!$A$3:$E$66,5,FALSE)</f>
        <v>425</v>
      </c>
      <c r="D140" s="15">
        <f>VLOOKUP($A140,'2.1.15_Type 5_ALL'!$A$3:$F$66,5,FALSE)</f>
        <v>434</v>
      </c>
      <c r="E140" s="54">
        <f t="shared" si="48"/>
        <v>9</v>
      </c>
      <c r="F140" s="54">
        <f t="shared" si="49"/>
        <v>9</v>
      </c>
      <c r="G140" s="54">
        <f t="shared" si="50"/>
        <v>0</v>
      </c>
      <c r="H140" s="13">
        <f>VLOOKUP($A140,'[1]Table 5B1_RSD_Orleans'!$A$12:$F$70,4,FALSE)</f>
        <v>3602.7009974327857</v>
      </c>
      <c r="I140" s="13">
        <f>VLOOKUP($A140,'[1]Table 5B1_RSD_Orleans'!$A$12:$F$70,6,FALSE)</f>
        <v>746.0335616438357</v>
      </c>
      <c r="J140" s="13">
        <f t="shared" si="51"/>
        <v>2174.3672795383109</v>
      </c>
      <c r="K140" s="14">
        <f t="shared" si="52"/>
        <v>19569.305515844797</v>
      </c>
      <c r="L140" s="13">
        <f t="shared" si="53"/>
        <v>19569.305515844797</v>
      </c>
      <c r="M140" s="13">
        <f t="shared" si="54"/>
        <v>0</v>
      </c>
    </row>
    <row r="141" spans="1:13" s="4" customFormat="1" ht="14.45" customHeight="1" x14ac:dyDescent="0.2">
      <c r="A141" s="60">
        <v>373002</v>
      </c>
      <c r="B141" s="22" t="s">
        <v>452</v>
      </c>
      <c r="C141" s="12">
        <f>VLOOKUP(A141,'10.1.14_Type 5_ALL'!$A$3:$E$66,5,FALSE)</f>
        <v>423</v>
      </c>
      <c r="D141" s="12">
        <f>VLOOKUP($A141,'2.1.15_Type 5_ALL'!$A$3:$F$66,5,FALSE)</f>
        <v>437</v>
      </c>
      <c r="E141" s="55">
        <f t="shared" si="48"/>
        <v>14</v>
      </c>
      <c r="F141" s="55">
        <f t="shared" si="49"/>
        <v>14</v>
      </c>
      <c r="G141" s="55">
        <f t="shared" si="50"/>
        <v>0</v>
      </c>
      <c r="H141" s="11">
        <f>VLOOKUP($A141,'[1]Table 5B1_RSD_Orleans'!$A$12:$F$70,4,FALSE)</f>
        <v>3602.7009974327857</v>
      </c>
      <c r="I141" s="11">
        <f>VLOOKUP($A141,'[1]Table 5B1_RSD_Orleans'!$A$12:$F$70,6,FALSE)</f>
        <v>746.0335616438357</v>
      </c>
      <c r="J141" s="11">
        <f t="shared" si="51"/>
        <v>2174.3672795383109</v>
      </c>
      <c r="K141" s="10">
        <f t="shared" si="52"/>
        <v>30441.141913536354</v>
      </c>
      <c r="L141" s="11">
        <f t="shared" si="53"/>
        <v>30441.141913536354</v>
      </c>
      <c r="M141" s="11">
        <f t="shared" si="54"/>
        <v>0</v>
      </c>
    </row>
    <row r="142" spans="1:13" s="4" customFormat="1" ht="14.45" customHeight="1" x14ac:dyDescent="0.2">
      <c r="A142" s="59">
        <v>374001</v>
      </c>
      <c r="B142" s="20" t="s">
        <v>388</v>
      </c>
      <c r="C142" s="15">
        <f>VLOOKUP(A142,'10.1.14_Type 5_ALL'!$A$3:$E$66,5,FALSE)</f>
        <v>506</v>
      </c>
      <c r="D142" s="15">
        <f>VLOOKUP($A142,'2.1.15_Type 5_ALL'!$A$3:$F$66,5,FALSE)</f>
        <v>530</v>
      </c>
      <c r="E142" s="54">
        <f t="shared" si="48"/>
        <v>24</v>
      </c>
      <c r="F142" s="54">
        <f t="shared" si="49"/>
        <v>24</v>
      </c>
      <c r="G142" s="54">
        <f t="shared" si="50"/>
        <v>0</v>
      </c>
      <c r="H142" s="13">
        <f>VLOOKUP($A142,'[1]Table 5B1_RSD_Orleans'!$A$12:$F$70,4,FALSE)</f>
        <v>3602.7009974327857</v>
      </c>
      <c r="I142" s="13">
        <f>VLOOKUP($A142,'[1]Table 5B1_RSD_Orleans'!$A$12:$F$70,6,FALSE)</f>
        <v>746.0335616438357</v>
      </c>
      <c r="J142" s="13">
        <f t="shared" si="51"/>
        <v>2174.3672795383109</v>
      </c>
      <c r="K142" s="14">
        <f t="shared" si="52"/>
        <v>52184.814708919461</v>
      </c>
      <c r="L142" s="13">
        <f t="shared" si="53"/>
        <v>52184.814708919461</v>
      </c>
      <c r="M142" s="13">
        <f t="shared" si="54"/>
        <v>0</v>
      </c>
    </row>
    <row r="143" spans="1:13" s="4" customFormat="1" ht="14.45" customHeight="1" x14ac:dyDescent="0.2">
      <c r="A143" s="59">
        <v>381001</v>
      </c>
      <c r="B143" s="20" t="s">
        <v>453</v>
      </c>
      <c r="C143" s="15">
        <f>VLOOKUP(A143,'10.1.14_Type 5_ALL'!$A$3:$E$66,5,FALSE)</f>
        <v>487</v>
      </c>
      <c r="D143" s="15">
        <f>VLOOKUP($A143,'2.1.15_Type 5_ALL'!$A$3:$F$66,5,FALSE)</f>
        <v>505</v>
      </c>
      <c r="E143" s="54">
        <f t="shared" si="48"/>
        <v>18</v>
      </c>
      <c r="F143" s="54">
        <f t="shared" si="49"/>
        <v>18</v>
      </c>
      <c r="G143" s="54">
        <f t="shared" si="50"/>
        <v>0</v>
      </c>
      <c r="H143" s="13">
        <f>VLOOKUP($A143,'[1]Table 5B1_RSD_Orleans'!$A$12:$F$70,4,FALSE)</f>
        <v>3602.7009974327857</v>
      </c>
      <c r="I143" s="13">
        <f>VLOOKUP($A143,'[1]Table 5B1_RSD_Orleans'!$A$12:$F$70,6,FALSE)</f>
        <v>743.65689655172423</v>
      </c>
      <c r="J143" s="13">
        <f t="shared" si="51"/>
        <v>2173.1789469922551</v>
      </c>
      <c r="K143" s="14">
        <f t="shared" si="52"/>
        <v>39117.221045860591</v>
      </c>
      <c r="L143" s="13">
        <f t="shared" si="53"/>
        <v>39117.221045860591</v>
      </c>
      <c r="M143" s="13">
        <f t="shared" si="54"/>
        <v>0</v>
      </c>
    </row>
    <row r="144" spans="1:13" s="4" customFormat="1" ht="14.45" customHeight="1" x14ac:dyDescent="0.2">
      <c r="A144" s="59">
        <v>382001</v>
      </c>
      <c r="B144" s="20" t="s">
        <v>454</v>
      </c>
      <c r="C144" s="15">
        <f>VLOOKUP(A144,'10.1.14_Type 5_ALL'!$A$3:$E$66,5,FALSE)</f>
        <v>460</v>
      </c>
      <c r="D144" s="15">
        <f>VLOOKUP($A144,'2.1.15_Type 5_ALL'!$A$3:$F$66,5,FALSE)</f>
        <v>454</v>
      </c>
      <c r="E144" s="54">
        <f t="shared" si="48"/>
        <v>-6</v>
      </c>
      <c r="F144" s="54">
        <f t="shared" si="49"/>
        <v>0</v>
      </c>
      <c r="G144" s="54">
        <f t="shared" si="50"/>
        <v>-6</v>
      </c>
      <c r="H144" s="13">
        <f>VLOOKUP($A144,'[1]Table 5B1_RSD_Orleans'!$A$12:$F$70,4,FALSE)</f>
        <v>3602.7009974327857</v>
      </c>
      <c r="I144" s="13">
        <f>VLOOKUP($A144,'[1]Table 5B1_RSD_Orleans'!$A$12:$F$70,6,FALSE)</f>
        <v>783.54939759036142</v>
      </c>
      <c r="J144" s="13">
        <f t="shared" si="51"/>
        <v>2193.1251975115738</v>
      </c>
      <c r="K144" s="14">
        <f t="shared" si="52"/>
        <v>-13158.751185069443</v>
      </c>
      <c r="L144" s="13">
        <f t="shared" si="53"/>
        <v>0</v>
      </c>
      <c r="M144" s="13">
        <f t="shared" si="54"/>
        <v>-13158.751185069443</v>
      </c>
    </row>
    <row r="145" spans="1:13" s="4" customFormat="1" ht="14.45" customHeight="1" x14ac:dyDescent="0.2">
      <c r="A145" s="59">
        <v>382002</v>
      </c>
      <c r="B145" s="20" t="s">
        <v>455</v>
      </c>
      <c r="C145" s="15">
        <f>VLOOKUP(A145,'10.1.14_Type 5_ALL'!$A$3:$E$66,5,FALSE)</f>
        <v>305</v>
      </c>
      <c r="D145" s="15">
        <f>VLOOKUP($A145,'2.1.15_Type 5_ALL'!$A$3:$F$66,5,FALSE)</f>
        <v>293</v>
      </c>
      <c r="E145" s="54">
        <f t="shared" si="48"/>
        <v>-12</v>
      </c>
      <c r="F145" s="54">
        <f t="shared" si="49"/>
        <v>0</v>
      </c>
      <c r="G145" s="54">
        <f t="shared" si="50"/>
        <v>-12</v>
      </c>
      <c r="H145" s="13">
        <f>VLOOKUP($A145,'[1]Table 5B1_RSD_Orleans'!$A$12:$F$70,4,FALSE)</f>
        <v>3602.7009974327857</v>
      </c>
      <c r="I145" s="13">
        <f>VLOOKUP($A145,'[1]Table 5B1_RSD_Orleans'!$A$12:$F$70,6,FALSE)</f>
        <v>746.0335616438357</v>
      </c>
      <c r="J145" s="13">
        <f t="shared" si="51"/>
        <v>2174.3672795383109</v>
      </c>
      <c r="K145" s="14">
        <f t="shared" si="52"/>
        <v>-26092.40735445973</v>
      </c>
      <c r="L145" s="13">
        <f t="shared" si="53"/>
        <v>0</v>
      </c>
      <c r="M145" s="13">
        <f t="shared" si="54"/>
        <v>-26092.40735445973</v>
      </c>
    </row>
    <row r="146" spans="1:13" s="4" customFormat="1" ht="14.45" customHeight="1" x14ac:dyDescent="0.2">
      <c r="A146" s="60">
        <v>382003</v>
      </c>
      <c r="B146" s="22" t="s">
        <v>456</v>
      </c>
      <c r="C146" s="12">
        <f>VLOOKUP(A146,'10.1.14_Type 5_ALL'!$A$3:$E$66,5,FALSE)</f>
        <v>287</v>
      </c>
      <c r="D146" s="12">
        <f>VLOOKUP($A146,'2.1.15_Type 5_ALL'!$A$3:$F$66,5,FALSE)</f>
        <v>281</v>
      </c>
      <c r="E146" s="55">
        <f t="shared" si="48"/>
        <v>-6</v>
      </c>
      <c r="F146" s="55">
        <f t="shared" si="49"/>
        <v>0</v>
      </c>
      <c r="G146" s="55">
        <f t="shared" si="50"/>
        <v>-6</v>
      </c>
      <c r="H146" s="11">
        <f>VLOOKUP($A146,'[1]Table 5B1_RSD_Orleans'!$A$12:$F$70,4,FALSE)</f>
        <v>3602.7009974327857</v>
      </c>
      <c r="I146" s="11">
        <f>VLOOKUP($A146,'[1]Table 5B1_RSD_Orleans'!$A$12:$F$70,6,FALSE)</f>
        <v>746.0335616438357</v>
      </c>
      <c r="J146" s="11">
        <f t="shared" si="51"/>
        <v>2174.3672795383109</v>
      </c>
      <c r="K146" s="10">
        <f t="shared" si="52"/>
        <v>-13046.203677229865</v>
      </c>
      <c r="L146" s="11">
        <f t="shared" si="53"/>
        <v>0</v>
      </c>
      <c r="M146" s="11">
        <f t="shared" si="54"/>
        <v>-13046.203677229865</v>
      </c>
    </row>
    <row r="147" spans="1:13" s="4" customFormat="1" ht="14.45" customHeight="1" x14ac:dyDescent="0.2">
      <c r="A147" s="59">
        <v>384001</v>
      </c>
      <c r="B147" s="20" t="s">
        <v>457</v>
      </c>
      <c r="C147" s="15">
        <f>VLOOKUP(A147,'10.1.14_Type 5_ALL'!$A$3:$E$66,5,FALSE)</f>
        <v>365</v>
      </c>
      <c r="D147" s="15">
        <f>VLOOKUP($A147,'2.1.15_Type 5_ALL'!$A$3:$F$66,5,FALSE)</f>
        <v>330</v>
      </c>
      <c r="E147" s="54">
        <f t="shared" si="48"/>
        <v>-35</v>
      </c>
      <c r="F147" s="54">
        <f t="shared" si="49"/>
        <v>0</v>
      </c>
      <c r="G147" s="54">
        <f t="shared" si="50"/>
        <v>-35</v>
      </c>
      <c r="H147" s="13">
        <f>VLOOKUP($A147,'[1]Table 5B1_RSD_Orleans'!$A$12:$F$70,4,FALSE)</f>
        <v>3602.7009974327857</v>
      </c>
      <c r="I147" s="13">
        <f>VLOOKUP($A147,'[1]Table 5B1_RSD_Orleans'!$A$12:$F$70,6,FALSE)</f>
        <v>735.82244897959185</v>
      </c>
      <c r="J147" s="13">
        <f t="shared" si="51"/>
        <v>2169.2617232061889</v>
      </c>
      <c r="K147" s="14">
        <f t="shared" si="52"/>
        <v>-75924.160312216613</v>
      </c>
      <c r="L147" s="13">
        <f t="shared" si="53"/>
        <v>0</v>
      </c>
      <c r="M147" s="13">
        <f t="shared" si="54"/>
        <v>-75924.160312216613</v>
      </c>
    </row>
    <row r="148" spans="1:13" s="4" customFormat="1" ht="14.45" customHeight="1" x14ac:dyDescent="0.2">
      <c r="A148" s="59">
        <v>385001</v>
      </c>
      <c r="B148" s="20" t="s">
        <v>458</v>
      </c>
      <c r="C148" s="15">
        <f>VLOOKUP(A148,'10.1.14_Type 5_ALL'!$A$3:$E$66,5,FALSE)</f>
        <v>341</v>
      </c>
      <c r="D148" s="15">
        <f>VLOOKUP($A148,'2.1.15_Type 5_ALL'!$A$3:$F$66,5,FALSE)</f>
        <v>356</v>
      </c>
      <c r="E148" s="54">
        <f t="shared" si="48"/>
        <v>15</v>
      </c>
      <c r="F148" s="54">
        <f t="shared" si="49"/>
        <v>15</v>
      </c>
      <c r="G148" s="54">
        <f t="shared" si="50"/>
        <v>0</v>
      </c>
      <c r="H148" s="13">
        <f>VLOOKUP($A148,'[1]Table 5B1_RSD_Orleans'!$A$12:$F$70,4,FALSE)</f>
        <v>3602.7009974327857</v>
      </c>
      <c r="I148" s="13">
        <f>VLOOKUP($A148,'[1]Table 5B1_RSD_Orleans'!$A$12:$F$70,6,FALSE)</f>
        <v>618.75651162790689</v>
      </c>
      <c r="J148" s="13">
        <f t="shared" si="51"/>
        <v>2110.7287545303461</v>
      </c>
      <c r="K148" s="14">
        <f t="shared" si="52"/>
        <v>31660.93131795519</v>
      </c>
      <c r="L148" s="13">
        <f t="shared" si="53"/>
        <v>31660.93131795519</v>
      </c>
      <c r="M148" s="13">
        <f t="shared" si="54"/>
        <v>0</v>
      </c>
    </row>
    <row r="149" spans="1:13" s="4" customFormat="1" ht="14.45" customHeight="1" x14ac:dyDescent="0.2">
      <c r="A149" s="59">
        <v>385002</v>
      </c>
      <c r="B149" s="20" t="s">
        <v>459</v>
      </c>
      <c r="C149" s="15">
        <f>VLOOKUP(A149,'10.1.14_Type 5_ALL'!$A$3:$E$66,5,FALSE)</f>
        <v>464</v>
      </c>
      <c r="D149" s="15">
        <f>VLOOKUP($A149,'2.1.15_Type 5_ALL'!$A$3:$F$66,5,FALSE)</f>
        <v>464</v>
      </c>
      <c r="E149" s="54">
        <f t="shared" si="48"/>
        <v>0</v>
      </c>
      <c r="F149" s="54">
        <f t="shared" si="49"/>
        <v>0</v>
      </c>
      <c r="G149" s="54">
        <f t="shared" si="50"/>
        <v>0</v>
      </c>
      <c r="H149" s="13">
        <f>VLOOKUP($A149,'[1]Table 5B1_RSD_Orleans'!$A$12:$F$70,4,FALSE)</f>
        <v>3602.7009974327857</v>
      </c>
      <c r="I149" s="13">
        <f>VLOOKUP($A149,'[1]Table 5B1_RSD_Orleans'!$A$12:$F$70,6,FALSE)</f>
        <v>746.0335616438357</v>
      </c>
      <c r="J149" s="13">
        <f t="shared" si="51"/>
        <v>2174.3672795383109</v>
      </c>
      <c r="K149" s="14">
        <f t="shared" si="52"/>
        <v>0</v>
      </c>
      <c r="L149" s="13">
        <f t="shared" si="53"/>
        <v>0</v>
      </c>
      <c r="M149" s="13">
        <f t="shared" si="54"/>
        <v>0</v>
      </c>
    </row>
    <row r="150" spans="1:13" s="4" customFormat="1" ht="14.45" customHeight="1" x14ac:dyDescent="0.2">
      <c r="A150" s="59">
        <v>385003</v>
      </c>
      <c r="B150" s="20" t="s">
        <v>460</v>
      </c>
      <c r="C150" s="15">
        <f>VLOOKUP(A150,'10.1.14_Type 5_ALL'!$A$3:$E$66,5,FALSE)</f>
        <v>389</v>
      </c>
      <c r="D150" s="15">
        <f>VLOOKUP($A150,'2.1.15_Type 5_ALL'!$A$3:$F$66,5,FALSE)</f>
        <v>392</v>
      </c>
      <c r="E150" s="54">
        <f t="shared" si="48"/>
        <v>3</v>
      </c>
      <c r="F150" s="54">
        <f t="shared" si="49"/>
        <v>3</v>
      </c>
      <c r="G150" s="54">
        <f t="shared" si="50"/>
        <v>0</v>
      </c>
      <c r="H150" s="13">
        <f>VLOOKUP($A150,'[1]Table 5B1_RSD_Orleans'!$A$12:$F$70,4,FALSE)</f>
        <v>3602.7009974327857</v>
      </c>
      <c r="I150" s="13">
        <f>VLOOKUP($A150,'[1]Table 5B1_RSD_Orleans'!$A$12:$F$70,6,FALSE)</f>
        <v>746.0335616438357</v>
      </c>
      <c r="J150" s="13">
        <f t="shared" si="51"/>
        <v>2174.3672795383109</v>
      </c>
      <c r="K150" s="14">
        <f t="shared" si="52"/>
        <v>6523.1018386149326</v>
      </c>
      <c r="L150" s="13">
        <f t="shared" si="53"/>
        <v>6523.1018386149326</v>
      </c>
      <c r="M150" s="13">
        <f t="shared" si="54"/>
        <v>0</v>
      </c>
    </row>
    <row r="151" spans="1:13" s="4" customFormat="1" ht="14.45" customHeight="1" x14ac:dyDescent="0.2">
      <c r="A151" s="60">
        <v>388001</v>
      </c>
      <c r="B151" s="22" t="s">
        <v>461</v>
      </c>
      <c r="C151" s="12">
        <f>VLOOKUP(A151,'10.1.14_Type 5_ALL'!$A$3:$E$66,5,FALSE)</f>
        <v>608</v>
      </c>
      <c r="D151" s="12">
        <f>VLOOKUP($A151,'2.1.15_Type 5_ALL'!$A$3:$F$66,5,FALSE)</f>
        <v>610</v>
      </c>
      <c r="E151" s="55">
        <f t="shared" si="48"/>
        <v>2</v>
      </c>
      <c r="F151" s="55">
        <f t="shared" si="49"/>
        <v>2</v>
      </c>
      <c r="G151" s="55">
        <f t="shared" si="50"/>
        <v>0</v>
      </c>
      <c r="H151" s="11">
        <f>VLOOKUP($A151,'[1]Table 5B1_RSD_Orleans'!$A$12:$F$70,4,FALSE)</f>
        <v>3602.7009974327857</v>
      </c>
      <c r="I151" s="11">
        <f>VLOOKUP($A151,'[1]Table 5B1_RSD_Orleans'!$A$12:$F$70,6,FALSE)</f>
        <v>708.2132751810401</v>
      </c>
      <c r="J151" s="11">
        <f t="shared" si="51"/>
        <v>2155.4571363069131</v>
      </c>
      <c r="K151" s="10">
        <f t="shared" si="52"/>
        <v>4310.9142726138261</v>
      </c>
      <c r="L151" s="11">
        <f t="shared" si="53"/>
        <v>4310.9142726138261</v>
      </c>
      <c r="M151" s="11">
        <f t="shared" si="54"/>
        <v>0</v>
      </c>
    </row>
    <row r="152" spans="1:13" s="4" customFormat="1" ht="14.45" customHeight="1" x14ac:dyDescent="0.2">
      <c r="A152" s="59">
        <v>390001</v>
      </c>
      <c r="B152" s="20" t="s">
        <v>462</v>
      </c>
      <c r="C152" s="15">
        <f>VLOOKUP(A152,'10.1.14_Type 5_ALL'!$A$3:$E$66,5,FALSE)</f>
        <v>476</v>
      </c>
      <c r="D152" s="15">
        <f>VLOOKUP($A152,'2.1.15_Type 5_ALL'!$A$3:$F$66,5,FALSE)</f>
        <v>481</v>
      </c>
      <c r="E152" s="54">
        <f t="shared" si="48"/>
        <v>5</v>
      </c>
      <c r="F152" s="54">
        <f t="shared" si="49"/>
        <v>5</v>
      </c>
      <c r="G152" s="54">
        <f t="shared" si="50"/>
        <v>0</v>
      </c>
      <c r="H152" s="13">
        <f>VLOOKUP($A152,'[1]Table 5B1_RSD_Orleans'!$A$12:$F$70,4,FALSE)</f>
        <v>3602.7009974327857</v>
      </c>
      <c r="I152" s="13">
        <f>VLOOKUP($A152,'[1]Table 5B1_RSD_Orleans'!$A$12:$F$70,6,FALSE)</f>
        <v>650.55234865477053</v>
      </c>
      <c r="J152" s="13">
        <f t="shared" si="51"/>
        <v>2126.6266730437783</v>
      </c>
      <c r="K152" s="14">
        <f t="shared" si="52"/>
        <v>10633.133365218891</v>
      </c>
      <c r="L152" s="13">
        <f t="shared" si="53"/>
        <v>10633.133365218891</v>
      </c>
      <c r="M152" s="13">
        <f t="shared" si="54"/>
        <v>0</v>
      </c>
    </row>
    <row r="153" spans="1:13" s="4" customFormat="1" ht="14.45" customHeight="1" x14ac:dyDescent="0.2">
      <c r="A153" s="59">
        <v>391001</v>
      </c>
      <c r="B153" s="20" t="s">
        <v>463</v>
      </c>
      <c r="C153" s="15">
        <f>VLOOKUP(A153,'10.1.14_Type 5_ALL'!$A$3:$E$66,5,FALSE)</f>
        <v>726</v>
      </c>
      <c r="D153" s="15">
        <f>VLOOKUP($A153,'2.1.15_Type 5_ALL'!$A$3:$F$66,5,FALSE)</f>
        <v>721</v>
      </c>
      <c r="E153" s="54">
        <f t="shared" si="48"/>
        <v>-5</v>
      </c>
      <c r="F153" s="54">
        <f t="shared" si="49"/>
        <v>0</v>
      </c>
      <c r="G153" s="54">
        <f t="shared" si="50"/>
        <v>-5</v>
      </c>
      <c r="H153" s="13">
        <f>VLOOKUP($A153,'[1]Table 5B1_RSD_Orleans'!$A$12:$F$70,4,FALSE)</f>
        <v>3602.7009974327857</v>
      </c>
      <c r="I153" s="13">
        <f>VLOOKUP($A153,'[1]Table 5B1_RSD_Orleans'!$A$12:$F$70,6,FALSE)</f>
        <v>721.28337970262919</v>
      </c>
      <c r="J153" s="13">
        <f t="shared" si="51"/>
        <v>2161.9921885677077</v>
      </c>
      <c r="K153" s="14">
        <f t="shared" si="52"/>
        <v>-10809.960942838537</v>
      </c>
      <c r="L153" s="13">
        <f t="shared" si="53"/>
        <v>0</v>
      </c>
      <c r="M153" s="13">
        <f t="shared" si="54"/>
        <v>-10809.960942838537</v>
      </c>
    </row>
    <row r="154" spans="1:13" s="4" customFormat="1" ht="14.45" customHeight="1" x14ac:dyDescent="0.2">
      <c r="A154" s="59">
        <v>391002</v>
      </c>
      <c r="B154" s="20" t="s">
        <v>464</v>
      </c>
      <c r="C154" s="15">
        <f>VLOOKUP(A154,'10.1.14_Type 5_ALL'!$A$3:$E$66,5,FALSE)</f>
        <v>390</v>
      </c>
      <c r="D154" s="15">
        <f>VLOOKUP($A154,'2.1.15_Type 5_ALL'!$A$3:$F$66,5,FALSE)</f>
        <v>361</v>
      </c>
      <c r="E154" s="54">
        <f t="shared" si="48"/>
        <v>-29</v>
      </c>
      <c r="F154" s="54">
        <f t="shared" si="49"/>
        <v>0</v>
      </c>
      <c r="G154" s="54">
        <f t="shared" si="50"/>
        <v>-29</v>
      </c>
      <c r="H154" s="13">
        <f>VLOOKUP($A154,'[1]Table 5B1_RSD_Orleans'!$A$12:$F$70,4,FALSE)</f>
        <v>3602.7009974327857</v>
      </c>
      <c r="I154" s="13">
        <f>VLOOKUP($A154,'[1]Table 5B1_RSD_Orleans'!$A$12:$F$70,6,FALSE)</f>
        <v>746.0335616438357</v>
      </c>
      <c r="J154" s="13">
        <f t="shared" si="51"/>
        <v>2174.3672795383109</v>
      </c>
      <c r="K154" s="14">
        <f t="shared" si="52"/>
        <v>-63056.651106611018</v>
      </c>
      <c r="L154" s="13">
        <f t="shared" si="53"/>
        <v>0</v>
      </c>
      <c r="M154" s="13">
        <f t="shared" si="54"/>
        <v>-63056.651106611018</v>
      </c>
    </row>
    <row r="155" spans="1:13" s="4" customFormat="1" ht="14.45" customHeight="1" x14ac:dyDescent="0.2">
      <c r="A155" s="59">
        <v>392001</v>
      </c>
      <c r="B155" s="20" t="s">
        <v>465</v>
      </c>
      <c r="C155" s="15">
        <f>VLOOKUP(A155,'10.1.14_Type 5_ALL'!$A$3:$E$66,5,FALSE)</f>
        <v>448</v>
      </c>
      <c r="D155" s="15">
        <f>VLOOKUP($A155,'2.1.15_Type 5_ALL'!$A$3:$F$66,5,FALSE)</f>
        <v>454</v>
      </c>
      <c r="E155" s="54">
        <f t="shared" si="48"/>
        <v>6</v>
      </c>
      <c r="F155" s="54">
        <f t="shared" si="49"/>
        <v>6</v>
      </c>
      <c r="G155" s="54">
        <f t="shared" si="50"/>
        <v>0</v>
      </c>
      <c r="H155" s="13">
        <f>VLOOKUP($A155,'[1]Table 5B1_RSD_Orleans'!$A$12:$F$70,4,FALSE)</f>
        <v>3602.7009974327857</v>
      </c>
      <c r="I155" s="13">
        <f>VLOOKUP($A155,'[1]Table 5B1_RSD_Orleans'!$A$12:$F$70,6,FALSE)</f>
        <v>600.21655982905986</v>
      </c>
      <c r="J155" s="13">
        <f t="shared" si="51"/>
        <v>2101.458778630923</v>
      </c>
      <c r="K155" s="14">
        <f t="shared" si="52"/>
        <v>12608.752671785538</v>
      </c>
      <c r="L155" s="13">
        <f t="shared" si="53"/>
        <v>12608.752671785538</v>
      </c>
      <c r="M155" s="13">
        <f t="shared" si="54"/>
        <v>0</v>
      </c>
    </row>
    <row r="156" spans="1:13" s="4" customFormat="1" ht="14.45" customHeight="1" x14ac:dyDescent="0.2">
      <c r="A156" s="60">
        <v>393001</v>
      </c>
      <c r="B156" s="22" t="s">
        <v>466</v>
      </c>
      <c r="C156" s="12">
        <f>VLOOKUP(A156,'10.1.14_Type 5_ALL'!$A$3:$E$66,5,FALSE)</f>
        <v>916</v>
      </c>
      <c r="D156" s="12">
        <f>VLOOKUP($A156,'2.1.15_Type 5_ALL'!$A$3:$F$66,5,FALSE)</f>
        <v>904</v>
      </c>
      <c r="E156" s="55">
        <f t="shared" si="48"/>
        <v>-12</v>
      </c>
      <c r="F156" s="55">
        <f t="shared" si="49"/>
        <v>0</v>
      </c>
      <c r="G156" s="55">
        <f t="shared" si="50"/>
        <v>-12</v>
      </c>
      <c r="H156" s="11">
        <f>VLOOKUP($A156,'[1]Table 5B1_RSD_Orleans'!$A$12:$F$70,4,FALSE)</f>
        <v>3602.7009974327857</v>
      </c>
      <c r="I156" s="11">
        <f>VLOOKUP($A156,'[1]Table 5B1_RSD_Orleans'!$A$12:$F$70,6,FALSE)</f>
        <v>776.90344307346322</v>
      </c>
      <c r="J156" s="11">
        <f t="shared" si="51"/>
        <v>2189.8022202531247</v>
      </c>
      <c r="K156" s="10">
        <f t="shared" si="52"/>
        <v>-26277.626643037496</v>
      </c>
      <c r="L156" s="11">
        <f t="shared" si="53"/>
        <v>0</v>
      </c>
      <c r="M156" s="11">
        <f t="shared" si="54"/>
        <v>-26277.626643037496</v>
      </c>
    </row>
    <row r="157" spans="1:13" ht="14.45" customHeight="1" x14ac:dyDescent="0.2">
      <c r="A157" s="59">
        <v>393002</v>
      </c>
      <c r="B157" s="20" t="s">
        <v>467</v>
      </c>
      <c r="C157" s="15">
        <f>VLOOKUP(A157,'10.1.14_Type 5_ALL'!$A$3:$E$66,5,FALSE)</f>
        <v>453</v>
      </c>
      <c r="D157" s="15">
        <f>VLOOKUP($A157,'2.1.15_Type 5_ALL'!$A$3:$F$66,5,FALSE)</f>
        <v>486</v>
      </c>
      <c r="E157" s="54">
        <f t="shared" si="48"/>
        <v>33</v>
      </c>
      <c r="F157" s="54">
        <f t="shared" si="49"/>
        <v>33</v>
      </c>
      <c r="G157" s="54">
        <f t="shared" si="50"/>
        <v>0</v>
      </c>
      <c r="H157" s="13">
        <f>VLOOKUP($A157,'[1]Table 5B1_RSD_Orleans'!$A$12:$F$70,4,FALSE)</f>
        <v>3602.7009974327857</v>
      </c>
      <c r="I157" s="13">
        <f>VLOOKUP($A157,'[1]Table 5B1_RSD_Orleans'!$A$12:$F$70,6,FALSE)</f>
        <v>642.89065513553726</v>
      </c>
      <c r="J157" s="13">
        <f t="shared" si="51"/>
        <v>2122.7958262841616</v>
      </c>
      <c r="K157" s="14">
        <f t="shared" si="52"/>
        <v>70052.262267377329</v>
      </c>
      <c r="L157" s="13">
        <f t="shared" si="53"/>
        <v>70052.262267377329</v>
      </c>
      <c r="M157" s="13">
        <f t="shared" si="54"/>
        <v>0</v>
      </c>
    </row>
    <row r="158" spans="1:13" ht="14.45" customHeight="1" x14ac:dyDescent="0.2">
      <c r="A158" s="59">
        <v>393003</v>
      </c>
      <c r="B158" s="20" t="s">
        <v>468</v>
      </c>
      <c r="C158" s="15">
        <f>VLOOKUP(A158,'10.1.14_Type 5_ALL'!$A$3:$E$66,5,FALSE)</f>
        <v>415</v>
      </c>
      <c r="D158" s="15">
        <f>VLOOKUP($A158,'2.1.15_Type 5_ALL'!$A$3:$F$66,5,FALSE)</f>
        <v>441</v>
      </c>
      <c r="E158" s="54">
        <f t="shared" si="48"/>
        <v>26</v>
      </c>
      <c r="F158" s="54">
        <f t="shared" si="49"/>
        <v>26</v>
      </c>
      <c r="G158" s="54">
        <f t="shared" si="50"/>
        <v>0</v>
      </c>
      <c r="H158" s="13">
        <f>VLOOKUP($A158,'[1]Table 5B1_RSD_Orleans'!$A$12:$F$70,4,FALSE)</f>
        <v>3602.7009974327857</v>
      </c>
      <c r="I158" s="13">
        <f>VLOOKUP($A158,'[1]Table 5B1_RSD_Orleans'!$A$12:$F$70,6,FALSE)</f>
        <v>746.0335616438357</v>
      </c>
      <c r="J158" s="13">
        <f t="shared" si="51"/>
        <v>2174.3672795383109</v>
      </c>
      <c r="K158" s="14">
        <f t="shared" si="52"/>
        <v>56533.549267996081</v>
      </c>
      <c r="L158" s="13">
        <f t="shared" si="53"/>
        <v>56533.549267996081</v>
      </c>
      <c r="M158" s="13">
        <f t="shared" si="54"/>
        <v>0</v>
      </c>
    </row>
    <row r="159" spans="1:13" ht="14.45" customHeight="1" x14ac:dyDescent="0.2">
      <c r="A159" s="59">
        <v>395001</v>
      </c>
      <c r="B159" s="20" t="s">
        <v>469</v>
      </c>
      <c r="C159" s="15">
        <f>VLOOKUP(A159,'10.1.14_Type 5_ALL'!$A$3:$E$66,5,FALSE)</f>
        <v>683</v>
      </c>
      <c r="D159" s="15">
        <f>VLOOKUP($A159,'2.1.15_Type 5_ALL'!$A$3:$F$66,5,FALSE)</f>
        <v>692</v>
      </c>
      <c r="E159" s="54">
        <f t="shared" si="48"/>
        <v>9</v>
      </c>
      <c r="F159" s="54">
        <f t="shared" si="49"/>
        <v>9</v>
      </c>
      <c r="G159" s="54">
        <f t="shared" si="50"/>
        <v>0</v>
      </c>
      <c r="H159" s="13">
        <f>VLOOKUP($A159,'[1]Table 5B1_RSD_Orleans'!$A$12:$F$70,4,FALSE)</f>
        <v>3602.7009974327857</v>
      </c>
      <c r="I159" s="13">
        <f>VLOOKUP($A159,'[1]Table 5B1_RSD_Orleans'!$A$12:$F$70,6,FALSE)</f>
        <v>678.38194087511556</v>
      </c>
      <c r="J159" s="13">
        <f t="shared" si="51"/>
        <v>2140.5414691539509</v>
      </c>
      <c r="K159" s="14">
        <f t="shared" si="52"/>
        <v>19264.873222385559</v>
      </c>
      <c r="L159" s="13">
        <f t="shared" si="53"/>
        <v>19264.873222385559</v>
      </c>
      <c r="M159" s="13">
        <f t="shared" si="54"/>
        <v>0</v>
      </c>
    </row>
    <row r="160" spans="1:13" ht="14.45" customHeight="1" x14ac:dyDescent="0.2">
      <c r="A160" s="59">
        <v>395002</v>
      </c>
      <c r="B160" s="20" t="s">
        <v>470</v>
      </c>
      <c r="C160" s="15">
        <f>VLOOKUP(A160,'10.1.14_Type 5_ALL'!$A$3:$E$66,5,FALSE)</f>
        <v>775</v>
      </c>
      <c r="D160" s="15">
        <f>VLOOKUP($A160,'2.1.15_Type 5_ALL'!$A$3:$F$66,5,FALSE)</f>
        <v>777</v>
      </c>
      <c r="E160" s="54">
        <f t="shared" si="48"/>
        <v>2</v>
      </c>
      <c r="F160" s="54">
        <f t="shared" si="49"/>
        <v>2</v>
      </c>
      <c r="G160" s="54">
        <f t="shared" si="50"/>
        <v>0</v>
      </c>
      <c r="H160" s="13">
        <f>VLOOKUP($A160,'[1]Table 5B1_RSD_Orleans'!$A$12:$F$70,4,FALSE)</f>
        <v>3602.7009974327857</v>
      </c>
      <c r="I160" s="13">
        <f>VLOOKUP($A160,'[1]Table 5B1_RSD_Orleans'!$A$12:$F$70,6,FALSE)</f>
        <v>686.92241021135874</v>
      </c>
      <c r="J160" s="13">
        <f t="shared" si="51"/>
        <v>2144.8117038220721</v>
      </c>
      <c r="K160" s="14">
        <f t="shared" si="52"/>
        <v>4289.6234076441442</v>
      </c>
      <c r="L160" s="13">
        <f t="shared" si="53"/>
        <v>4289.6234076441442</v>
      </c>
      <c r="M160" s="13">
        <f t="shared" si="54"/>
        <v>0</v>
      </c>
    </row>
    <row r="161" spans="1:13" ht="14.45" customHeight="1" x14ac:dyDescent="0.2">
      <c r="A161" s="60">
        <v>395003</v>
      </c>
      <c r="B161" s="22" t="s">
        <v>471</v>
      </c>
      <c r="C161" s="12">
        <f>VLOOKUP(A161,'10.1.14_Type 5_ALL'!$A$3:$E$66,5,FALSE)</f>
        <v>613</v>
      </c>
      <c r="D161" s="12">
        <f>VLOOKUP($A161,'2.1.15_Type 5_ALL'!$A$3:$F$66,5,FALSE)</f>
        <v>624</v>
      </c>
      <c r="E161" s="55">
        <f t="shared" si="48"/>
        <v>11</v>
      </c>
      <c r="F161" s="55">
        <f t="shared" si="49"/>
        <v>11</v>
      </c>
      <c r="G161" s="55">
        <f t="shared" si="50"/>
        <v>0</v>
      </c>
      <c r="H161" s="11">
        <f>VLOOKUP($A161,'[1]Table 5B1_RSD_Orleans'!$A$12:$F$70,4,FALSE)</f>
        <v>3602.7009974327857</v>
      </c>
      <c r="I161" s="11">
        <f>VLOOKUP($A161,'[1]Table 5B1_RSD_Orleans'!$A$12:$F$70,6,FALSE)</f>
        <v>761.3587570202327</v>
      </c>
      <c r="J161" s="11">
        <f t="shared" si="51"/>
        <v>2182.0298772265091</v>
      </c>
      <c r="K161" s="10">
        <f t="shared" si="52"/>
        <v>24002.328649491599</v>
      </c>
      <c r="L161" s="11">
        <f t="shared" si="53"/>
        <v>24002.328649491599</v>
      </c>
      <c r="M161" s="11">
        <f t="shared" si="54"/>
        <v>0</v>
      </c>
    </row>
    <row r="162" spans="1:13" ht="14.45" customHeight="1" x14ac:dyDescent="0.2">
      <c r="A162" s="59">
        <v>395004</v>
      </c>
      <c r="B162" s="20" t="s">
        <v>472</v>
      </c>
      <c r="C162" s="15">
        <f>VLOOKUP(A162,'10.1.14_Type 5_ALL'!$A$3:$E$66,5,FALSE)</f>
        <v>632</v>
      </c>
      <c r="D162" s="15">
        <f>VLOOKUP($A162,'2.1.15_Type 5_ALL'!$A$3:$F$66,5,FALSE)</f>
        <v>632</v>
      </c>
      <c r="E162" s="54">
        <f t="shared" si="48"/>
        <v>0</v>
      </c>
      <c r="F162" s="54">
        <f t="shared" si="49"/>
        <v>0</v>
      </c>
      <c r="G162" s="54">
        <f t="shared" si="50"/>
        <v>0</v>
      </c>
      <c r="H162" s="13">
        <f>VLOOKUP($A162,'[1]Table 5B1_RSD_Orleans'!$A$12:$F$70,4,FALSE)</f>
        <v>3602.7009974327857</v>
      </c>
      <c r="I162" s="13">
        <f>VLOOKUP($A162,'[1]Table 5B1_RSD_Orleans'!$A$12:$F$70,6,FALSE)</f>
        <v>1003.4698393033485</v>
      </c>
      <c r="J162" s="13">
        <f t="shared" si="51"/>
        <v>2303.0854183680672</v>
      </c>
      <c r="K162" s="14">
        <f t="shared" si="52"/>
        <v>0</v>
      </c>
      <c r="L162" s="13">
        <f t="shared" si="53"/>
        <v>0</v>
      </c>
      <c r="M162" s="13">
        <f t="shared" si="54"/>
        <v>0</v>
      </c>
    </row>
    <row r="163" spans="1:13" ht="14.45" customHeight="1" x14ac:dyDescent="0.2">
      <c r="A163" s="59">
        <v>395005</v>
      </c>
      <c r="B163" s="20" t="s">
        <v>473</v>
      </c>
      <c r="C163" s="15">
        <f>VLOOKUP(A163,'10.1.14_Type 5_ALL'!$A$3:$E$66,5,FALSE)</f>
        <v>1316</v>
      </c>
      <c r="D163" s="15">
        <f>VLOOKUP($A163,'2.1.15_Type 5_ALL'!$A$3:$F$66,5,FALSE)</f>
        <v>1308</v>
      </c>
      <c r="E163" s="54">
        <f t="shared" si="48"/>
        <v>-8</v>
      </c>
      <c r="F163" s="54">
        <f t="shared" si="49"/>
        <v>0</v>
      </c>
      <c r="G163" s="54">
        <f t="shared" si="50"/>
        <v>-8</v>
      </c>
      <c r="H163" s="13">
        <f>VLOOKUP($A163,'[1]Table 5B1_RSD_Orleans'!$A$12:$F$70,4,FALSE)</f>
        <v>3602.7009974327857</v>
      </c>
      <c r="I163" s="13">
        <f>VLOOKUP($A163,'[1]Table 5B1_RSD_Orleans'!$A$12:$F$70,6,FALSE)</f>
        <v>592.05529010815155</v>
      </c>
      <c r="J163" s="13">
        <f t="shared" si="51"/>
        <v>2097.3781437704688</v>
      </c>
      <c r="K163" s="14">
        <f t="shared" si="52"/>
        <v>-16779.02515016375</v>
      </c>
      <c r="L163" s="13">
        <f t="shared" si="53"/>
        <v>0</v>
      </c>
      <c r="M163" s="13">
        <f t="shared" si="54"/>
        <v>-16779.02515016375</v>
      </c>
    </row>
    <row r="164" spans="1:13" s="40" customFormat="1" ht="14.45" customHeight="1" x14ac:dyDescent="0.2">
      <c r="A164" s="59">
        <v>395007</v>
      </c>
      <c r="B164" s="20" t="s">
        <v>474</v>
      </c>
      <c r="C164" s="15">
        <f>VLOOKUP(A164,'10.1.14_Type 5_ALL'!$A$3:$E$66,5,FALSE)</f>
        <v>299</v>
      </c>
      <c r="D164" s="15">
        <f>VLOOKUP($A164,'2.1.15_Type 5_ALL'!$A$3:$F$66,5,FALSE)</f>
        <v>323</v>
      </c>
      <c r="E164" s="54">
        <f t="shared" si="48"/>
        <v>24</v>
      </c>
      <c r="F164" s="54">
        <f t="shared" si="49"/>
        <v>24</v>
      </c>
      <c r="G164" s="54">
        <f t="shared" si="50"/>
        <v>0</v>
      </c>
      <c r="H164" s="13">
        <f>VLOOKUP($A164,'[1]Table 5B1_RSD_Orleans'!$A$12:$F$70,4,FALSE)</f>
        <v>3602.7009974327857</v>
      </c>
      <c r="I164" s="13">
        <f>VLOOKUP($A164,'[1]Table 5B1_RSD_Orleans'!$A$12:$F$70,6,FALSE)</f>
        <v>907.69666061705993</v>
      </c>
      <c r="J164" s="13">
        <f t="shared" si="51"/>
        <v>2255.1988290249228</v>
      </c>
      <c r="K164" s="14">
        <f t="shared" si="52"/>
        <v>54124.771896598148</v>
      </c>
      <c r="L164" s="13">
        <f t="shared" si="53"/>
        <v>54124.771896598148</v>
      </c>
      <c r="M164" s="13">
        <f t="shared" si="54"/>
        <v>0</v>
      </c>
    </row>
    <row r="165" spans="1:13" s="40" customFormat="1" ht="14.45" customHeight="1" x14ac:dyDescent="0.2">
      <c r="A165" s="59">
        <v>397001</v>
      </c>
      <c r="B165" s="20" t="s">
        <v>475</v>
      </c>
      <c r="C165" s="15">
        <f>VLOOKUP(A165,'10.1.14_Type 5_ALL'!$A$3:$E$66,5,FALSE)</f>
        <v>399</v>
      </c>
      <c r="D165" s="15">
        <f>VLOOKUP($A165,'2.1.15_Type 5_ALL'!$A$3:$F$66,5,FALSE)</f>
        <v>400</v>
      </c>
      <c r="E165" s="54">
        <f t="shared" si="48"/>
        <v>1</v>
      </c>
      <c r="F165" s="54">
        <f t="shared" si="49"/>
        <v>1</v>
      </c>
      <c r="G165" s="54">
        <f t="shared" si="50"/>
        <v>0</v>
      </c>
      <c r="H165" s="13">
        <f>VLOOKUP($A165,'[1]Table 5B1_RSD_Orleans'!$A$12:$F$70,4,FALSE)</f>
        <v>3602.7009974327857</v>
      </c>
      <c r="I165" s="13">
        <f>VLOOKUP($A165,'[1]Table 5B1_RSD_Orleans'!$A$12:$F$70,6,FALSE)</f>
        <v>741.72363820787723</v>
      </c>
      <c r="J165" s="13">
        <f t="shared" si="51"/>
        <v>2172.2123178203315</v>
      </c>
      <c r="K165" s="14">
        <f t="shared" si="52"/>
        <v>2172.2123178203315</v>
      </c>
      <c r="L165" s="13">
        <f t="shared" si="53"/>
        <v>2172.2123178203315</v>
      </c>
      <c r="M165" s="13">
        <f t="shared" si="54"/>
        <v>0</v>
      </c>
    </row>
    <row r="166" spans="1:13" s="40" customFormat="1" ht="14.45" customHeight="1" x14ac:dyDescent="0.2">
      <c r="A166" s="60">
        <v>398001</v>
      </c>
      <c r="B166" s="22" t="s">
        <v>476</v>
      </c>
      <c r="C166" s="12">
        <f>VLOOKUP(A166,'10.1.14_Type 5_ALL'!$A$3:$E$66,5,FALSE)</f>
        <v>797</v>
      </c>
      <c r="D166" s="12">
        <f>VLOOKUP($A166,'2.1.15_Type 5_ALL'!$A$3:$F$66,5,FALSE)</f>
        <v>804</v>
      </c>
      <c r="E166" s="55">
        <f t="shared" si="48"/>
        <v>7</v>
      </c>
      <c r="F166" s="55">
        <f t="shared" si="49"/>
        <v>7</v>
      </c>
      <c r="G166" s="55">
        <f t="shared" si="50"/>
        <v>0</v>
      </c>
      <c r="H166" s="11">
        <f>VLOOKUP($A166,'[1]Table 5B1_RSD_Orleans'!$A$12:$F$70,4,FALSE)</f>
        <v>3602.7009974327857</v>
      </c>
      <c r="I166" s="11">
        <f>VLOOKUP($A166,'[1]Table 5B1_RSD_Orleans'!$A$12:$F$70,6,FALSE)</f>
        <v>643.94778836855926</v>
      </c>
      <c r="J166" s="11">
        <f t="shared" si="51"/>
        <v>2123.3243929006726</v>
      </c>
      <c r="K166" s="10">
        <f t="shared" si="52"/>
        <v>14863.270750304708</v>
      </c>
      <c r="L166" s="11">
        <f t="shared" si="53"/>
        <v>14863.270750304708</v>
      </c>
      <c r="M166" s="11">
        <f t="shared" si="54"/>
        <v>0</v>
      </c>
    </row>
    <row r="167" spans="1:13" s="40" customFormat="1" ht="14.45" customHeight="1" x14ac:dyDescent="0.2">
      <c r="A167" s="59">
        <v>398002</v>
      </c>
      <c r="B167" s="20" t="s">
        <v>477</v>
      </c>
      <c r="C167" s="15">
        <f>VLOOKUP(A167,'10.1.14_Type 5_ALL'!$A$3:$E$66,5,FALSE)</f>
        <v>918</v>
      </c>
      <c r="D167" s="15">
        <f>VLOOKUP($A167,'2.1.15_Type 5_ALL'!$A$3:$F$66,5,FALSE)</f>
        <v>937</v>
      </c>
      <c r="E167" s="54">
        <f t="shared" si="48"/>
        <v>19</v>
      </c>
      <c r="F167" s="54">
        <f t="shared" si="49"/>
        <v>19</v>
      </c>
      <c r="G167" s="54">
        <f t="shared" si="50"/>
        <v>0</v>
      </c>
      <c r="H167" s="13">
        <f>VLOOKUP($A167,'[1]Table 5B1_RSD_Orleans'!$A$12:$F$70,4,FALSE)</f>
        <v>3602.7009974327857</v>
      </c>
      <c r="I167" s="13">
        <f>VLOOKUP($A167,'[1]Table 5B1_RSD_Orleans'!$A$12:$F$70,6,FALSE)</f>
        <v>724.79250196607131</v>
      </c>
      <c r="J167" s="13">
        <f t="shared" si="51"/>
        <v>2163.7467496994286</v>
      </c>
      <c r="K167" s="14">
        <f t="shared" si="52"/>
        <v>41111.188244289144</v>
      </c>
      <c r="L167" s="13">
        <f t="shared" si="53"/>
        <v>41111.188244289144</v>
      </c>
      <c r="M167" s="13">
        <f t="shared" si="54"/>
        <v>0</v>
      </c>
    </row>
    <row r="168" spans="1:13" s="40" customFormat="1" ht="14.45" customHeight="1" x14ac:dyDescent="0.2">
      <c r="A168" s="59">
        <v>398003</v>
      </c>
      <c r="B168" s="20" t="s">
        <v>478</v>
      </c>
      <c r="C168" s="15">
        <f>VLOOKUP(A168,'10.1.14_Type 5_ALL'!$A$3:$E$66,5,FALSE)</f>
        <v>418</v>
      </c>
      <c r="D168" s="15">
        <f>VLOOKUP($A168,'2.1.15_Type 5_ALL'!$A$3:$F$66,5,FALSE)</f>
        <v>421</v>
      </c>
      <c r="E168" s="54">
        <f t="shared" si="48"/>
        <v>3</v>
      </c>
      <c r="F168" s="54">
        <f t="shared" si="49"/>
        <v>3</v>
      </c>
      <c r="G168" s="54">
        <f t="shared" si="50"/>
        <v>0</v>
      </c>
      <c r="H168" s="13">
        <f>VLOOKUP($A168,'[1]Table 5B1_RSD_Orleans'!$A$12:$F$70,4,FALSE)</f>
        <v>3602.7009974327857</v>
      </c>
      <c r="I168" s="13">
        <f>VLOOKUP($A168,'[1]Table 5B1_RSD_Orleans'!$A$12:$F$70,6,FALSE)</f>
        <v>592.5310423197493</v>
      </c>
      <c r="J168" s="13">
        <f t="shared" si="51"/>
        <v>2097.6160198762673</v>
      </c>
      <c r="K168" s="14">
        <f t="shared" si="52"/>
        <v>6292.8480596288018</v>
      </c>
      <c r="L168" s="13">
        <f t="shared" si="53"/>
        <v>6292.8480596288018</v>
      </c>
      <c r="M168" s="13">
        <f t="shared" si="54"/>
        <v>0</v>
      </c>
    </row>
    <row r="169" spans="1:13" s="40" customFormat="1" ht="14.45" customHeight="1" x14ac:dyDescent="0.2">
      <c r="A169" s="59">
        <v>398004</v>
      </c>
      <c r="B169" s="20" t="s">
        <v>479</v>
      </c>
      <c r="C169" s="15">
        <f>VLOOKUP(A169,'10.1.14_Type 5_ALL'!$A$3:$E$66,5,FALSE)</f>
        <v>516</v>
      </c>
      <c r="D169" s="15">
        <f>VLOOKUP($A169,'2.1.15_Type 5_ALL'!$A$3:$F$66,5,FALSE)</f>
        <v>522</v>
      </c>
      <c r="E169" s="54">
        <f t="shared" si="48"/>
        <v>6</v>
      </c>
      <c r="F169" s="54">
        <f t="shared" si="49"/>
        <v>6</v>
      </c>
      <c r="G169" s="54">
        <f t="shared" si="50"/>
        <v>0</v>
      </c>
      <c r="H169" s="13">
        <f>VLOOKUP($A169,'[1]Table 5B1_RSD_Orleans'!$A$12:$F$70,4,FALSE)</f>
        <v>3602.7009974327857</v>
      </c>
      <c r="I169" s="13">
        <f>VLOOKUP($A169,'[1]Table 5B1_RSD_Orleans'!$A$12:$F$70,6,FALSE)</f>
        <v>741.31578947368428</v>
      </c>
      <c r="J169" s="13">
        <f t="shared" si="51"/>
        <v>2172.0083934532349</v>
      </c>
      <c r="K169" s="14">
        <f t="shared" si="52"/>
        <v>13032.05036071941</v>
      </c>
      <c r="L169" s="13">
        <f t="shared" si="53"/>
        <v>13032.05036071941</v>
      </c>
      <c r="M169" s="13">
        <f t="shared" si="54"/>
        <v>0</v>
      </c>
    </row>
    <row r="170" spans="1:13" s="40" customFormat="1" ht="14.45" customHeight="1" x14ac:dyDescent="0.2">
      <c r="A170" s="59">
        <v>398005</v>
      </c>
      <c r="B170" s="20" t="s">
        <v>480</v>
      </c>
      <c r="C170" s="15">
        <f>VLOOKUP(A170,'10.1.14_Type 5_ALL'!$A$3:$E$66,5,FALSE)</f>
        <v>445</v>
      </c>
      <c r="D170" s="15">
        <f>VLOOKUP($A170,'2.1.15_Type 5_ALL'!$A$3:$F$66,5,FALSE)</f>
        <v>444</v>
      </c>
      <c r="E170" s="54">
        <f t="shared" si="48"/>
        <v>-1</v>
      </c>
      <c r="F170" s="54">
        <f t="shared" si="49"/>
        <v>0</v>
      </c>
      <c r="G170" s="54">
        <f t="shared" si="50"/>
        <v>-1</v>
      </c>
      <c r="H170" s="13">
        <f>VLOOKUP($A170,'[1]Table 5B1_RSD_Orleans'!$A$12:$F$70,4,FALSE)</f>
        <v>3602.7009974327857</v>
      </c>
      <c r="I170" s="13">
        <f>VLOOKUP($A170,'[1]Table 5B1_RSD_Orleans'!$A$12:$F$70,6,FALSE)</f>
        <v>746.0335616438357</v>
      </c>
      <c r="J170" s="13">
        <f t="shared" si="51"/>
        <v>2174.3672795383109</v>
      </c>
      <c r="K170" s="14">
        <f t="shared" si="52"/>
        <v>-2174.3672795383109</v>
      </c>
      <c r="L170" s="13">
        <f t="shared" si="53"/>
        <v>0</v>
      </c>
      <c r="M170" s="13">
        <f t="shared" si="54"/>
        <v>-2174.3672795383109</v>
      </c>
    </row>
    <row r="171" spans="1:13" s="40" customFormat="1" ht="14.45" customHeight="1" x14ac:dyDescent="0.2">
      <c r="A171" s="60">
        <v>398006</v>
      </c>
      <c r="B171" s="22" t="s">
        <v>481</v>
      </c>
      <c r="C171" s="12">
        <f>VLOOKUP(A171,'10.1.14_Type 5_ALL'!$A$3:$E$66,5,FALSE)</f>
        <v>834</v>
      </c>
      <c r="D171" s="12">
        <f>VLOOKUP($A171,'2.1.15_Type 5_ALL'!$A$3:$F$66,5,FALSE)</f>
        <v>833</v>
      </c>
      <c r="E171" s="55">
        <f t="shared" si="48"/>
        <v>-1</v>
      </c>
      <c r="F171" s="55">
        <f t="shared" si="49"/>
        <v>0</v>
      </c>
      <c r="G171" s="55">
        <f t="shared" si="50"/>
        <v>-1</v>
      </c>
      <c r="H171" s="11">
        <f>VLOOKUP($A171,'[1]Table 5B1_RSD_Orleans'!$A$12:$F$70,4,FALSE)</f>
        <v>3602.7009974327857</v>
      </c>
      <c r="I171" s="11">
        <f>VLOOKUP($A171,'[1]Table 5B1_RSD_Orleans'!$A$12:$F$70,6,FALSE)</f>
        <v>746.0335616438357</v>
      </c>
      <c r="J171" s="11">
        <f t="shared" si="51"/>
        <v>2174.3672795383109</v>
      </c>
      <c r="K171" s="10">
        <f t="shared" si="52"/>
        <v>-2174.3672795383109</v>
      </c>
      <c r="L171" s="11">
        <f t="shared" si="53"/>
        <v>0</v>
      </c>
      <c r="M171" s="11">
        <f t="shared" si="54"/>
        <v>-2174.3672795383109</v>
      </c>
    </row>
    <row r="172" spans="1:13" s="40" customFormat="1" ht="14.45" customHeight="1" x14ac:dyDescent="0.2">
      <c r="A172" s="59">
        <v>398007</v>
      </c>
      <c r="B172" s="20" t="s">
        <v>482</v>
      </c>
      <c r="C172" s="15">
        <f>VLOOKUP(A172,'10.1.14_Type 5_ALL'!$A$3:$E$66,5,FALSE)</f>
        <v>94</v>
      </c>
      <c r="D172" s="15">
        <f>VLOOKUP($A172,'2.1.15_Type 5_ALL'!$A$3:$F$66,5,FALSE)</f>
        <v>102</v>
      </c>
      <c r="E172" s="54">
        <f t="shared" si="48"/>
        <v>8</v>
      </c>
      <c r="F172" s="54">
        <f t="shared" si="49"/>
        <v>8</v>
      </c>
      <c r="G172" s="54">
        <f t="shared" si="50"/>
        <v>0</v>
      </c>
      <c r="H172" s="13">
        <f>VLOOKUP($A172,'[1]Table 5B1_RSD_Orleans'!$A$12:$F$70,4,FALSE)</f>
        <v>3602.7009974327857</v>
      </c>
      <c r="I172" s="13">
        <f>VLOOKUP($A172,'[1]Table 5B1_RSD_Orleans'!$A$12:$F$70,6,FALSE)</f>
        <v>746.0335616438357</v>
      </c>
      <c r="J172" s="13">
        <f t="shared" si="51"/>
        <v>2174.3672795383109</v>
      </c>
      <c r="K172" s="14">
        <f t="shared" si="52"/>
        <v>17394.938236306487</v>
      </c>
      <c r="L172" s="13">
        <f t="shared" si="53"/>
        <v>17394.938236306487</v>
      </c>
      <c r="M172" s="13">
        <f t="shared" si="54"/>
        <v>0</v>
      </c>
    </row>
    <row r="173" spans="1:13" s="40" customFormat="1" ht="14.45" customHeight="1" x14ac:dyDescent="0.2">
      <c r="A173" s="59">
        <v>399001</v>
      </c>
      <c r="B173" s="20" t="s">
        <v>483</v>
      </c>
      <c r="C173" s="15">
        <f>VLOOKUP(A173,'10.1.14_Type 5_ALL'!$A$3:$E$66,5,FALSE)</f>
        <v>522</v>
      </c>
      <c r="D173" s="15">
        <f>VLOOKUP($A173,'2.1.15_Type 5_ALL'!$A$3:$F$66,5,FALSE)</f>
        <v>525</v>
      </c>
      <c r="E173" s="54">
        <f t="shared" si="48"/>
        <v>3</v>
      </c>
      <c r="F173" s="54">
        <f t="shared" si="49"/>
        <v>3</v>
      </c>
      <c r="G173" s="54">
        <f t="shared" si="50"/>
        <v>0</v>
      </c>
      <c r="H173" s="13">
        <f>VLOOKUP($A173,'[1]Table 5B1_RSD_Orleans'!$A$12:$F$70,4,FALSE)</f>
        <v>3602.7009974327857</v>
      </c>
      <c r="I173" s="13">
        <f>VLOOKUP($A173,'[1]Table 5B1_RSD_Orleans'!$A$12:$F$70,6,FALSE)</f>
        <v>752.85062142702634</v>
      </c>
      <c r="J173" s="13">
        <f t="shared" si="51"/>
        <v>2177.7758094299061</v>
      </c>
      <c r="K173" s="14">
        <f t="shared" si="52"/>
        <v>6533.3274282897182</v>
      </c>
      <c r="L173" s="13">
        <f t="shared" si="53"/>
        <v>6533.3274282897182</v>
      </c>
      <c r="M173" s="13">
        <f t="shared" si="54"/>
        <v>0</v>
      </c>
    </row>
    <row r="174" spans="1:13" s="40" customFormat="1" ht="14.45" customHeight="1" x14ac:dyDescent="0.2">
      <c r="A174" s="59">
        <v>399002</v>
      </c>
      <c r="B174" s="20" t="s">
        <v>484</v>
      </c>
      <c r="C174" s="15">
        <f>VLOOKUP(A174,'10.1.14_Type 5_ALL'!$A$3:$E$66,5,FALSE)</f>
        <v>694</v>
      </c>
      <c r="D174" s="15">
        <f>VLOOKUP($A174,'2.1.15_Type 5_ALL'!$A$3:$F$66,5,FALSE)</f>
        <v>681</v>
      </c>
      <c r="E174" s="54">
        <f t="shared" si="48"/>
        <v>-13</v>
      </c>
      <c r="F174" s="54">
        <f t="shared" si="49"/>
        <v>0</v>
      </c>
      <c r="G174" s="54">
        <f t="shared" si="50"/>
        <v>-13</v>
      </c>
      <c r="H174" s="13">
        <f>VLOOKUP($A174,'[1]Table 5B1_RSD_Orleans'!$A$12:$F$70,4,FALSE)</f>
        <v>3602.7009974327857</v>
      </c>
      <c r="I174" s="13">
        <f>VLOOKUP($A174,'[1]Table 5B1_RSD_Orleans'!$A$12:$F$70,6,FALSE)</f>
        <v>803.97152919927748</v>
      </c>
      <c r="J174" s="13">
        <f t="shared" si="51"/>
        <v>2203.3362633160314</v>
      </c>
      <c r="K174" s="14">
        <f t="shared" si="52"/>
        <v>-28643.371423108409</v>
      </c>
      <c r="L174" s="13">
        <f t="shared" si="53"/>
        <v>0</v>
      </c>
      <c r="M174" s="13">
        <f t="shared" si="54"/>
        <v>-28643.371423108409</v>
      </c>
    </row>
    <row r="175" spans="1:13" s="40" customFormat="1" ht="14.45" customHeight="1" x14ac:dyDescent="0.2">
      <c r="A175" s="59">
        <v>399003</v>
      </c>
      <c r="B175" s="20" t="s">
        <v>485</v>
      </c>
      <c r="C175" s="15">
        <f>VLOOKUP(A175,'10.1.14_Type 5_ALL'!$A$3:$E$66,5,FALSE)</f>
        <v>427</v>
      </c>
      <c r="D175" s="15">
        <f>VLOOKUP($A175,'2.1.15_Type 5_ALL'!$A$3:$F$66,5,FALSE)</f>
        <v>422</v>
      </c>
      <c r="E175" s="54">
        <f t="shared" si="48"/>
        <v>-5</v>
      </c>
      <c r="F175" s="54">
        <f t="shared" si="49"/>
        <v>0</v>
      </c>
      <c r="G175" s="54">
        <f t="shared" si="50"/>
        <v>-5</v>
      </c>
      <c r="H175" s="13">
        <f>VLOOKUP($A175,'[1]Table 5B1_RSD_Orleans'!$A$12:$F$70,4,FALSE)</f>
        <v>3602.7009974327857</v>
      </c>
      <c r="I175" s="13">
        <f>VLOOKUP($A175,'[1]Table 5B1_RSD_Orleans'!$A$12:$F$70,6,FALSE)</f>
        <v>746.0335616438357</v>
      </c>
      <c r="J175" s="13">
        <f t="shared" si="51"/>
        <v>2174.3672795383109</v>
      </c>
      <c r="K175" s="14">
        <f t="shared" si="52"/>
        <v>-10871.836397691553</v>
      </c>
      <c r="L175" s="13">
        <f t="shared" si="53"/>
        <v>0</v>
      </c>
      <c r="M175" s="13">
        <f t="shared" si="54"/>
        <v>-10871.836397691553</v>
      </c>
    </row>
    <row r="176" spans="1:13" s="40" customFormat="1" ht="14.45" customHeight="1" x14ac:dyDescent="0.2">
      <c r="A176" s="60">
        <v>399004</v>
      </c>
      <c r="B176" s="22" t="s">
        <v>486</v>
      </c>
      <c r="C176" s="12">
        <f>VLOOKUP(A176,'10.1.14_Type 5_ALL'!$A$3:$E$66,5,FALSE)</f>
        <v>590</v>
      </c>
      <c r="D176" s="12">
        <f>VLOOKUP($A176,'2.1.15_Type 5_ALL'!$A$3:$F$66,5,FALSE)</f>
        <v>586</v>
      </c>
      <c r="E176" s="55">
        <f t="shared" si="48"/>
        <v>-4</v>
      </c>
      <c r="F176" s="55">
        <f t="shared" si="49"/>
        <v>0</v>
      </c>
      <c r="G176" s="55">
        <f t="shared" si="50"/>
        <v>-4</v>
      </c>
      <c r="H176" s="11">
        <f>VLOOKUP($A176,'[1]Table 5B1_RSD_Orleans'!$A$12:$F$70,4,FALSE)</f>
        <v>3602.7009974327857</v>
      </c>
      <c r="I176" s="11">
        <f>VLOOKUP($A176,'[1]Table 5B1_RSD_Orleans'!$A$12:$F$70,6,FALSE)</f>
        <v>746.0335616438357</v>
      </c>
      <c r="J176" s="11">
        <f t="shared" si="51"/>
        <v>2174.3672795383109</v>
      </c>
      <c r="K176" s="10">
        <f t="shared" si="52"/>
        <v>-8697.4691181532435</v>
      </c>
      <c r="L176" s="11">
        <f t="shared" si="53"/>
        <v>0</v>
      </c>
      <c r="M176" s="11">
        <f t="shared" si="54"/>
        <v>-8697.4691181532435</v>
      </c>
    </row>
    <row r="177" spans="1:13" s="40" customFormat="1" ht="14.45" customHeight="1" x14ac:dyDescent="0.2">
      <c r="A177" s="59">
        <v>399005</v>
      </c>
      <c r="B177" s="20" t="s">
        <v>487</v>
      </c>
      <c r="C177" s="15">
        <f>VLOOKUP(A177,'10.1.14_Type 5_ALL'!$A$3:$E$66,5,FALSE)</f>
        <v>807</v>
      </c>
      <c r="D177" s="15">
        <f>VLOOKUP($A177,'2.1.15_Type 5_ALL'!$A$3:$F$66,5,FALSE)</f>
        <v>813</v>
      </c>
      <c r="E177" s="54">
        <f t="shared" si="48"/>
        <v>6</v>
      </c>
      <c r="F177" s="54">
        <f t="shared" si="49"/>
        <v>6</v>
      </c>
      <c r="G177" s="54">
        <f t="shared" si="50"/>
        <v>0</v>
      </c>
      <c r="H177" s="13">
        <f>VLOOKUP($A177,'[1]Table 5B1_RSD_Orleans'!$A$12:$F$70,4,FALSE)</f>
        <v>3602.7009974327857</v>
      </c>
      <c r="I177" s="13">
        <f>VLOOKUP($A177,'[1]Table 5B1_RSD_Orleans'!$A$12:$F$70,6,FALSE)</f>
        <v>746.0335616438357</v>
      </c>
      <c r="J177" s="13">
        <f t="shared" si="51"/>
        <v>2174.3672795383109</v>
      </c>
      <c r="K177" s="14">
        <f t="shared" si="52"/>
        <v>13046.203677229865</v>
      </c>
      <c r="L177" s="13">
        <f t="shared" si="53"/>
        <v>13046.203677229865</v>
      </c>
      <c r="M177" s="13">
        <f t="shared" si="54"/>
        <v>0</v>
      </c>
    </row>
    <row r="178" spans="1:13" s="40" customFormat="1" ht="14.45" customHeight="1" x14ac:dyDescent="0.2">
      <c r="A178" s="60" t="s">
        <v>377</v>
      </c>
      <c r="B178" s="22" t="s">
        <v>488</v>
      </c>
      <c r="C178" s="12">
        <f>VLOOKUP(A178,'10.1.14_Type 5_ALL'!$A$3:$E$66,5,FALSE)</f>
        <v>637</v>
      </c>
      <c r="D178" s="12">
        <f>VLOOKUP($A178,'2.1.15_Type 5_ALL'!$A$3:$F$66,5,FALSE)</f>
        <v>630</v>
      </c>
      <c r="E178" s="55">
        <f t="shared" si="48"/>
        <v>-7</v>
      </c>
      <c r="F178" s="55">
        <f t="shared" si="49"/>
        <v>0</v>
      </c>
      <c r="G178" s="55">
        <f t="shared" si="50"/>
        <v>-7</v>
      </c>
      <c r="H178" s="11">
        <f>VLOOKUP($A178,'[1]Table 5B1_RSD_Orleans'!$A$12:$F$70,4,FALSE)</f>
        <v>3602.7009974327857</v>
      </c>
      <c r="I178" s="11">
        <f>VLOOKUP($A178,'[1]Table 5B1_RSD_Orleans'!$A$12:$F$70,6,FALSE)</f>
        <v>746.0335616438357</v>
      </c>
      <c r="J178" s="11">
        <f t="shared" si="51"/>
        <v>2174.3672795383109</v>
      </c>
      <c r="K178" s="10">
        <f t="shared" si="52"/>
        <v>-15220.570956768177</v>
      </c>
      <c r="L178" s="11">
        <f t="shared" si="53"/>
        <v>0</v>
      </c>
      <c r="M178" s="11">
        <f t="shared" si="54"/>
        <v>-15220.570956768177</v>
      </c>
    </row>
    <row r="179" spans="1:13" s="40" customFormat="1" ht="14.45" customHeight="1" thickBot="1" x14ac:dyDescent="0.3">
      <c r="A179" s="63"/>
      <c r="B179" s="8" t="s">
        <v>699</v>
      </c>
      <c r="C179" s="56">
        <f>SUM(C122:C178)</f>
        <v>29413</v>
      </c>
      <c r="D179" s="56">
        <f>SUM(D122:D178)</f>
        <v>29472</v>
      </c>
      <c r="E179" s="56">
        <f>SUM(E122:E178)</f>
        <v>59</v>
      </c>
      <c r="F179" s="56">
        <f>SUM(F122:F178)</f>
        <v>292</v>
      </c>
      <c r="G179" s="56">
        <f>SUM(G122:G178)</f>
        <v>-233</v>
      </c>
      <c r="H179" s="57"/>
      <c r="I179" s="57"/>
      <c r="J179" s="57"/>
      <c r="K179" s="41">
        <f>SUM(K122:K178)</f>
        <v>125751.67841994425</v>
      </c>
      <c r="L179" s="57">
        <f>SUM(L122:L178)</f>
        <v>632327.26483843627</v>
      </c>
      <c r="M179" s="57">
        <f>SUM(M122:M178)</f>
        <v>-506575.5864184919</v>
      </c>
    </row>
    <row r="180" spans="1:13" ht="8.4499999999999993" customHeight="1" thickTop="1" x14ac:dyDescent="0.25">
      <c r="A180" s="64"/>
      <c r="B180" s="18"/>
      <c r="C180" s="7"/>
      <c r="D180" s="7"/>
      <c r="E180" s="7"/>
      <c r="F180" s="7"/>
      <c r="G180" s="7"/>
      <c r="H180" s="6"/>
      <c r="I180" s="6"/>
      <c r="J180" s="6"/>
      <c r="K180" s="6"/>
      <c r="L180" s="6"/>
      <c r="M180" s="6"/>
    </row>
    <row r="181" spans="1:13" s="40" customFormat="1" ht="14.45" customHeight="1" x14ac:dyDescent="0.2">
      <c r="A181" s="59"/>
      <c r="B181" s="20" t="s">
        <v>532</v>
      </c>
      <c r="C181" s="15">
        <v>0</v>
      </c>
      <c r="D181" s="15">
        <v>0</v>
      </c>
      <c r="E181" s="54">
        <f t="shared" ref="E181:E182" si="55">D181-C181</f>
        <v>0</v>
      </c>
      <c r="F181" s="54">
        <f t="shared" ref="F181:F182" si="56">IF(E181&gt;0,E181,0)</f>
        <v>0</v>
      </c>
      <c r="G181" s="54">
        <f t="shared" ref="G181:G182" si="57">IF(E181&lt;0,E181,0)</f>
        <v>0</v>
      </c>
      <c r="H181" s="13">
        <f>+'[1]Table 5B1_RSD_Orleans'!$D$8</f>
        <v>3602.7009974327857</v>
      </c>
      <c r="I181" s="13">
        <f>+'[1]Table 5B1_RSD_Orleans'!$F$8</f>
        <v>797.0524448632965</v>
      </c>
      <c r="J181" s="13">
        <f t="shared" ref="J181:J182" si="58">(I181+H181)*0.5</f>
        <v>2199.8767211480413</v>
      </c>
      <c r="K181" s="14">
        <f t="shared" ref="K181:K182" si="59">E181*J181</f>
        <v>0</v>
      </c>
      <c r="L181" s="13">
        <f t="shared" ref="L181:L182" si="60">IF(K181&gt;0,K181,0)</f>
        <v>0</v>
      </c>
      <c r="M181" s="13">
        <f t="shared" ref="M181:M182" si="61">IF(K181&lt;0,K181,0)</f>
        <v>0</v>
      </c>
    </row>
    <row r="182" spans="1:13" s="40" customFormat="1" ht="14.45" customHeight="1" x14ac:dyDescent="0.2">
      <c r="A182" s="62">
        <v>396</v>
      </c>
      <c r="B182" s="19" t="s">
        <v>534</v>
      </c>
      <c r="C182" s="15">
        <f>+'10.1.14_SIS'!BT77</f>
        <v>142</v>
      </c>
      <c r="D182" s="15">
        <f>+'2.1.15_SIS'!BQ75</f>
        <v>194</v>
      </c>
      <c r="E182" s="54">
        <f t="shared" si="55"/>
        <v>52</v>
      </c>
      <c r="F182" s="54">
        <f t="shared" si="56"/>
        <v>52</v>
      </c>
      <c r="G182" s="54">
        <f t="shared" si="57"/>
        <v>0</v>
      </c>
      <c r="H182" s="13">
        <f>+'[1]Table 5B1_RSD_Orleans'!$D$8</f>
        <v>3602.7009974327857</v>
      </c>
      <c r="I182" s="13">
        <f>+'[1]Table 5B1_RSD_Orleans'!$F$8</f>
        <v>797.0524448632965</v>
      </c>
      <c r="J182" s="13">
        <f t="shared" si="58"/>
        <v>2199.8767211480413</v>
      </c>
      <c r="K182" s="14">
        <f t="shared" si="59"/>
        <v>114393.58949969815</v>
      </c>
      <c r="L182" s="13">
        <f t="shared" si="60"/>
        <v>114393.58949969815</v>
      </c>
      <c r="M182" s="13">
        <f t="shared" si="61"/>
        <v>0</v>
      </c>
    </row>
    <row r="183" spans="1:13" s="40" customFormat="1" ht="14.45" customHeight="1" thickBot="1" x14ac:dyDescent="0.3">
      <c r="A183" s="63"/>
      <c r="B183" s="8" t="s">
        <v>697</v>
      </c>
      <c r="C183" s="56">
        <f>SUM(C181:C182)</f>
        <v>142</v>
      </c>
      <c r="D183" s="56">
        <f>SUM(D181:D182)</f>
        <v>194</v>
      </c>
      <c r="E183" s="56">
        <f>SUM(E181:E182)</f>
        <v>52</v>
      </c>
      <c r="F183" s="56">
        <f>SUM(F181:F182)</f>
        <v>52</v>
      </c>
      <c r="G183" s="56">
        <f>SUM(G181:G182)</f>
        <v>0</v>
      </c>
      <c r="H183" s="57"/>
      <c r="I183" s="57"/>
      <c r="J183" s="57"/>
      <c r="K183" s="41">
        <f>SUM(K181:K182)</f>
        <v>114393.58949969815</v>
      </c>
      <c r="L183" s="57">
        <f>SUM(L181:L182)</f>
        <v>114393.58949969815</v>
      </c>
      <c r="M183" s="57">
        <f>SUM(M181:M182)</f>
        <v>0</v>
      </c>
    </row>
    <row r="184" spans="1:13" ht="8.4499999999999993" customHeight="1" thickTop="1" x14ac:dyDescent="0.25">
      <c r="A184" s="64"/>
      <c r="B184" s="18"/>
      <c r="C184" s="7"/>
      <c r="D184" s="7"/>
      <c r="E184" s="7"/>
      <c r="F184" s="7"/>
      <c r="G184" s="7"/>
      <c r="H184" s="6"/>
      <c r="I184" s="6"/>
      <c r="J184" s="6"/>
      <c r="K184" s="6"/>
      <c r="L184" s="6"/>
      <c r="M184" s="6"/>
    </row>
    <row r="185" spans="1:13" s="40" customFormat="1" ht="14.45" customHeight="1" x14ac:dyDescent="0.2">
      <c r="A185" s="59">
        <v>389002</v>
      </c>
      <c r="B185" s="20" t="s">
        <v>489</v>
      </c>
      <c r="C185" s="15">
        <f>VLOOKUP(A185,'10.1.14_Type 5_ALL'!$A$3:$E$66,4,FALSE)</f>
        <v>564</v>
      </c>
      <c r="D185" s="15">
        <f>VLOOKUP($A185,'2.1.15_Type 5_ALL'!$A$3:$E$66,4,FALSE)</f>
        <v>528</v>
      </c>
      <c r="E185" s="54">
        <f t="shared" ref="E185:E191" si="62">D185-C185</f>
        <v>-36</v>
      </c>
      <c r="F185" s="54">
        <f t="shared" ref="F185:F191" si="63">IF(E185&gt;0,E185,0)</f>
        <v>0</v>
      </c>
      <c r="G185" s="54">
        <f t="shared" ref="G185:G191" si="64">IF(E185&lt;0,E185,0)</f>
        <v>-36</v>
      </c>
      <c r="H185" s="13">
        <f>VLOOKUP($A185,'[1]Table 5B2_RSD_LA'!$A$6:$F$14,4,FALSE)</f>
        <v>3363.5980368254495</v>
      </c>
      <c r="I185" s="13">
        <f>VLOOKUP($A185,'[1]Table 5B2_RSD_LA'!$A$6:$F$14,6,FALSE)</f>
        <v>801.47762416806802</v>
      </c>
      <c r="J185" s="13">
        <f t="shared" ref="J185:J191" si="65">(I185+H185)*0.5</f>
        <v>2082.5378304967589</v>
      </c>
      <c r="K185" s="14">
        <f t="shared" ref="K185:K191" si="66">E185*J185</f>
        <v>-74971.361897883326</v>
      </c>
      <c r="L185" s="13">
        <f t="shared" ref="L185:L191" si="67">IF(K185&gt;0,K185,0)</f>
        <v>0</v>
      </c>
      <c r="M185" s="13">
        <f t="shared" ref="M185:M191" si="68">IF(K185&lt;0,K185,0)</f>
        <v>-74971.361897883326</v>
      </c>
    </row>
    <row r="186" spans="1:13" s="40" customFormat="1" ht="14.45" customHeight="1" x14ac:dyDescent="0.2">
      <c r="A186" s="59" t="s">
        <v>490</v>
      </c>
      <c r="B186" s="20" t="s">
        <v>491</v>
      </c>
      <c r="C186" s="15">
        <f>VLOOKUP(A186,'10.1.14_Type 5_ALL'!$A$3:$E$66,4,FALSE)</f>
        <v>414</v>
      </c>
      <c r="D186" s="15">
        <f>VLOOKUP($A186,'2.1.15_Type 5_ALL'!$A$3:$E$66,4,FALSE)</f>
        <v>392</v>
      </c>
      <c r="E186" s="54">
        <f t="shared" si="62"/>
        <v>-22</v>
      </c>
      <c r="F186" s="54">
        <f t="shared" si="63"/>
        <v>0</v>
      </c>
      <c r="G186" s="54">
        <f t="shared" si="64"/>
        <v>-22</v>
      </c>
      <c r="H186" s="13">
        <f>VLOOKUP($A186,'[1]Table 5B2_RSD_LA'!$A$6:$F$14,4,FALSE)</f>
        <v>3363.5980368254495</v>
      </c>
      <c r="I186" s="13">
        <f>VLOOKUP($A186,'[1]Table 5B2_RSD_LA'!$A$6:$F$14,6,FALSE)</f>
        <v>801.47762416806802</v>
      </c>
      <c r="J186" s="13">
        <f t="shared" si="65"/>
        <v>2082.5378304967589</v>
      </c>
      <c r="K186" s="14">
        <f t="shared" si="66"/>
        <v>-45815.832270928695</v>
      </c>
      <c r="L186" s="13">
        <f t="shared" si="67"/>
        <v>0</v>
      </c>
      <c r="M186" s="13">
        <f t="shared" si="68"/>
        <v>-45815.832270928695</v>
      </c>
    </row>
    <row r="187" spans="1:13" s="40" customFormat="1" ht="14.45" customHeight="1" x14ac:dyDescent="0.2">
      <c r="A187" s="59" t="s">
        <v>492</v>
      </c>
      <c r="B187" s="20" t="s">
        <v>493</v>
      </c>
      <c r="C187" s="15">
        <f>VLOOKUP(A187,'10.1.14_Type 5_ALL'!$A$3:$E$66,4,FALSE)</f>
        <v>324</v>
      </c>
      <c r="D187" s="15">
        <f>VLOOKUP($A187,'2.1.15_Type 5_ALL'!$A$3:$E$66,4,FALSE)</f>
        <v>285</v>
      </c>
      <c r="E187" s="54">
        <f t="shared" si="62"/>
        <v>-39</v>
      </c>
      <c r="F187" s="54">
        <f t="shared" si="63"/>
        <v>0</v>
      </c>
      <c r="G187" s="54">
        <f t="shared" si="64"/>
        <v>-39</v>
      </c>
      <c r="H187" s="13">
        <f>VLOOKUP($A187,'[1]Table 5B2_RSD_LA'!$A$6:$F$14,4,FALSE)</f>
        <v>3363.5980368254495</v>
      </c>
      <c r="I187" s="13">
        <f>VLOOKUP($A187,'[1]Table 5B2_RSD_LA'!$A$6:$F$14,6,FALSE)</f>
        <v>801.47762416806802</v>
      </c>
      <c r="J187" s="13">
        <f t="shared" si="65"/>
        <v>2082.5378304967589</v>
      </c>
      <c r="K187" s="14">
        <f t="shared" si="66"/>
        <v>-81218.975389373605</v>
      </c>
      <c r="L187" s="13">
        <f t="shared" si="67"/>
        <v>0</v>
      </c>
      <c r="M187" s="13">
        <f t="shared" si="68"/>
        <v>-81218.975389373605</v>
      </c>
    </row>
    <row r="188" spans="1:13" s="40" customFormat="1" ht="14.45" customHeight="1" x14ac:dyDescent="0.2">
      <c r="A188" s="59" t="s">
        <v>494</v>
      </c>
      <c r="B188" s="20" t="s">
        <v>495</v>
      </c>
      <c r="C188" s="15">
        <f>VLOOKUP(A188,'10.1.14_Type 5_ALL'!$A$3:$E$66,4,FALSE)</f>
        <v>386</v>
      </c>
      <c r="D188" s="15">
        <f>VLOOKUP($A188,'2.1.15_Type 5_ALL'!$A$3:$E$66,4,FALSE)</f>
        <v>368</v>
      </c>
      <c r="E188" s="54">
        <f t="shared" si="62"/>
        <v>-18</v>
      </c>
      <c r="F188" s="54">
        <f t="shared" si="63"/>
        <v>0</v>
      </c>
      <c r="G188" s="54">
        <f t="shared" si="64"/>
        <v>-18</v>
      </c>
      <c r="H188" s="13">
        <f>VLOOKUP($A188,'[1]Table 5B2_RSD_LA'!$A$6:$F$14,4,FALSE)</f>
        <v>3363.5980368254495</v>
      </c>
      <c r="I188" s="13">
        <f>VLOOKUP($A188,'[1]Table 5B2_RSD_LA'!$A$6:$F$14,6,FALSE)</f>
        <v>801.47762416806802</v>
      </c>
      <c r="J188" s="13">
        <f t="shared" si="65"/>
        <v>2082.5378304967589</v>
      </c>
      <c r="K188" s="14">
        <f t="shared" si="66"/>
        <v>-37485.680948941663</v>
      </c>
      <c r="L188" s="13">
        <f t="shared" si="67"/>
        <v>0</v>
      </c>
      <c r="M188" s="13">
        <f t="shared" si="68"/>
        <v>-37485.680948941663</v>
      </c>
    </row>
    <row r="189" spans="1:13" s="40" customFormat="1" ht="14.45" customHeight="1" x14ac:dyDescent="0.2">
      <c r="A189" s="60" t="s">
        <v>496</v>
      </c>
      <c r="B189" s="22" t="s">
        <v>497</v>
      </c>
      <c r="C189" s="12">
        <f>VLOOKUP(A189,'10.1.14_Type 5_ALL'!$A$3:$E$66,4,FALSE)</f>
        <v>88</v>
      </c>
      <c r="D189" s="12">
        <f>VLOOKUP($A189,'2.1.15_Type 5_ALL'!$A$3:$E$66,4,FALSE)</f>
        <v>83</v>
      </c>
      <c r="E189" s="55">
        <f t="shared" si="62"/>
        <v>-5</v>
      </c>
      <c r="F189" s="55">
        <f t="shared" si="63"/>
        <v>0</v>
      </c>
      <c r="G189" s="55">
        <f t="shared" si="64"/>
        <v>-5</v>
      </c>
      <c r="H189" s="11">
        <f>VLOOKUP($A189,'[1]Table 5B2_RSD_LA'!$A$6:$F$14,4,FALSE)</f>
        <v>3363.5980368254495</v>
      </c>
      <c r="I189" s="11">
        <f>VLOOKUP($A189,'[1]Table 5B2_RSD_LA'!$A$6:$F$14,6,FALSE)</f>
        <v>801.47762416806802</v>
      </c>
      <c r="J189" s="11">
        <f t="shared" si="65"/>
        <v>2082.5378304967589</v>
      </c>
      <c r="K189" s="10">
        <f t="shared" si="66"/>
        <v>-10412.689152483796</v>
      </c>
      <c r="L189" s="11">
        <f t="shared" si="67"/>
        <v>0</v>
      </c>
      <c r="M189" s="11">
        <f t="shared" si="68"/>
        <v>-10412.689152483796</v>
      </c>
    </row>
    <row r="190" spans="1:13" s="40" customFormat="1" ht="14.45" customHeight="1" x14ac:dyDescent="0.2">
      <c r="A190" s="59" t="s">
        <v>498</v>
      </c>
      <c r="B190" s="20" t="s">
        <v>499</v>
      </c>
      <c r="C190" s="15">
        <f>VLOOKUP(A190,'10.1.14_Type 5_ALL'!$A$3:$E$66,4,FALSE)</f>
        <v>365</v>
      </c>
      <c r="D190" s="15">
        <f>VLOOKUP($A190,'2.1.15_Type 5_ALL'!$A$3:$E$66,4,FALSE)</f>
        <v>332</v>
      </c>
      <c r="E190" s="54">
        <f t="shared" si="62"/>
        <v>-33</v>
      </c>
      <c r="F190" s="54">
        <f t="shared" si="63"/>
        <v>0</v>
      </c>
      <c r="G190" s="54">
        <f t="shared" si="64"/>
        <v>-33</v>
      </c>
      <c r="H190" s="13">
        <f>VLOOKUP($A190,'[1]Table 5B2_RSD_LA'!$A$6:$F$14,4,FALSE)</f>
        <v>3363.5980368254495</v>
      </c>
      <c r="I190" s="13">
        <f>VLOOKUP($A190,'[1]Table 5B2_RSD_LA'!$A$6:$F$14,6,FALSE)</f>
        <v>801.47762416806802</v>
      </c>
      <c r="J190" s="13">
        <f t="shared" si="65"/>
        <v>2082.5378304967589</v>
      </c>
      <c r="K190" s="14">
        <f t="shared" si="66"/>
        <v>-68723.748406393046</v>
      </c>
      <c r="L190" s="13">
        <f t="shared" si="67"/>
        <v>0</v>
      </c>
      <c r="M190" s="13">
        <f t="shared" si="68"/>
        <v>-68723.748406393046</v>
      </c>
    </row>
    <row r="191" spans="1:13" s="40" customFormat="1" ht="14.45" customHeight="1" x14ac:dyDescent="0.2">
      <c r="A191" s="59">
        <v>371001</v>
      </c>
      <c r="B191" s="20" t="s">
        <v>500</v>
      </c>
      <c r="C191" s="15">
        <f>VLOOKUP(A191,'10.1.14_Type 5_ALL'!$A$3:$E$66,3,FALSE)</f>
        <v>533</v>
      </c>
      <c r="D191" s="15">
        <f>VLOOKUP($A191,'2.1.15_Type 5_ALL'!$A$3:$E$66,3,FALSE)</f>
        <v>507</v>
      </c>
      <c r="E191" s="54">
        <f t="shared" si="62"/>
        <v>-26</v>
      </c>
      <c r="F191" s="54">
        <f t="shared" si="63"/>
        <v>0</v>
      </c>
      <c r="G191" s="54">
        <f t="shared" si="64"/>
        <v>-26</v>
      </c>
      <c r="H191" s="13">
        <f>VLOOKUP($A191,'[1]Table 5B2_RSD_LA'!$A$6:$F$14,4,FALSE)</f>
        <v>4632.4615072045008</v>
      </c>
      <c r="I191" s="13">
        <f>VLOOKUP($A191,'[1]Table 5B2_RSD_LA'!$A$6:$F$14,6,FALSE)</f>
        <v>744.76</v>
      </c>
      <c r="J191" s="13">
        <f t="shared" si="65"/>
        <v>2688.6107536022505</v>
      </c>
      <c r="K191" s="14">
        <f t="shared" si="66"/>
        <v>-69903.879593658508</v>
      </c>
      <c r="L191" s="13">
        <f t="shared" si="67"/>
        <v>0</v>
      </c>
      <c r="M191" s="13">
        <f t="shared" si="68"/>
        <v>-69903.879593658508</v>
      </c>
    </row>
    <row r="192" spans="1:13" s="40" customFormat="1" ht="14.45" customHeight="1" thickBot="1" x14ac:dyDescent="0.3">
      <c r="A192" s="63"/>
      <c r="B192" s="8" t="s">
        <v>698</v>
      </c>
      <c r="C192" s="56">
        <f>SUM(C185:C191)</f>
        <v>2674</v>
      </c>
      <c r="D192" s="56">
        <f>SUM(D185:D191)</f>
        <v>2495</v>
      </c>
      <c r="E192" s="56">
        <f t="shared" ref="E192:G192" si="69">SUM(E185:E191)</f>
        <v>-179</v>
      </c>
      <c r="F192" s="56">
        <f t="shared" si="69"/>
        <v>0</v>
      </c>
      <c r="G192" s="56">
        <f t="shared" si="69"/>
        <v>-179</v>
      </c>
      <c r="H192" s="57"/>
      <c r="I192" s="57"/>
      <c r="J192" s="57"/>
      <c r="K192" s="41">
        <f t="shared" ref="K192:M192" si="70">SUM(K185:K191)</f>
        <v>-388532.16765966266</v>
      </c>
      <c r="L192" s="57">
        <f t="shared" si="70"/>
        <v>0</v>
      </c>
      <c r="M192" s="57">
        <f t="shared" si="70"/>
        <v>-388532.16765966266</v>
      </c>
    </row>
    <row r="193" spans="1:13" ht="8.4499999999999993" customHeight="1" thickTop="1" x14ac:dyDescent="0.25">
      <c r="A193" s="64"/>
      <c r="B193" s="18"/>
      <c r="C193" s="7"/>
      <c r="D193" s="7"/>
      <c r="E193" s="7"/>
      <c r="F193" s="7"/>
      <c r="G193" s="7"/>
      <c r="H193" s="6"/>
      <c r="I193" s="6"/>
      <c r="J193" s="6"/>
      <c r="K193" s="6"/>
      <c r="L193" s="6"/>
      <c r="M193" s="6"/>
    </row>
    <row r="194" spans="1:13" ht="14.45" customHeight="1" thickBot="1" x14ac:dyDescent="0.3">
      <c r="A194" s="9"/>
      <c r="B194" s="8" t="s">
        <v>0</v>
      </c>
      <c r="C194" s="56">
        <f>+C73+C77+C81+C93+C120+C179+C183+C192</f>
        <v>693626</v>
      </c>
      <c r="D194" s="56">
        <f>+D73+D77+D81+D93+D120+D179+D183+D192</f>
        <v>690556</v>
      </c>
      <c r="E194" s="56">
        <f>+E73+E77+E81+E93+E120+E179+E183+E192</f>
        <v>-3070</v>
      </c>
      <c r="F194" s="56">
        <f>+F73+F77+F81+F93+F120+F179+F183+F192</f>
        <v>864</v>
      </c>
      <c r="G194" s="56">
        <f>+G73+G77+G81+G93+G120+G179+G183+G192</f>
        <v>-3934</v>
      </c>
      <c r="H194" s="57"/>
      <c r="I194" s="57"/>
      <c r="J194" s="57"/>
      <c r="K194" s="41">
        <f>+K73+K77+K81+K93+K120+K179+K183+K192</f>
        <v>-8699246.8069187813</v>
      </c>
      <c r="L194" s="57">
        <f>+L73+L77+L81+L93+L120+L179+L183+L192</f>
        <v>2030714.9235850528</v>
      </c>
      <c r="M194" s="57">
        <f>+M73+M77+M81+M93+M120+M179+M183+M192</f>
        <v>-10729961.730503831</v>
      </c>
    </row>
    <row r="195" spans="1:13" ht="15" thickTop="1" x14ac:dyDescent="0.2">
      <c r="A195" s="199"/>
      <c r="B195" s="199"/>
      <c r="I195" s="2"/>
      <c r="J195" s="2"/>
    </row>
  </sheetData>
  <printOptions horizontalCentered="1"/>
  <pageMargins left="0.25" right="0.25" top="0.5" bottom="0.4" header="0" footer="0"/>
  <pageSetup paperSize="5" scale="59" pageOrder="overThenDown" orientation="portrait" r:id="rId1"/>
  <headerFooter>
    <oddHeader>&amp;L&amp;"Arial,Bold"&amp;18FY2014-15 MFP Formula: February 1 Mid-year Adjustment for Students (March 2015)</oddHeader>
    <oddFooter>&amp;L&amp;8&amp;Z&amp;F</oddFooter>
  </headerFooter>
  <rowBreaks count="1" manualBreakCount="1">
    <brk id="94" max="12" man="1"/>
  </rowBreaks>
  <colBreaks count="1" manualBreakCount="1">
    <brk id="7" max="19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19" t="s">
        <v>531</v>
      </c>
      <c r="B1" s="220"/>
      <c r="C1" s="58" t="s">
        <v>510</v>
      </c>
      <c r="D1" s="52" t="s">
        <v>508</v>
      </c>
      <c r="E1" s="43" t="s">
        <v>509</v>
      </c>
      <c r="F1" s="43" t="s">
        <v>501</v>
      </c>
      <c r="G1" s="43" t="s">
        <v>502</v>
      </c>
      <c r="H1" s="49" t="s">
        <v>517</v>
      </c>
      <c r="I1" s="50" t="s">
        <v>503</v>
      </c>
      <c r="J1" s="51" t="s">
        <v>504</v>
      </c>
      <c r="K1" s="48" t="s">
        <v>505</v>
      </c>
      <c r="L1" s="48" t="s">
        <v>506</v>
      </c>
      <c r="M1" s="48" t="s">
        <v>507</v>
      </c>
    </row>
    <row r="2" spans="1:13" ht="13.9" customHeight="1" x14ac:dyDescent="0.25">
      <c r="A2" s="39"/>
      <c r="B2" s="38"/>
      <c r="C2" s="65">
        <v>1</v>
      </c>
      <c r="D2" s="29">
        <f t="shared" ref="D2:M2" si="0">C2+1</f>
        <v>2</v>
      </c>
      <c r="E2" s="29">
        <f t="shared" si="0"/>
        <v>3</v>
      </c>
      <c r="F2" s="29">
        <f t="shared" si="0"/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66" t="s">
        <v>91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15">
        <f>+'[1]Table 5A4_NOCCA'!C7</f>
        <v>0</v>
      </c>
      <c r="D4" s="54">
        <f>+'10.1.14_SIS'!DG5</f>
        <v>0</v>
      </c>
      <c r="E4" s="54">
        <f t="shared" ref="E4:E67" si="1">D4-C4</f>
        <v>0</v>
      </c>
      <c r="F4" s="54">
        <f t="shared" ref="F4:F67" si="2">IF(E4&gt;0,E4,0)</f>
        <v>0</v>
      </c>
      <c r="G4" s="54">
        <f t="shared" ref="G4:G67" si="3">IF(E4&lt;0,E4,0)</f>
        <v>0</v>
      </c>
      <c r="H4" s="13">
        <f>+'[1]Table 5A4_NOCCA'!D7</f>
        <v>6982.9784413349835</v>
      </c>
      <c r="I4" s="13">
        <f>+'[1]Table 5A4_NOCCA'!F7</f>
        <v>777.48</v>
      </c>
      <c r="J4" s="13">
        <f t="shared" ref="J4:J67" si="4">H4+I4</f>
        <v>7760.4584413349839</v>
      </c>
      <c r="K4" s="14">
        <f t="shared" ref="K4:K67" si="5">E4*J4</f>
        <v>0</v>
      </c>
      <c r="L4" s="13">
        <f t="shared" ref="L4:L67" si="6">IF(K4&gt;0,K4,0)</f>
        <v>0</v>
      </c>
      <c r="M4" s="13">
        <f t="shared" ref="M4:M67" si="7">IF(K4&lt;0,K4,0)</f>
        <v>0</v>
      </c>
    </row>
    <row r="5" spans="1:13" ht="14.25" x14ac:dyDescent="0.2">
      <c r="A5" s="59">
        <v>2</v>
      </c>
      <c r="B5" s="20" t="s">
        <v>162</v>
      </c>
      <c r="C5" s="15">
        <f>+'[1]Table 5A4_NOCCA'!C8</f>
        <v>0</v>
      </c>
      <c r="D5" s="54">
        <f>+'10.1.14_SIS'!DG6</f>
        <v>0</v>
      </c>
      <c r="E5" s="54">
        <f t="shared" si="1"/>
        <v>0</v>
      </c>
      <c r="F5" s="54">
        <f t="shared" si="2"/>
        <v>0</v>
      </c>
      <c r="G5" s="54">
        <f t="shared" si="3"/>
        <v>0</v>
      </c>
      <c r="H5" s="13">
        <f>+'[1]Table 5A4_NOCCA'!D8</f>
        <v>9065.5866417386642</v>
      </c>
      <c r="I5" s="13">
        <f>+'[1]Table 5A4_NOCCA'!F8</f>
        <v>842.32</v>
      </c>
      <c r="J5" s="13">
        <f t="shared" si="4"/>
        <v>9907.9066417386639</v>
      </c>
      <c r="K5" s="14">
        <f t="shared" si="5"/>
        <v>0</v>
      </c>
      <c r="L5" s="13">
        <f t="shared" si="6"/>
        <v>0</v>
      </c>
      <c r="M5" s="13">
        <f t="shared" si="7"/>
        <v>0</v>
      </c>
    </row>
    <row r="6" spans="1:13" ht="14.25" x14ac:dyDescent="0.2">
      <c r="A6" s="59">
        <v>3</v>
      </c>
      <c r="B6" s="20" t="s">
        <v>161</v>
      </c>
      <c r="C6" s="15">
        <f>+'[1]Table 5A4_NOCCA'!C9</f>
        <v>1</v>
      </c>
      <c r="D6" s="54">
        <f>+'10.1.14_SIS'!DG7</f>
        <v>1</v>
      </c>
      <c r="E6" s="54">
        <f t="shared" si="1"/>
        <v>0</v>
      </c>
      <c r="F6" s="54">
        <f t="shared" si="2"/>
        <v>0</v>
      </c>
      <c r="G6" s="54">
        <f t="shared" si="3"/>
        <v>0</v>
      </c>
      <c r="H6" s="13">
        <f>+'[1]Table 5A4_NOCCA'!D9</f>
        <v>7778.4862027396821</v>
      </c>
      <c r="I6" s="13">
        <f>+'[1]Table 5A4_NOCCA'!F9</f>
        <v>596.84</v>
      </c>
      <c r="J6" s="13">
        <f t="shared" si="4"/>
        <v>8375.3262027396813</v>
      </c>
      <c r="K6" s="14">
        <f t="shared" si="5"/>
        <v>0</v>
      </c>
      <c r="L6" s="13">
        <f t="shared" si="6"/>
        <v>0</v>
      </c>
      <c r="M6" s="13">
        <f t="shared" si="7"/>
        <v>0</v>
      </c>
    </row>
    <row r="7" spans="1:13" ht="14.25" x14ac:dyDescent="0.2">
      <c r="A7" s="59">
        <v>4</v>
      </c>
      <c r="B7" s="20" t="s">
        <v>160</v>
      </c>
      <c r="C7" s="15">
        <f>+'[1]Table 5A4_NOCCA'!C10</f>
        <v>0</v>
      </c>
      <c r="D7" s="54">
        <f>+'10.1.14_SIS'!DG8</f>
        <v>0</v>
      </c>
      <c r="E7" s="54">
        <f t="shared" si="1"/>
        <v>0</v>
      </c>
      <c r="F7" s="54">
        <f t="shared" si="2"/>
        <v>0</v>
      </c>
      <c r="G7" s="54">
        <f t="shared" si="3"/>
        <v>0</v>
      </c>
      <c r="H7" s="13">
        <f>+'[1]Table 5A4_NOCCA'!D10</f>
        <v>9351.9381446878579</v>
      </c>
      <c r="I7" s="13">
        <f>+'[1]Table 5A4_NOCCA'!F10</f>
        <v>585.76</v>
      </c>
      <c r="J7" s="13">
        <f t="shared" si="4"/>
        <v>9937.6981446878581</v>
      </c>
      <c r="K7" s="14">
        <f t="shared" si="5"/>
        <v>0</v>
      </c>
      <c r="L7" s="13">
        <f t="shared" si="6"/>
        <v>0</v>
      </c>
      <c r="M7" s="13">
        <f t="shared" si="7"/>
        <v>0</v>
      </c>
    </row>
    <row r="8" spans="1:13" ht="14.25" x14ac:dyDescent="0.2">
      <c r="A8" s="60">
        <v>5</v>
      </c>
      <c r="B8" s="22" t="s">
        <v>159</v>
      </c>
      <c r="C8" s="12">
        <f>+'[1]Table 5A4_NOCCA'!C11</f>
        <v>0</v>
      </c>
      <c r="D8" s="55">
        <f>+'10.1.14_SIS'!DG9</f>
        <v>0</v>
      </c>
      <c r="E8" s="55">
        <f t="shared" si="1"/>
        <v>0</v>
      </c>
      <c r="F8" s="55">
        <f t="shared" si="2"/>
        <v>0</v>
      </c>
      <c r="G8" s="55">
        <f t="shared" si="3"/>
        <v>0</v>
      </c>
      <c r="H8" s="11">
        <f>+'[1]Table 5A4_NOCCA'!D11</f>
        <v>7328.2705660099109</v>
      </c>
      <c r="I8" s="11">
        <f>+'[1]Table 5A4_NOCCA'!F11</f>
        <v>555.91</v>
      </c>
      <c r="J8" s="11">
        <f t="shared" si="4"/>
        <v>7884.1805660099108</v>
      </c>
      <c r="K8" s="10">
        <f t="shared" si="5"/>
        <v>0</v>
      </c>
      <c r="L8" s="11">
        <f t="shared" si="6"/>
        <v>0</v>
      </c>
      <c r="M8" s="11">
        <f t="shared" si="7"/>
        <v>0</v>
      </c>
    </row>
    <row r="9" spans="1:13" ht="14.25" x14ac:dyDescent="0.2">
      <c r="A9" s="59">
        <v>6</v>
      </c>
      <c r="B9" s="20" t="s">
        <v>158</v>
      </c>
      <c r="C9" s="15">
        <f>+'[1]Table 5A4_NOCCA'!C12</f>
        <v>0</v>
      </c>
      <c r="D9" s="54">
        <f>+'10.1.14_SIS'!DG10</f>
        <v>0</v>
      </c>
      <c r="E9" s="54">
        <f t="shared" si="1"/>
        <v>0</v>
      </c>
      <c r="F9" s="54">
        <f t="shared" si="2"/>
        <v>0</v>
      </c>
      <c r="G9" s="54">
        <f t="shared" si="3"/>
        <v>0</v>
      </c>
      <c r="H9" s="13">
        <f>+'[1]Table 5A4_NOCCA'!D12</f>
        <v>8698.058612495588</v>
      </c>
      <c r="I9" s="13">
        <f>+'[1]Table 5A4_NOCCA'!F12</f>
        <v>545.4799999999999</v>
      </c>
      <c r="J9" s="13">
        <f t="shared" si="4"/>
        <v>9243.5386124955876</v>
      </c>
      <c r="K9" s="14">
        <f t="shared" si="5"/>
        <v>0</v>
      </c>
      <c r="L9" s="13">
        <f t="shared" si="6"/>
        <v>0</v>
      </c>
      <c r="M9" s="13">
        <f t="shared" si="7"/>
        <v>0</v>
      </c>
    </row>
    <row r="10" spans="1:13" ht="14.25" x14ac:dyDescent="0.2">
      <c r="A10" s="59">
        <v>7</v>
      </c>
      <c r="B10" s="20" t="s">
        <v>157</v>
      </c>
      <c r="C10" s="15">
        <f>+'[1]Table 5A4_NOCCA'!C13</f>
        <v>0</v>
      </c>
      <c r="D10" s="54">
        <f>+'10.1.14_SIS'!DG11</f>
        <v>0</v>
      </c>
      <c r="E10" s="54">
        <f t="shared" si="1"/>
        <v>0</v>
      </c>
      <c r="F10" s="54">
        <f t="shared" si="2"/>
        <v>0</v>
      </c>
      <c r="G10" s="54">
        <f t="shared" si="3"/>
        <v>0</v>
      </c>
      <c r="H10" s="13">
        <f>+'[1]Table 5A4_NOCCA'!D13</f>
        <v>7984.0231963470324</v>
      </c>
      <c r="I10" s="13">
        <f>+'[1]Table 5A4_NOCCA'!F13</f>
        <v>756.91999999999985</v>
      </c>
      <c r="J10" s="13">
        <f t="shared" si="4"/>
        <v>8740.9431963470324</v>
      </c>
      <c r="K10" s="14">
        <f t="shared" si="5"/>
        <v>0</v>
      </c>
      <c r="L10" s="13">
        <f t="shared" si="6"/>
        <v>0</v>
      </c>
      <c r="M10" s="13">
        <f t="shared" si="7"/>
        <v>0</v>
      </c>
    </row>
    <row r="11" spans="1:13" ht="14.25" x14ac:dyDescent="0.2">
      <c r="A11" s="59">
        <v>8</v>
      </c>
      <c r="B11" s="20" t="s">
        <v>156</v>
      </c>
      <c r="C11" s="15">
        <f>+'[1]Table 5A4_NOCCA'!C14</f>
        <v>0</v>
      </c>
      <c r="D11" s="54">
        <f>+'10.1.14_SIS'!DG12</f>
        <v>0</v>
      </c>
      <c r="E11" s="54">
        <f t="shared" si="1"/>
        <v>0</v>
      </c>
      <c r="F11" s="54">
        <f t="shared" si="2"/>
        <v>0</v>
      </c>
      <c r="G11" s="54">
        <f t="shared" si="3"/>
        <v>0</v>
      </c>
      <c r="H11" s="13">
        <f>+'[1]Table 5A4_NOCCA'!D14</f>
        <v>8066.4624595588539</v>
      </c>
      <c r="I11" s="13">
        <f>+'[1]Table 5A4_NOCCA'!F14</f>
        <v>725.76</v>
      </c>
      <c r="J11" s="13">
        <f t="shared" si="4"/>
        <v>8792.2224595588541</v>
      </c>
      <c r="K11" s="14">
        <f t="shared" si="5"/>
        <v>0</v>
      </c>
      <c r="L11" s="13">
        <f t="shared" si="6"/>
        <v>0</v>
      </c>
      <c r="M11" s="13">
        <f t="shared" si="7"/>
        <v>0</v>
      </c>
    </row>
    <row r="12" spans="1:13" ht="14.25" x14ac:dyDescent="0.2">
      <c r="A12" s="59">
        <v>9</v>
      </c>
      <c r="B12" s="20" t="s">
        <v>155</v>
      </c>
      <c r="C12" s="15">
        <f>+'[1]Table 5A4_NOCCA'!C15</f>
        <v>0</v>
      </c>
      <c r="D12" s="54">
        <f>+'10.1.14_SIS'!DG13</f>
        <v>0</v>
      </c>
      <c r="E12" s="54">
        <f t="shared" si="1"/>
        <v>0</v>
      </c>
      <c r="F12" s="54">
        <f t="shared" si="2"/>
        <v>0</v>
      </c>
      <c r="G12" s="54">
        <f t="shared" si="3"/>
        <v>0</v>
      </c>
      <c r="H12" s="13">
        <f>+'[1]Table 5A4_NOCCA'!D15</f>
        <v>8101.8015072045009</v>
      </c>
      <c r="I12" s="13">
        <f>+'[1]Table 5A4_NOCCA'!F15</f>
        <v>744.76</v>
      </c>
      <c r="J12" s="13">
        <f t="shared" si="4"/>
        <v>8846.5615072045002</v>
      </c>
      <c r="K12" s="14">
        <f t="shared" si="5"/>
        <v>0</v>
      </c>
      <c r="L12" s="13">
        <f t="shared" si="6"/>
        <v>0</v>
      </c>
      <c r="M12" s="13">
        <f t="shared" si="7"/>
        <v>0</v>
      </c>
    </row>
    <row r="13" spans="1:13" ht="14.25" x14ac:dyDescent="0.2">
      <c r="A13" s="60">
        <v>10</v>
      </c>
      <c r="B13" s="22" t="s">
        <v>154</v>
      </c>
      <c r="C13" s="12">
        <f>+'[1]Table 5A4_NOCCA'!C16</f>
        <v>0</v>
      </c>
      <c r="D13" s="55">
        <f>+'10.1.14_SIS'!DG14</f>
        <v>0</v>
      </c>
      <c r="E13" s="55">
        <f t="shared" si="1"/>
        <v>0</v>
      </c>
      <c r="F13" s="55">
        <f t="shared" si="2"/>
        <v>0</v>
      </c>
      <c r="G13" s="55">
        <f t="shared" si="3"/>
        <v>0</v>
      </c>
      <c r="H13" s="11">
        <f>+'[1]Table 5A4_NOCCA'!D16</f>
        <v>8319.3647339184718</v>
      </c>
      <c r="I13" s="11">
        <f>+'[1]Table 5A4_NOCCA'!F16</f>
        <v>608.04000000000008</v>
      </c>
      <c r="J13" s="11">
        <f t="shared" si="4"/>
        <v>8927.4047339184726</v>
      </c>
      <c r="K13" s="10">
        <f t="shared" si="5"/>
        <v>0</v>
      </c>
      <c r="L13" s="11">
        <f t="shared" si="6"/>
        <v>0</v>
      </c>
      <c r="M13" s="11">
        <f t="shared" si="7"/>
        <v>0</v>
      </c>
    </row>
    <row r="14" spans="1:13" ht="14.25" x14ac:dyDescent="0.2">
      <c r="A14" s="59">
        <v>11</v>
      </c>
      <c r="B14" s="20" t="s">
        <v>153</v>
      </c>
      <c r="C14" s="15">
        <f>+'[1]Table 5A4_NOCCA'!C17</f>
        <v>0</v>
      </c>
      <c r="D14" s="54">
        <f>+'10.1.14_SIS'!DG15</f>
        <v>0</v>
      </c>
      <c r="E14" s="54">
        <f t="shared" si="1"/>
        <v>0</v>
      </c>
      <c r="F14" s="54">
        <f t="shared" si="2"/>
        <v>0</v>
      </c>
      <c r="G14" s="54">
        <f t="shared" si="3"/>
        <v>0</v>
      </c>
      <c r="H14" s="13">
        <f>+'[1]Table 5A4_NOCCA'!D17</f>
        <v>10505.297223635334</v>
      </c>
      <c r="I14" s="13">
        <f>+'[1]Table 5A4_NOCCA'!F17</f>
        <v>706.55</v>
      </c>
      <c r="J14" s="13">
        <f t="shared" si="4"/>
        <v>11211.847223635334</v>
      </c>
      <c r="K14" s="14">
        <f t="shared" si="5"/>
        <v>0</v>
      </c>
      <c r="L14" s="13">
        <f t="shared" si="6"/>
        <v>0</v>
      </c>
      <c r="M14" s="13">
        <f t="shared" si="7"/>
        <v>0</v>
      </c>
    </row>
    <row r="15" spans="1:13" ht="14.25" x14ac:dyDescent="0.2">
      <c r="A15" s="59">
        <v>12</v>
      </c>
      <c r="B15" s="20" t="s">
        <v>152</v>
      </c>
      <c r="C15" s="15">
        <f>+'[1]Table 5A4_NOCCA'!C18</f>
        <v>0</v>
      </c>
      <c r="D15" s="54">
        <f>+'10.1.14_SIS'!DG16</f>
        <v>0</v>
      </c>
      <c r="E15" s="54">
        <f t="shared" si="1"/>
        <v>0</v>
      </c>
      <c r="F15" s="54">
        <f t="shared" si="2"/>
        <v>0</v>
      </c>
      <c r="G15" s="54">
        <f t="shared" si="3"/>
        <v>0</v>
      </c>
      <c r="H15" s="13">
        <f>+'[1]Table 5A4_NOCCA'!D18</f>
        <v>8147.7840983606566</v>
      </c>
      <c r="I15" s="13">
        <f>+'[1]Table 5A4_NOCCA'!F18</f>
        <v>1063.31</v>
      </c>
      <c r="J15" s="13">
        <f t="shared" si="4"/>
        <v>9211.0940983606561</v>
      </c>
      <c r="K15" s="14">
        <f t="shared" si="5"/>
        <v>0</v>
      </c>
      <c r="L15" s="13">
        <f t="shared" si="6"/>
        <v>0</v>
      </c>
      <c r="M15" s="13">
        <f t="shared" si="7"/>
        <v>0</v>
      </c>
    </row>
    <row r="16" spans="1:13" ht="14.25" x14ac:dyDescent="0.2">
      <c r="A16" s="59">
        <v>13</v>
      </c>
      <c r="B16" s="20" t="s">
        <v>151</v>
      </c>
      <c r="C16" s="15">
        <f>+'[1]Table 5A4_NOCCA'!C19</f>
        <v>0</v>
      </c>
      <c r="D16" s="54">
        <f>+'10.1.14_SIS'!DG17</f>
        <v>0</v>
      </c>
      <c r="E16" s="54">
        <f t="shared" si="1"/>
        <v>0</v>
      </c>
      <c r="F16" s="54">
        <f t="shared" si="2"/>
        <v>0</v>
      </c>
      <c r="G16" s="54">
        <f t="shared" si="3"/>
        <v>0</v>
      </c>
      <c r="H16" s="13">
        <f>+'[1]Table 5A4_NOCCA'!D19</f>
        <v>9171.2097758332202</v>
      </c>
      <c r="I16" s="13">
        <f>+'[1]Table 5A4_NOCCA'!F19</f>
        <v>749.43000000000006</v>
      </c>
      <c r="J16" s="13">
        <f t="shared" si="4"/>
        <v>9920.6397758332205</v>
      </c>
      <c r="K16" s="14">
        <f t="shared" si="5"/>
        <v>0</v>
      </c>
      <c r="L16" s="13">
        <f t="shared" si="6"/>
        <v>0</v>
      </c>
      <c r="M16" s="13">
        <f t="shared" si="7"/>
        <v>0</v>
      </c>
    </row>
    <row r="17" spans="1:13" ht="14.25" x14ac:dyDescent="0.2">
      <c r="A17" s="59">
        <v>14</v>
      </c>
      <c r="B17" s="20" t="s">
        <v>150</v>
      </c>
      <c r="C17" s="15">
        <f>+'[1]Table 5A4_NOCCA'!C20</f>
        <v>0</v>
      </c>
      <c r="D17" s="54">
        <f>+'10.1.14_SIS'!DG18</f>
        <v>0</v>
      </c>
      <c r="E17" s="54">
        <f t="shared" si="1"/>
        <v>0</v>
      </c>
      <c r="F17" s="54">
        <f t="shared" si="2"/>
        <v>0</v>
      </c>
      <c r="G17" s="54">
        <f t="shared" si="3"/>
        <v>0</v>
      </c>
      <c r="H17" s="13">
        <f>+'[1]Table 5A4_NOCCA'!D20</f>
        <v>9902.1209412499993</v>
      </c>
      <c r="I17" s="13">
        <f>+'[1]Table 5A4_NOCCA'!F20</f>
        <v>809.9799999999999</v>
      </c>
      <c r="J17" s="13">
        <f t="shared" si="4"/>
        <v>10712.100941249999</v>
      </c>
      <c r="K17" s="14">
        <f t="shared" si="5"/>
        <v>0</v>
      </c>
      <c r="L17" s="13">
        <f t="shared" si="6"/>
        <v>0</v>
      </c>
      <c r="M17" s="13">
        <f t="shared" si="7"/>
        <v>0</v>
      </c>
    </row>
    <row r="18" spans="1:13" ht="14.25" x14ac:dyDescent="0.2">
      <c r="A18" s="60">
        <v>15</v>
      </c>
      <c r="B18" s="22" t="s">
        <v>149</v>
      </c>
      <c r="C18" s="12">
        <f>+'[1]Table 5A4_NOCCA'!C21</f>
        <v>0</v>
      </c>
      <c r="D18" s="55">
        <f>+'10.1.14_SIS'!DG19</f>
        <v>0</v>
      </c>
      <c r="E18" s="55">
        <f t="shared" si="1"/>
        <v>0</v>
      </c>
      <c r="F18" s="55">
        <f t="shared" si="2"/>
        <v>0</v>
      </c>
      <c r="G18" s="55">
        <f t="shared" si="3"/>
        <v>0</v>
      </c>
      <c r="H18" s="11">
        <f>+'[1]Table 5A4_NOCCA'!D21</f>
        <v>8626.4385214059948</v>
      </c>
      <c r="I18" s="11">
        <f>+'[1]Table 5A4_NOCCA'!F21</f>
        <v>553.79999999999995</v>
      </c>
      <c r="J18" s="11">
        <f t="shared" si="4"/>
        <v>9180.2385214059941</v>
      </c>
      <c r="K18" s="10">
        <f t="shared" si="5"/>
        <v>0</v>
      </c>
      <c r="L18" s="11">
        <f t="shared" si="6"/>
        <v>0</v>
      </c>
      <c r="M18" s="11">
        <f t="shared" si="7"/>
        <v>0</v>
      </c>
    </row>
    <row r="19" spans="1:13" ht="14.25" x14ac:dyDescent="0.2">
      <c r="A19" s="59">
        <v>16</v>
      </c>
      <c r="B19" s="20" t="s">
        <v>148</v>
      </c>
      <c r="C19" s="15">
        <f>+'[1]Table 5A4_NOCCA'!C22</f>
        <v>0</v>
      </c>
      <c r="D19" s="54">
        <f>+'10.1.14_SIS'!DG20</f>
        <v>0</v>
      </c>
      <c r="E19" s="54">
        <f t="shared" si="1"/>
        <v>0</v>
      </c>
      <c r="F19" s="54">
        <f t="shared" si="2"/>
        <v>0</v>
      </c>
      <c r="G19" s="54">
        <f t="shared" si="3"/>
        <v>0</v>
      </c>
      <c r="H19" s="13">
        <f>+'[1]Table 5A4_NOCCA'!D22</f>
        <v>7692.8994354342021</v>
      </c>
      <c r="I19" s="13">
        <f>+'[1]Table 5A4_NOCCA'!F22</f>
        <v>686.73</v>
      </c>
      <c r="J19" s="13">
        <f t="shared" si="4"/>
        <v>8379.6294354342026</v>
      </c>
      <c r="K19" s="14">
        <f t="shared" si="5"/>
        <v>0</v>
      </c>
      <c r="L19" s="13">
        <f t="shared" si="6"/>
        <v>0</v>
      </c>
      <c r="M19" s="13">
        <f t="shared" si="7"/>
        <v>0</v>
      </c>
    </row>
    <row r="20" spans="1:13" ht="14.25" x14ac:dyDescent="0.2">
      <c r="A20" s="59">
        <v>17</v>
      </c>
      <c r="B20" s="20" t="s">
        <v>147</v>
      </c>
      <c r="C20" s="15">
        <f>+'[1]Table 5A4_NOCCA'!C23</f>
        <v>0</v>
      </c>
      <c r="D20" s="54">
        <f>+'10.1.14_SIS'!DG21</f>
        <v>0</v>
      </c>
      <c r="E20" s="54">
        <f t="shared" si="1"/>
        <v>0</v>
      </c>
      <c r="F20" s="54">
        <f t="shared" si="2"/>
        <v>0</v>
      </c>
      <c r="G20" s="54">
        <f t="shared" si="3"/>
        <v>0</v>
      </c>
      <c r="H20" s="13">
        <f>+'[1]Table 5A4_NOCCA'!D23</f>
        <v>8082.3880368254495</v>
      </c>
      <c r="I20" s="13">
        <f>+'[1]Table 5A4_NOCCA'!F23</f>
        <v>801.47762416806802</v>
      </c>
      <c r="J20" s="13">
        <f t="shared" si="4"/>
        <v>8883.8656609935169</v>
      </c>
      <c r="K20" s="14">
        <f t="shared" si="5"/>
        <v>0</v>
      </c>
      <c r="L20" s="13">
        <f t="shared" si="6"/>
        <v>0</v>
      </c>
      <c r="M20" s="13">
        <f t="shared" si="7"/>
        <v>0</v>
      </c>
    </row>
    <row r="21" spans="1:13" ht="14.25" x14ac:dyDescent="0.2">
      <c r="A21" s="59">
        <v>18</v>
      </c>
      <c r="B21" s="20" t="s">
        <v>146</v>
      </c>
      <c r="C21" s="15">
        <f>+'[1]Table 5A4_NOCCA'!C24</f>
        <v>0</v>
      </c>
      <c r="D21" s="54">
        <f>+'10.1.14_SIS'!DG22</f>
        <v>0</v>
      </c>
      <c r="E21" s="54">
        <f t="shared" si="1"/>
        <v>0</v>
      </c>
      <c r="F21" s="54">
        <f t="shared" si="2"/>
        <v>0</v>
      </c>
      <c r="G21" s="54">
        <f t="shared" si="3"/>
        <v>0</v>
      </c>
      <c r="H21" s="13">
        <f>+'[1]Table 5A4_NOCCA'!D24</f>
        <v>9645.2333500475725</v>
      </c>
      <c r="I21" s="13">
        <f>+'[1]Table 5A4_NOCCA'!F24</f>
        <v>845.94999999999993</v>
      </c>
      <c r="J21" s="13">
        <f t="shared" si="4"/>
        <v>10491.183350047573</v>
      </c>
      <c r="K21" s="14">
        <f t="shared" si="5"/>
        <v>0</v>
      </c>
      <c r="L21" s="13">
        <f t="shared" si="6"/>
        <v>0</v>
      </c>
      <c r="M21" s="13">
        <f t="shared" si="7"/>
        <v>0</v>
      </c>
    </row>
    <row r="22" spans="1:13" ht="14.25" x14ac:dyDescent="0.2">
      <c r="A22" s="59">
        <v>19</v>
      </c>
      <c r="B22" s="20" t="s">
        <v>145</v>
      </c>
      <c r="C22" s="15">
        <f>+'[1]Table 5A4_NOCCA'!C25</f>
        <v>0</v>
      </c>
      <c r="D22" s="54">
        <f>+'10.1.14_SIS'!DG23</f>
        <v>0</v>
      </c>
      <c r="E22" s="54">
        <f t="shared" si="1"/>
        <v>0</v>
      </c>
      <c r="F22" s="54">
        <f t="shared" si="2"/>
        <v>0</v>
      </c>
      <c r="G22" s="54">
        <f t="shared" si="3"/>
        <v>0</v>
      </c>
      <c r="H22" s="13">
        <f>+'[1]Table 5A4_NOCCA'!D25</f>
        <v>7915.8221869460449</v>
      </c>
      <c r="I22" s="13">
        <f>+'[1]Table 5A4_NOCCA'!F25</f>
        <v>905.43</v>
      </c>
      <c r="J22" s="13">
        <f t="shared" si="4"/>
        <v>8821.2521869460452</v>
      </c>
      <c r="K22" s="14">
        <f t="shared" si="5"/>
        <v>0</v>
      </c>
      <c r="L22" s="13">
        <f t="shared" si="6"/>
        <v>0</v>
      </c>
      <c r="M22" s="13">
        <f t="shared" si="7"/>
        <v>0</v>
      </c>
    </row>
    <row r="23" spans="1:13" ht="14.25" x14ac:dyDescent="0.2">
      <c r="A23" s="60">
        <v>20</v>
      </c>
      <c r="B23" s="22" t="s">
        <v>144</v>
      </c>
      <c r="C23" s="12">
        <f>+'[1]Table 5A4_NOCCA'!C26</f>
        <v>0</v>
      </c>
      <c r="D23" s="55">
        <f>+'10.1.14_SIS'!DG24</f>
        <v>0</v>
      </c>
      <c r="E23" s="55">
        <f t="shared" si="1"/>
        <v>0</v>
      </c>
      <c r="F23" s="55">
        <f t="shared" si="2"/>
        <v>0</v>
      </c>
      <c r="G23" s="55">
        <f t="shared" si="3"/>
        <v>0</v>
      </c>
      <c r="H23" s="11">
        <f>+'[1]Table 5A4_NOCCA'!D26</f>
        <v>7983.350156556201</v>
      </c>
      <c r="I23" s="11">
        <f>+'[1]Table 5A4_NOCCA'!F26</f>
        <v>586.16999999999996</v>
      </c>
      <c r="J23" s="11">
        <f t="shared" si="4"/>
        <v>8569.5201565562002</v>
      </c>
      <c r="K23" s="10">
        <f t="shared" si="5"/>
        <v>0</v>
      </c>
      <c r="L23" s="11">
        <f t="shared" si="6"/>
        <v>0</v>
      </c>
      <c r="M23" s="11">
        <f t="shared" si="7"/>
        <v>0</v>
      </c>
    </row>
    <row r="24" spans="1:13" ht="14.25" x14ac:dyDescent="0.2">
      <c r="A24" s="59">
        <v>21</v>
      </c>
      <c r="B24" s="20" t="s">
        <v>143</v>
      </c>
      <c r="C24" s="15">
        <f>+'[1]Table 5A4_NOCCA'!C27</f>
        <v>0</v>
      </c>
      <c r="D24" s="54">
        <f>+'10.1.14_SIS'!DG25</f>
        <v>0</v>
      </c>
      <c r="E24" s="54">
        <f t="shared" si="1"/>
        <v>0</v>
      </c>
      <c r="F24" s="54">
        <f t="shared" si="2"/>
        <v>0</v>
      </c>
      <c r="G24" s="54">
        <f t="shared" si="3"/>
        <v>0</v>
      </c>
      <c r="H24" s="13">
        <f>+'[1]Table 5A4_NOCCA'!D27</f>
        <v>8582.6142295867758</v>
      </c>
      <c r="I24" s="13">
        <f>+'[1]Table 5A4_NOCCA'!F27</f>
        <v>610.35</v>
      </c>
      <c r="J24" s="13">
        <f t="shared" si="4"/>
        <v>9192.9642295867761</v>
      </c>
      <c r="K24" s="14">
        <f t="shared" si="5"/>
        <v>0</v>
      </c>
      <c r="L24" s="13">
        <f t="shared" si="6"/>
        <v>0</v>
      </c>
      <c r="M24" s="13">
        <f t="shared" si="7"/>
        <v>0</v>
      </c>
    </row>
    <row r="25" spans="1:13" ht="14.25" x14ac:dyDescent="0.2">
      <c r="A25" s="59">
        <v>22</v>
      </c>
      <c r="B25" s="20" t="s">
        <v>142</v>
      </c>
      <c r="C25" s="15">
        <f>+'[1]Table 5A4_NOCCA'!C28</f>
        <v>0</v>
      </c>
      <c r="D25" s="54">
        <f>+'10.1.14_SIS'!DG26</f>
        <v>0</v>
      </c>
      <c r="E25" s="54">
        <f t="shared" si="1"/>
        <v>0</v>
      </c>
      <c r="F25" s="54">
        <f t="shared" si="2"/>
        <v>0</v>
      </c>
      <c r="G25" s="54">
        <f t="shared" si="3"/>
        <v>0</v>
      </c>
      <c r="H25" s="13">
        <f>+'[1]Table 5A4_NOCCA'!D28</f>
        <v>8167.3099808195993</v>
      </c>
      <c r="I25" s="13">
        <f>+'[1]Table 5A4_NOCCA'!F28</f>
        <v>496.36</v>
      </c>
      <c r="J25" s="13">
        <f t="shared" si="4"/>
        <v>8663.669980819599</v>
      </c>
      <c r="K25" s="14">
        <f t="shared" si="5"/>
        <v>0</v>
      </c>
      <c r="L25" s="13">
        <f t="shared" si="6"/>
        <v>0</v>
      </c>
      <c r="M25" s="13">
        <f t="shared" si="7"/>
        <v>0</v>
      </c>
    </row>
    <row r="26" spans="1:13" ht="14.25" x14ac:dyDescent="0.2">
      <c r="A26" s="59">
        <v>23</v>
      </c>
      <c r="B26" s="20" t="s">
        <v>141</v>
      </c>
      <c r="C26" s="15">
        <f>+'[1]Table 5A4_NOCCA'!C29</f>
        <v>0</v>
      </c>
      <c r="D26" s="54">
        <f>+'10.1.14_SIS'!DG27</f>
        <v>0</v>
      </c>
      <c r="E26" s="54">
        <f t="shared" si="1"/>
        <v>0</v>
      </c>
      <c r="F26" s="54">
        <f t="shared" si="2"/>
        <v>0</v>
      </c>
      <c r="G26" s="54">
        <f t="shared" si="3"/>
        <v>0</v>
      </c>
      <c r="H26" s="13">
        <f>+'[1]Table 5A4_NOCCA'!D29</f>
        <v>8410.0315265979152</v>
      </c>
      <c r="I26" s="13">
        <f>+'[1]Table 5A4_NOCCA'!F29</f>
        <v>688.58</v>
      </c>
      <c r="J26" s="13">
        <f t="shared" si="4"/>
        <v>9098.6115265979151</v>
      </c>
      <c r="K26" s="14">
        <f t="shared" si="5"/>
        <v>0</v>
      </c>
      <c r="L26" s="13">
        <f t="shared" si="6"/>
        <v>0</v>
      </c>
      <c r="M26" s="13">
        <f t="shared" si="7"/>
        <v>0</v>
      </c>
    </row>
    <row r="27" spans="1:13" ht="14.25" x14ac:dyDescent="0.2">
      <c r="A27" s="59">
        <v>24</v>
      </c>
      <c r="B27" s="20" t="s">
        <v>140</v>
      </c>
      <c r="C27" s="15">
        <f>+'[1]Table 5A4_NOCCA'!C30</f>
        <v>0</v>
      </c>
      <c r="D27" s="54">
        <f>+'10.1.14_SIS'!DG28</f>
        <v>0</v>
      </c>
      <c r="E27" s="54">
        <f t="shared" si="1"/>
        <v>0</v>
      </c>
      <c r="F27" s="54">
        <f t="shared" si="2"/>
        <v>0</v>
      </c>
      <c r="G27" s="54">
        <f t="shared" si="3"/>
        <v>0</v>
      </c>
      <c r="H27" s="13">
        <f>+'[1]Table 5A4_NOCCA'!D30</f>
        <v>8097.6440361577006</v>
      </c>
      <c r="I27" s="13">
        <f>+'[1]Table 5A4_NOCCA'!F30</f>
        <v>854.24999999999989</v>
      </c>
      <c r="J27" s="13">
        <f t="shared" si="4"/>
        <v>8951.8940361577006</v>
      </c>
      <c r="K27" s="14">
        <f t="shared" si="5"/>
        <v>0</v>
      </c>
      <c r="L27" s="13">
        <f t="shared" si="6"/>
        <v>0</v>
      </c>
      <c r="M27" s="13">
        <f t="shared" si="7"/>
        <v>0</v>
      </c>
    </row>
    <row r="28" spans="1:13" ht="14.25" x14ac:dyDescent="0.2">
      <c r="A28" s="60">
        <v>25</v>
      </c>
      <c r="B28" s="22" t="s">
        <v>139</v>
      </c>
      <c r="C28" s="12">
        <f>+'[1]Table 5A4_NOCCA'!C31</f>
        <v>0</v>
      </c>
      <c r="D28" s="55">
        <f>+'10.1.14_SIS'!DG29</f>
        <v>0</v>
      </c>
      <c r="E28" s="55">
        <f t="shared" si="1"/>
        <v>0</v>
      </c>
      <c r="F28" s="55">
        <f t="shared" si="2"/>
        <v>0</v>
      </c>
      <c r="G28" s="55">
        <f t="shared" si="3"/>
        <v>0</v>
      </c>
      <c r="H28" s="11">
        <f>+'[1]Table 5A4_NOCCA'!D31</f>
        <v>8543.4620274945701</v>
      </c>
      <c r="I28" s="11">
        <f>+'[1]Table 5A4_NOCCA'!F31</f>
        <v>653.73</v>
      </c>
      <c r="J28" s="11">
        <f t="shared" si="4"/>
        <v>9197.1920274945696</v>
      </c>
      <c r="K28" s="10">
        <f t="shared" si="5"/>
        <v>0</v>
      </c>
      <c r="L28" s="11">
        <f t="shared" si="6"/>
        <v>0</v>
      </c>
      <c r="M28" s="11">
        <f t="shared" si="7"/>
        <v>0</v>
      </c>
    </row>
    <row r="29" spans="1:13" ht="14.25" x14ac:dyDescent="0.2">
      <c r="A29" s="59">
        <v>26</v>
      </c>
      <c r="B29" s="20" t="s">
        <v>138</v>
      </c>
      <c r="C29" s="15">
        <f>+'[1]Table 5A4_NOCCA'!C32</f>
        <v>48</v>
      </c>
      <c r="D29" s="54">
        <f>+'10.1.14_SIS'!DG30</f>
        <v>69</v>
      </c>
      <c r="E29" s="54">
        <f t="shared" si="1"/>
        <v>21</v>
      </c>
      <c r="F29" s="54">
        <f t="shared" si="2"/>
        <v>21</v>
      </c>
      <c r="G29" s="54">
        <f t="shared" si="3"/>
        <v>0</v>
      </c>
      <c r="H29" s="13">
        <f>+'[1]Table 5A4_NOCCA'!D32</f>
        <v>8210.4549970570843</v>
      </c>
      <c r="I29" s="13">
        <f>+'[1]Table 5A4_NOCCA'!F32</f>
        <v>836.83</v>
      </c>
      <c r="J29" s="13">
        <f t="shared" si="4"/>
        <v>9047.2849970570842</v>
      </c>
      <c r="K29" s="14">
        <f t="shared" si="5"/>
        <v>189992.98493819876</v>
      </c>
      <c r="L29" s="13">
        <f t="shared" si="6"/>
        <v>189992.98493819876</v>
      </c>
      <c r="M29" s="13">
        <f t="shared" si="7"/>
        <v>0</v>
      </c>
    </row>
    <row r="30" spans="1:13" ht="14.25" x14ac:dyDescent="0.2">
      <c r="A30" s="59">
        <v>27</v>
      </c>
      <c r="B30" s="20" t="s">
        <v>137</v>
      </c>
      <c r="C30" s="15">
        <f>+'[1]Table 5A4_NOCCA'!C33</f>
        <v>0</v>
      </c>
      <c r="D30" s="54">
        <f>+'10.1.14_SIS'!DG31</f>
        <v>0</v>
      </c>
      <c r="E30" s="54">
        <f t="shared" si="1"/>
        <v>0</v>
      </c>
      <c r="F30" s="54">
        <f t="shared" si="2"/>
        <v>0</v>
      </c>
      <c r="G30" s="54">
        <f t="shared" si="3"/>
        <v>0</v>
      </c>
      <c r="H30" s="13">
        <f>+'[1]Table 5A4_NOCCA'!D33</f>
        <v>8955.5713839976997</v>
      </c>
      <c r="I30" s="13">
        <f>+'[1]Table 5A4_NOCCA'!F33</f>
        <v>693.06</v>
      </c>
      <c r="J30" s="13">
        <f t="shared" si="4"/>
        <v>9648.6313839976992</v>
      </c>
      <c r="K30" s="14">
        <f t="shared" si="5"/>
        <v>0</v>
      </c>
      <c r="L30" s="13">
        <f t="shared" si="6"/>
        <v>0</v>
      </c>
      <c r="M30" s="13">
        <f t="shared" si="7"/>
        <v>0</v>
      </c>
    </row>
    <row r="31" spans="1:13" ht="14.25" x14ac:dyDescent="0.2">
      <c r="A31" s="59">
        <v>28</v>
      </c>
      <c r="B31" s="20" t="s">
        <v>136</v>
      </c>
      <c r="C31" s="15">
        <f>+'[1]Table 5A4_NOCCA'!C34</f>
        <v>0</v>
      </c>
      <c r="D31" s="54">
        <f>+'10.1.14_SIS'!DG32</f>
        <v>0</v>
      </c>
      <c r="E31" s="54">
        <f t="shared" si="1"/>
        <v>0</v>
      </c>
      <c r="F31" s="54">
        <f t="shared" si="2"/>
        <v>0</v>
      </c>
      <c r="G31" s="54">
        <f t="shared" si="3"/>
        <v>0</v>
      </c>
      <c r="H31" s="13">
        <f>+'[1]Table 5A4_NOCCA'!D34</f>
        <v>7456.3358846568826</v>
      </c>
      <c r="I31" s="13">
        <f>+'[1]Table 5A4_NOCCA'!F34</f>
        <v>694.4</v>
      </c>
      <c r="J31" s="13">
        <f t="shared" si="4"/>
        <v>8150.7358846568823</v>
      </c>
      <c r="K31" s="14">
        <f t="shared" si="5"/>
        <v>0</v>
      </c>
      <c r="L31" s="13">
        <f t="shared" si="6"/>
        <v>0</v>
      </c>
      <c r="M31" s="13">
        <f t="shared" si="7"/>
        <v>0</v>
      </c>
    </row>
    <row r="32" spans="1:13" ht="14.25" x14ac:dyDescent="0.2">
      <c r="A32" s="59">
        <v>29</v>
      </c>
      <c r="B32" s="20" t="s">
        <v>135</v>
      </c>
      <c r="C32" s="15">
        <f>+'[1]Table 5A4_NOCCA'!C35</f>
        <v>1</v>
      </c>
      <c r="D32" s="54">
        <f>+'10.1.14_SIS'!DG33</f>
        <v>1</v>
      </c>
      <c r="E32" s="54">
        <f t="shared" si="1"/>
        <v>0</v>
      </c>
      <c r="F32" s="54">
        <f t="shared" si="2"/>
        <v>0</v>
      </c>
      <c r="G32" s="54">
        <f t="shared" si="3"/>
        <v>0</v>
      </c>
      <c r="H32" s="13">
        <f>+'[1]Table 5A4_NOCCA'!D35</f>
        <v>7545.1123210173719</v>
      </c>
      <c r="I32" s="13">
        <f>+'[1]Table 5A4_NOCCA'!F35</f>
        <v>754.94999999999993</v>
      </c>
      <c r="J32" s="13">
        <f t="shared" si="4"/>
        <v>8300.0623210173726</v>
      </c>
      <c r="K32" s="14">
        <f t="shared" si="5"/>
        <v>0</v>
      </c>
      <c r="L32" s="13">
        <f t="shared" si="6"/>
        <v>0</v>
      </c>
      <c r="M32" s="13">
        <f t="shared" si="7"/>
        <v>0</v>
      </c>
    </row>
    <row r="33" spans="1:13" ht="14.25" x14ac:dyDescent="0.2">
      <c r="A33" s="60">
        <v>30</v>
      </c>
      <c r="B33" s="22" t="s">
        <v>134</v>
      </c>
      <c r="C33" s="12">
        <f>+'[1]Table 5A4_NOCCA'!C36</f>
        <v>0</v>
      </c>
      <c r="D33" s="55">
        <f>+'10.1.14_SIS'!DG34</f>
        <v>0</v>
      </c>
      <c r="E33" s="55">
        <f t="shared" si="1"/>
        <v>0</v>
      </c>
      <c r="F33" s="55">
        <f t="shared" si="2"/>
        <v>0</v>
      </c>
      <c r="G33" s="55">
        <f t="shared" si="3"/>
        <v>0</v>
      </c>
      <c r="H33" s="11">
        <f>+'[1]Table 5A4_NOCCA'!D36</f>
        <v>8956.7027273996755</v>
      </c>
      <c r="I33" s="11">
        <f>+'[1]Table 5A4_NOCCA'!F36</f>
        <v>727.17</v>
      </c>
      <c r="J33" s="11">
        <f t="shared" si="4"/>
        <v>9683.8727273996756</v>
      </c>
      <c r="K33" s="10">
        <f t="shared" si="5"/>
        <v>0</v>
      </c>
      <c r="L33" s="11">
        <f t="shared" si="6"/>
        <v>0</v>
      </c>
      <c r="M33" s="11">
        <f t="shared" si="7"/>
        <v>0</v>
      </c>
    </row>
    <row r="34" spans="1:13" ht="14.25" x14ac:dyDescent="0.2">
      <c r="A34" s="59">
        <v>31</v>
      </c>
      <c r="B34" s="20" t="s">
        <v>133</v>
      </c>
      <c r="C34" s="15">
        <f>+'[1]Table 5A4_NOCCA'!C37</f>
        <v>0</v>
      </c>
      <c r="D34" s="54">
        <f>+'10.1.14_SIS'!DG35</f>
        <v>0</v>
      </c>
      <c r="E34" s="54">
        <f t="shared" si="1"/>
        <v>0</v>
      </c>
      <c r="F34" s="54">
        <f t="shared" si="2"/>
        <v>0</v>
      </c>
      <c r="G34" s="54">
        <f t="shared" si="3"/>
        <v>0</v>
      </c>
      <c r="H34" s="13">
        <f>+'[1]Table 5A4_NOCCA'!D37</f>
        <v>8360.1876716868537</v>
      </c>
      <c r="I34" s="13">
        <f>+'[1]Table 5A4_NOCCA'!F37</f>
        <v>620.83000000000004</v>
      </c>
      <c r="J34" s="13">
        <f t="shared" si="4"/>
        <v>8981.0176716868536</v>
      </c>
      <c r="K34" s="14">
        <f t="shared" si="5"/>
        <v>0</v>
      </c>
      <c r="L34" s="13">
        <f t="shared" si="6"/>
        <v>0</v>
      </c>
      <c r="M34" s="13">
        <f t="shared" si="7"/>
        <v>0</v>
      </c>
    </row>
    <row r="35" spans="1:13" ht="14.25" x14ac:dyDescent="0.2">
      <c r="A35" s="59">
        <v>32</v>
      </c>
      <c r="B35" s="20" t="s">
        <v>132</v>
      </c>
      <c r="C35" s="15">
        <f>+'[1]Table 5A4_NOCCA'!C38</f>
        <v>1</v>
      </c>
      <c r="D35" s="54">
        <f>+'10.1.14_SIS'!DG36</f>
        <v>1</v>
      </c>
      <c r="E35" s="54">
        <f t="shared" si="1"/>
        <v>0</v>
      </c>
      <c r="F35" s="54">
        <f t="shared" si="2"/>
        <v>0</v>
      </c>
      <c r="G35" s="54">
        <f t="shared" si="3"/>
        <v>0</v>
      </c>
      <c r="H35" s="13">
        <f>+'[1]Table 5A4_NOCCA'!D38</f>
        <v>7725.779189061127</v>
      </c>
      <c r="I35" s="13">
        <f>+'[1]Table 5A4_NOCCA'!F38</f>
        <v>559.77</v>
      </c>
      <c r="J35" s="13">
        <f t="shared" si="4"/>
        <v>8285.5491890611265</v>
      </c>
      <c r="K35" s="14">
        <f t="shared" si="5"/>
        <v>0</v>
      </c>
      <c r="L35" s="13">
        <f t="shared" si="6"/>
        <v>0</v>
      </c>
      <c r="M35" s="13">
        <f t="shared" si="7"/>
        <v>0</v>
      </c>
    </row>
    <row r="36" spans="1:13" ht="14.25" x14ac:dyDescent="0.2">
      <c r="A36" s="59">
        <v>33</v>
      </c>
      <c r="B36" s="20" t="s">
        <v>131</v>
      </c>
      <c r="C36" s="15">
        <f>+'[1]Table 5A4_NOCCA'!C39</f>
        <v>0</v>
      </c>
      <c r="D36" s="54">
        <f>+'10.1.14_SIS'!DG37</f>
        <v>0</v>
      </c>
      <c r="E36" s="54">
        <f t="shared" si="1"/>
        <v>0</v>
      </c>
      <c r="F36" s="54">
        <f t="shared" si="2"/>
        <v>0</v>
      </c>
      <c r="G36" s="54">
        <f t="shared" si="3"/>
        <v>0</v>
      </c>
      <c r="H36" s="13">
        <f>+'[1]Table 5A4_NOCCA'!D39</f>
        <v>8946.2054558085238</v>
      </c>
      <c r="I36" s="13">
        <f>+'[1]Table 5A4_NOCCA'!F39</f>
        <v>655.31000000000006</v>
      </c>
      <c r="J36" s="13">
        <f t="shared" si="4"/>
        <v>9601.5154558085233</v>
      </c>
      <c r="K36" s="14">
        <f t="shared" si="5"/>
        <v>0</v>
      </c>
      <c r="L36" s="13">
        <f t="shared" si="6"/>
        <v>0</v>
      </c>
      <c r="M36" s="13">
        <f t="shared" si="7"/>
        <v>0</v>
      </c>
    </row>
    <row r="37" spans="1:13" ht="14.25" x14ac:dyDescent="0.2">
      <c r="A37" s="59">
        <v>34</v>
      </c>
      <c r="B37" s="20" t="s">
        <v>130</v>
      </c>
      <c r="C37" s="15">
        <f>+'[1]Table 5A4_NOCCA'!C40</f>
        <v>0</v>
      </c>
      <c r="D37" s="54">
        <f>+'10.1.14_SIS'!DG38</f>
        <v>0</v>
      </c>
      <c r="E37" s="54">
        <f t="shared" si="1"/>
        <v>0</v>
      </c>
      <c r="F37" s="54">
        <f t="shared" si="2"/>
        <v>0</v>
      </c>
      <c r="G37" s="54">
        <f t="shared" si="3"/>
        <v>0</v>
      </c>
      <c r="H37" s="13">
        <f>+'[1]Table 5A4_NOCCA'!D40</f>
        <v>9175.6276842789011</v>
      </c>
      <c r="I37" s="13">
        <f>+'[1]Table 5A4_NOCCA'!F40</f>
        <v>644.11000000000013</v>
      </c>
      <c r="J37" s="13">
        <f t="shared" si="4"/>
        <v>9819.7376842789017</v>
      </c>
      <c r="K37" s="14">
        <f t="shared" si="5"/>
        <v>0</v>
      </c>
      <c r="L37" s="13">
        <f t="shared" si="6"/>
        <v>0</v>
      </c>
      <c r="M37" s="13">
        <f t="shared" si="7"/>
        <v>0</v>
      </c>
    </row>
    <row r="38" spans="1:13" ht="14.25" x14ac:dyDescent="0.2">
      <c r="A38" s="60">
        <v>35</v>
      </c>
      <c r="B38" s="22" t="s">
        <v>129</v>
      </c>
      <c r="C38" s="12">
        <f>+'[1]Table 5A4_NOCCA'!C41</f>
        <v>0</v>
      </c>
      <c r="D38" s="55">
        <f>+'10.1.14_SIS'!DG39</f>
        <v>0</v>
      </c>
      <c r="E38" s="55">
        <f t="shared" si="1"/>
        <v>0</v>
      </c>
      <c r="F38" s="55">
        <f t="shared" si="2"/>
        <v>0</v>
      </c>
      <c r="G38" s="55">
        <f t="shared" si="3"/>
        <v>0</v>
      </c>
      <c r="H38" s="11">
        <f>+'[1]Table 5A4_NOCCA'!D41</f>
        <v>8462.9982060477596</v>
      </c>
      <c r="I38" s="11">
        <f>+'[1]Table 5A4_NOCCA'!F41</f>
        <v>537.96</v>
      </c>
      <c r="J38" s="11">
        <f t="shared" si="4"/>
        <v>9000.9582060477587</v>
      </c>
      <c r="K38" s="10">
        <f t="shared" si="5"/>
        <v>0</v>
      </c>
      <c r="L38" s="11">
        <f t="shared" si="6"/>
        <v>0</v>
      </c>
      <c r="M38" s="11">
        <f t="shared" si="7"/>
        <v>0</v>
      </c>
    </row>
    <row r="39" spans="1:13" ht="14.25" x14ac:dyDescent="0.2">
      <c r="A39" s="59">
        <v>36</v>
      </c>
      <c r="B39" s="20" t="s">
        <v>128</v>
      </c>
      <c r="C39" s="15">
        <f>+'[1]Table 5A4_NOCCA'!C42</f>
        <v>76</v>
      </c>
      <c r="D39" s="54">
        <f>+'10.1.14_SIS'!DG40</f>
        <v>101</v>
      </c>
      <c r="E39" s="54">
        <f t="shared" si="1"/>
        <v>25</v>
      </c>
      <c r="F39" s="54">
        <f t="shared" si="2"/>
        <v>25</v>
      </c>
      <c r="G39" s="54">
        <f t="shared" si="3"/>
        <v>0</v>
      </c>
      <c r="H39" s="13">
        <f>+'[1]Table 5A4_NOCCA'!D42</f>
        <v>8125.9709974327861</v>
      </c>
      <c r="I39" s="13">
        <f>+'[1]Table 5A4_NOCCA'!F42</f>
        <v>746.0335616438357</v>
      </c>
      <c r="J39" s="13">
        <f t="shared" si="4"/>
        <v>8872.0045590766222</v>
      </c>
      <c r="K39" s="14">
        <f t="shared" si="5"/>
        <v>221800.11397691554</v>
      </c>
      <c r="L39" s="13">
        <f t="shared" si="6"/>
        <v>221800.11397691554</v>
      </c>
      <c r="M39" s="13">
        <f t="shared" si="7"/>
        <v>0</v>
      </c>
    </row>
    <row r="40" spans="1:13" ht="14.25" x14ac:dyDescent="0.2">
      <c r="A40" s="59">
        <v>37</v>
      </c>
      <c r="B40" s="20" t="s">
        <v>127</v>
      </c>
      <c r="C40" s="15">
        <f>+'[1]Table 5A4_NOCCA'!C43</f>
        <v>0</v>
      </c>
      <c r="D40" s="54">
        <f>+'10.1.14_SIS'!DG41</f>
        <v>0</v>
      </c>
      <c r="E40" s="54">
        <f t="shared" si="1"/>
        <v>0</v>
      </c>
      <c r="F40" s="54">
        <f t="shared" si="2"/>
        <v>0</v>
      </c>
      <c r="G40" s="54">
        <f t="shared" si="3"/>
        <v>0</v>
      </c>
      <c r="H40" s="13">
        <f>+'[1]Table 5A4_NOCCA'!D43</f>
        <v>8622.1539260317695</v>
      </c>
      <c r="I40" s="13">
        <f>+'[1]Table 5A4_NOCCA'!F43</f>
        <v>653.61</v>
      </c>
      <c r="J40" s="13">
        <f t="shared" si="4"/>
        <v>9275.7639260317701</v>
      </c>
      <c r="K40" s="14">
        <f t="shared" si="5"/>
        <v>0</v>
      </c>
      <c r="L40" s="13">
        <f t="shared" si="6"/>
        <v>0</v>
      </c>
      <c r="M40" s="13">
        <f t="shared" si="7"/>
        <v>0</v>
      </c>
    </row>
    <row r="41" spans="1:13" ht="14.25" x14ac:dyDescent="0.2">
      <c r="A41" s="59">
        <v>38</v>
      </c>
      <c r="B41" s="20" t="s">
        <v>126</v>
      </c>
      <c r="C41" s="15">
        <f>+'[1]Table 5A4_NOCCA'!C44</f>
        <v>2</v>
      </c>
      <c r="D41" s="54">
        <f>+'10.1.14_SIS'!DG42</f>
        <v>2</v>
      </c>
      <c r="E41" s="54">
        <f t="shared" si="1"/>
        <v>0</v>
      </c>
      <c r="F41" s="54">
        <f t="shared" si="2"/>
        <v>0</v>
      </c>
      <c r="G41" s="54">
        <f t="shared" si="3"/>
        <v>0</v>
      </c>
      <c r="H41" s="13">
        <f>+'[1]Table 5A4_NOCCA'!D44</f>
        <v>8414.5817552916888</v>
      </c>
      <c r="I41" s="13">
        <f>+'[1]Table 5A4_NOCCA'!F44</f>
        <v>829.92000000000007</v>
      </c>
      <c r="J41" s="13">
        <f t="shared" si="4"/>
        <v>9244.5017552916888</v>
      </c>
      <c r="K41" s="14">
        <f t="shared" si="5"/>
        <v>0</v>
      </c>
      <c r="L41" s="13">
        <f t="shared" si="6"/>
        <v>0</v>
      </c>
      <c r="M41" s="13">
        <f t="shared" si="7"/>
        <v>0</v>
      </c>
    </row>
    <row r="42" spans="1:13" ht="14.25" x14ac:dyDescent="0.2">
      <c r="A42" s="59">
        <v>39</v>
      </c>
      <c r="B42" s="20" t="s">
        <v>125</v>
      </c>
      <c r="C42" s="15">
        <f>+'[1]Table 5A4_NOCCA'!C45</f>
        <v>0</v>
      </c>
      <c r="D42" s="54">
        <f>+'10.1.14_SIS'!DG43</f>
        <v>0</v>
      </c>
      <c r="E42" s="54">
        <f t="shared" si="1"/>
        <v>0</v>
      </c>
      <c r="F42" s="54">
        <f t="shared" si="2"/>
        <v>0</v>
      </c>
      <c r="G42" s="54">
        <f t="shared" si="3"/>
        <v>0</v>
      </c>
      <c r="H42" s="13">
        <f>+'[1]Table 5A4_NOCCA'!D45</f>
        <v>8239.3056809295667</v>
      </c>
      <c r="I42" s="13">
        <f>+'[1]Table 5A4_NOCCA'!F45</f>
        <v>779.65573042776396</v>
      </c>
      <c r="J42" s="13">
        <f t="shared" si="4"/>
        <v>9018.9614113573298</v>
      </c>
      <c r="K42" s="14">
        <f t="shared" si="5"/>
        <v>0</v>
      </c>
      <c r="L42" s="13">
        <f t="shared" si="6"/>
        <v>0</v>
      </c>
      <c r="M42" s="13">
        <f t="shared" si="7"/>
        <v>0</v>
      </c>
    </row>
    <row r="43" spans="1:13" ht="14.25" x14ac:dyDescent="0.2">
      <c r="A43" s="60">
        <v>40</v>
      </c>
      <c r="B43" s="22" t="s">
        <v>124</v>
      </c>
      <c r="C43" s="12">
        <f>+'[1]Table 5A4_NOCCA'!C46</f>
        <v>0</v>
      </c>
      <c r="D43" s="55">
        <f>+'10.1.14_SIS'!DG44</f>
        <v>0</v>
      </c>
      <c r="E43" s="55">
        <f t="shared" si="1"/>
        <v>0</v>
      </c>
      <c r="F43" s="55">
        <f t="shared" si="2"/>
        <v>0</v>
      </c>
      <c r="G43" s="55">
        <f t="shared" si="3"/>
        <v>0</v>
      </c>
      <c r="H43" s="11">
        <f>+'[1]Table 5A4_NOCCA'!D46</f>
        <v>8217.96102856984</v>
      </c>
      <c r="I43" s="11">
        <f>+'[1]Table 5A4_NOCCA'!F46</f>
        <v>700.2700000000001</v>
      </c>
      <c r="J43" s="11">
        <f t="shared" si="4"/>
        <v>8918.2310285698404</v>
      </c>
      <c r="K43" s="10">
        <f t="shared" si="5"/>
        <v>0</v>
      </c>
      <c r="L43" s="11">
        <f t="shared" si="6"/>
        <v>0</v>
      </c>
      <c r="M43" s="11">
        <f t="shared" si="7"/>
        <v>0</v>
      </c>
    </row>
    <row r="44" spans="1:13" ht="14.25" x14ac:dyDescent="0.2">
      <c r="A44" s="59">
        <v>41</v>
      </c>
      <c r="B44" s="20" t="s">
        <v>123</v>
      </c>
      <c r="C44" s="15">
        <f>+'[1]Table 5A4_NOCCA'!C47</f>
        <v>0</v>
      </c>
      <c r="D44" s="54">
        <f>+'10.1.14_SIS'!DG45</f>
        <v>0</v>
      </c>
      <c r="E44" s="54">
        <f t="shared" si="1"/>
        <v>0</v>
      </c>
      <c r="F44" s="54">
        <f t="shared" si="2"/>
        <v>0</v>
      </c>
      <c r="G44" s="54">
        <f t="shared" si="3"/>
        <v>0</v>
      </c>
      <c r="H44" s="13">
        <f>+'[1]Table 5A4_NOCCA'!D47</f>
        <v>8413.194857471648</v>
      </c>
      <c r="I44" s="13">
        <f>+'[1]Table 5A4_NOCCA'!F47</f>
        <v>886.22</v>
      </c>
      <c r="J44" s="13">
        <f t="shared" si="4"/>
        <v>9299.4148574716473</v>
      </c>
      <c r="K44" s="14">
        <f t="shared" si="5"/>
        <v>0</v>
      </c>
      <c r="L44" s="13">
        <f t="shared" si="6"/>
        <v>0</v>
      </c>
      <c r="M44" s="13">
        <f t="shared" si="7"/>
        <v>0</v>
      </c>
    </row>
    <row r="45" spans="1:13" ht="14.25" x14ac:dyDescent="0.2">
      <c r="A45" s="59">
        <v>42</v>
      </c>
      <c r="B45" s="20" t="s">
        <v>122</v>
      </c>
      <c r="C45" s="15">
        <f>+'[1]Table 5A4_NOCCA'!C48</f>
        <v>0</v>
      </c>
      <c r="D45" s="54">
        <f>+'10.1.14_SIS'!DG46</f>
        <v>0</v>
      </c>
      <c r="E45" s="54">
        <f t="shared" si="1"/>
        <v>0</v>
      </c>
      <c r="F45" s="54">
        <f t="shared" si="2"/>
        <v>0</v>
      </c>
      <c r="G45" s="54">
        <f t="shared" si="3"/>
        <v>0</v>
      </c>
      <c r="H45" s="13">
        <f>+'[1]Table 5A4_NOCCA'!D48</f>
        <v>8785.2777751368685</v>
      </c>
      <c r="I45" s="13">
        <f>+'[1]Table 5A4_NOCCA'!F48</f>
        <v>534.28</v>
      </c>
      <c r="J45" s="13">
        <f t="shared" si="4"/>
        <v>9319.5577751368692</v>
      </c>
      <c r="K45" s="14">
        <f t="shared" si="5"/>
        <v>0</v>
      </c>
      <c r="L45" s="13">
        <f t="shared" si="6"/>
        <v>0</v>
      </c>
      <c r="M45" s="13">
        <f t="shared" si="7"/>
        <v>0</v>
      </c>
    </row>
    <row r="46" spans="1:13" ht="14.25" x14ac:dyDescent="0.2">
      <c r="A46" s="59">
        <v>43</v>
      </c>
      <c r="B46" s="20" t="s">
        <v>121</v>
      </c>
      <c r="C46" s="15">
        <f>+'[1]Table 5A4_NOCCA'!C49</f>
        <v>0</v>
      </c>
      <c r="D46" s="54">
        <f>+'10.1.14_SIS'!DG47</f>
        <v>0</v>
      </c>
      <c r="E46" s="54">
        <f t="shared" si="1"/>
        <v>0</v>
      </c>
      <c r="F46" s="54">
        <f t="shared" si="2"/>
        <v>0</v>
      </c>
      <c r="G46" s="54">
        <f t="shared" si="3"/>
        <v>0</v>
      </c>
      <c r="H46" s="13">
        <f>+'[1]Table 5A4_NOCCA'!D49</f>
        <v>9151.8938720594706</v>
      </c>
      <c r="I46" s="13">
        <f>+'[1]Table 5A4_NOCCA'!F49</f>
        <v>574.6099999999999</v>
      </c>
      <c r="J46" s="13">
        <f t="shared" si="4"/>
        <v>9726.5038720594712</v>
      </c>
      <c r="K46" s="14">
        <f t="shared" si="5"/>
        <v>0</v>
      </c>
      <c r="L46" s="13">
        <f t="shared" si="6"/>
        <v>0</v>
      </c>
      <c r="M46" s="13">
        <f t="shared" si="7"/>
        <v>0</v>
      </c>
    </row>
    <row r="47" spans="1:13" ht="14.25" x14ac:dyDescent="0.2">
      <c r="A47" s="59">
        <v>44</v>
      </c>
      <c r="B47" s="20" t="s">
        <v>120</v>
      </c>
      <c r="C47" s="15">
        <f>+'[1]Table 5A4_NOCCA'!C50</f>
        <v>6</v>
      </c>
      <c r="D47" s="54">
        <f>+'10.1.14_SIS'!DG48</f>
        <v>8</v>
      </c>
      <c r="E47" s="54">
        <f t="shared" si="1"/>
        <v>2</v>
      </c>
      <c r="F47" s="54">
        <f t="shared" si="2"/>
        <v>2</v>
      </c>
      <c r="G47" s="54">
        <f t="shared" si="3"/>
        <v>0</v>
      </c>
      <c r="H47" s="13">
        <f>+'[1]Table 5A4_NOCCA'!D50</f>
        <v>8460.7858151820365</v>
      </c>
      <c r="I47" s="13">
        <f>+'[1]Table 5A4_NOCCA'!F50</f>
        <v>663.16000000000008</v>
      </c>
      <c r="J47" s="13">
        <f t="shared" si="4"/>
        <v>9123.9458151820363</v>
      </c>
      <c r="K47" s="14">
        <f t="shared" si="5"/>
        <v>18247.891630364073</v>
      </c>
      <c r="L47" s="13">
        <f t="shared" si="6"/>
        <v>18247.891630364073</v>
      </c>
      <c r="M47" s="13">
        <f t="shared" si="7"/>
        <v>0</v>
      </c>
    </row>
    <row r="48" spans="1:13" ht="14.25" x14ac:dyDescent="0.2">
      <c r="A48" s="60">
        <v>45</v>
      </c>
      <c r="B48" s="22" t="s">
        <v>119</v>
      </c>
      <c r="C48" s="12">
        <f>+'[1]Table 5A4_NOCCA'!C51</f>
        <v>9</v>
      </c>
      <c r="D48" s="55">
        <f>+'10.1.14_SIS'!DG49</f>
        <v>11</v>
      </c>
      <c r="E48" s="55">
        <f t="shared" si="1"/>
        <v>2</v>
      </c>
      <c r="F48" s="55">
        <f t="shared" si="2"/>
        <v>2</v>
      </c>
      <c r="G48" s="55">
        <f t="shared" si="3"/>
        <v>0</v>
      </c>
      <c r="H48" s="11">
        <f>+'[1]Table 5A4_NOCCA'!D51</f>
        <v>7536.8772499469105</v>
      </c>
      <c r="I48" s="11">
        <f>+'[1]Table 5A4_NOCCA'!F51</f>
        <v>753.96000000000015</v>
      </c>
      <c r="J48" s="11">
        <f t="shared" si="4"/>
        <v>8290.8372499469115</v>
      </c>
      <c r="K48" s="10">
        <f t="shared" si="5"/>
        <v>16581.674499893823</v>
      </c>
      <c r="L48" s="11">
        <f t="shared" si="6"/>
        <v>16581.674499893823</v>
      </c>
      <c r="M48" s="11">
        <f t="shared" si="7"/>
        <v>0</v>
      </c>
    </row>
    <row r="49" spans="1:13" ht="14.25" x14ac:dyDescent="0.2">
      <c r="A49" s="59">
        <v>46</v>
      </c>
      <c r="B49" s="20" t="s">
        <v>118</v>
      </c>
      <c r="C49" s="15">
        <f>+'[1]Table 5A4_NOCCA'!C52</f>
        <v>0</v>
      </c>
      <c r="D49" s="54">
        <f>+'10.1.14_SIS'!DG50</f>
        <v>0</v>
      </c>
      <c r="E49" s="54">
        <f t="shared" si="1"/>
        <v>0</v>
      </c>
      <c r="F49" s="54">
        <f t="shared" si="2"/>
        <v>0</v>
      </c>
      <c r="G49" s="54">
        <f t="shared" si="3"/>
        <v>0</v>
      </c>
      <c r="H49" s="13">
        <f>+'[1]Table 5A4_NOCCA'!D52</f>
        <v>8543.9744468088393</v>
      </c>
      <c r="I49" s="13">
        <f>+'[1]Table 5A4_NOCCA'!F52</f>
        <v>728.06</v>
      </c>
      <c r="J49" s="13">
        <f t="shared" si="4"/>
        <v>9272.0344468088388</v>
      </c>
      <c r="K49" s="14">
        <f t="shared" si="5"/>
        <v>0</v>
      </c>
      <c r="L49" s="13">
        <f t="shared" si="6"/>
        <v>0</v>
      </c>
      <c r="M49" s="13">
        <f t="shared" si="7"/>
        <v>0</v>
      </c>
    </row>
    <row r="50" spans="1:13" ht="14.25" x14ac:dyDescent="0.2">
      <c r="A50" s="59">
        <v>47</v>
      </c>
      <c r="B50" s="20" t="s">
        <v>117</v>
      </c>
      <c r="C50" s="15">
        <f>+'[1]Table 5A4_NOCCA'!C53</f>
        <v>0</v>
      </c>
      <c r="D50" s="54">
        <f>+'10.1.14_SIS'!DG51</f>
        <v>0</v>
      </c>
      <c r="E50" s="54">
        <f t="shared" si="1"/>
        <v>0</v>
      </c>
      <c r="F50" s="54">
        <f t="shared" si="2"/>
        <v>0</v>
      </c>
      <c r="G50" s="54">
        <f t="shared" si="3"/>
        <v>0</v>
      </c>
      <c r="H50" s="13">
        <f>+'[1]Table 5A4_NOCCA'!D53</f>
        <v>8496.158525764673</v>
      </c>
      <c r="I50" s="13">
        <f>+'[1]Table 5A4_NOCCA'!F53</f>
        <v>910.76</v>
      </c>
      <c r="J50" s="13">
        <f t="shared" si="4"/>
        <v>9406.9185257646732</v>
      </c>
      <c r="K50" s="14">
        <f t="shared" si="5"/>
        <v>0</v>
      </c>
      <c r="L50" s="13">
        <f t="shared" si="6"/>
        <v>0</v>
      </c>
      <c r="M50" s="13">
        <f t="shared" si="7"/>
        <v>0</v>
      </c>
    </row>
    <row r="51" spans="1:13" ht="14.25" x14ac:dyDescent="0.2">
      <c r="A51" s="59">
        <v>48</v>
      </c>
      <c r="B51" s="20" t="s">
        <v>116</v>
      </c>
      <c r="C51" s="15">
        <f>+'[1]Table 5A4_NOCCA'!C54</f>
        <v>1</v>
      </c>
      <c r="D51" s="54">
        <f>+'10.1.14_SIS'!DG52</f>
        <v>1</v>
      </c>
      <c r="E51" s="54">
        <f t="shared" si="1"/>
        <v>0</v>
      </c>
      <c r="F51" s="54">
        <f t="shared" si="2"/>
        <v>0</v>
      </c>
      <c r="G51" s="54">
        <f t="shared" si="3"/>
        <v>0</v>
      </c>
      <c r="H51" s="13">
        <f>+'[1]Table 5A4_NOCCA'!D54</f>
        <v>8579.8882529800721</v>
      </c>
      <c r="I51" s="13">
        <f>+'[1]Table 5A4_NOCCA'!F54</f>
        <v>871.07</v>
      </c>
      <c r="J51" s="13">
        <f t="shared" si="4"/>
        <v>9450.9582529800718</v>
      </c>
      <c r="K51" s="14">
        <f t="shared" si="5"/>
        <v>0</v>
      </c>
      <c r="L51" s="13">
        <f t="shared" si="6"/>
        <v>0</v>
      </c>
      <c r="M51" s="13">
        <f t="shared" si="7"/>
        <v>0</v>
      </c>
    </row>
    <row r="52" spans="1:13" ht="14.25" x14ac:dyDescent="0.2">
      <c r="A52" s="59">
        <v>49</v>
      </c>
      <c r="B52" s="20" t="s">
        <v>115</v>
      </c>
      <c r="C52" s="15">
        <f>+'[1]Table 5A4_NOCCA'!C55</f>
        <v>0</v>
      </c>
      <c r="D52" s="54">
        <f>+'10.1.14_SIS'!DG53</f>
        <v>0</v>
      </c>
      <c r="E52" s="54">
        <f t="shared" si="1"/>
        <v>0</v>
      </c>
      <c r="F52" s="54">
        <f t="shared" si="2"/>
        <v>0</v>
      </c>
      <c r="G52" s="54">
        <f t="shared" si="3"/>
        <v>0</v>
      </c>
      <c r="H52" s="13">
        <f>+'[1]Table 5A4_NOCCA'!D55</f>
        <v>7455.4155315659191</v>
      </c>
      <c r="I52" s="13">
        <f>+'[1]Table 5A4_NOCCA'!F55</f>
        <v>574.43999999999994</v>
      </c>
      <c r="J52" s="13">
        <f t="shared" si="4"/>
        <v>8029.8555315659187</v>
      </c>
      <c r="K52" s="14">
        <f t="shared" si="5"/>
        <v>0</v>
      </c>
      <c r="L52" s="13">
        <f t="shared" si="6"/>
        <v>0</v>
      </c>
      <c r="M52" s="13">
        <f t="shared" si="7"/>
        <v>0</v>
      </c>
    </row>
    <row r="53" spans="1:13" ht="14.25" x14ac:dyDescent="0.2">
      <c r="A53" s="60">
        <v>50</v>
      </c>
      <c r="B53" s="22" t="s">
        <v>114</v>
      </c>
      <c r="C53" s="12">
        <f>+'[1]Table 5A4_NOCCA'!C56</f>
        <v>0</v>
      </c>
      <c r="D53" s="55">
        <f>+'10.1.14_SIS'!DG54</f>
        <v>0</v>
      </c>
      <c r="E53" s="55">
        <f t="shared" si="1"/>
        <v>0</v>
      </c>
      <c r="F53" s="55">
        <f t="shared" si="2"/>
        <v>0</v>
      </c>
      <c r="G53" s="55">
        <f t="shared" si="3"/>
        <v>0</v>
      </c>
      <c r="H53" s="11">
        <f>+'[1]Table 5A4_NOCCA'!D56</f>
        <v>8390.1392722701676</v>
      </c>
      <c r="I53" s="11">
        <f>+'[1]Table 5A4_NOCCA'!F56</f>
        <v>634.46</v>
      </c>
      <c r="J53" s="11">
        <f t="shared" si="4"/>
        <v>9024.5992722701667</v>
      </c>
      <c r="K53" s="10">
        <f t="shared" si="5"/>
        <v>0</v>
      </c>
      <c r="L53" s="11">
        <f t="shared" si="6"/>
        <v>0</v>
      </c>
      <c r="M53" s="11">
        <f t="shared" si="7"/>
        <v>0</v>
      </c>
    </row>
    <row r="54" spans="1:13" ht="14.25" x14ac:dyDescent="0.2">
      <c r="A54" s="59">
        <v>51</v>
      </c>
      <c r="B54" s="20" t="s">
        <v>113</v>
      </c>
      <c r="C54" s="15">
        <f>+'[1]Table 5A4_NOCCA'!C57</f>
        <v>0</v>
      </c>
      <c r="D54" s="54">
        <f>+'10.1.14_SIS'!DG55</f>
        <v>0</v>
      </c>
      <c r="E54" s="54">
        <f t="shared" si="1"/>
        <v>0</v>
      </c>
      <c r="F54" s="54">
        <f t="shared" si="2"/>
        <v>0</v>
      </c>
      <c r="G54" s="54">
        <f t="shared" si="3"/>
        <v>0</v>
      </c>
      <c r="H54" s="13">
        <f>+'[1]Table 5A4_NOCCA'!D57</f>
        <v>8413.1128602178997</v>
      </c>
      <c r="I54" s="13">
        <f>+'[1]Table 5A4_NOCCA'!F57</f>
        <v>706.66</v>
      </c>
      <c r="J54" s="13">
        <f t="shared" si="4"/>
        <v>9119.7728602178995</v>
      </c>
      <c r="K54" s="14">
        <f t="shared" si="5"/>
        <v>0</v>
      </c>
      <c r="L54" s="13">
        <f t="shared" si="6"/>
        <v>0</v>
      </c>
      <c r="M54" s="13">
        <f t="shared" si="7"/>
        <v>0</v>
      </c>
    </row>
    <row r="55" spans="1:13" ht="14.25" x14ac:dyDescent="0.2">
      <c r="A55" s="59">
        <v>52</v>
      </c>
      <c r="B55" s="20" t="s">
        <v>112</v>
      </c>
      <c r="C55" s="15">
        <f>+'[1]Table 5A4_NOCCA'!C58</f>
        <v>26</v>
      </c>
      <c r="D55" s="54">
        <f>+'10.1.14_SIS'!DG56</f>
        <v>43</v>
      </c>
      <c r="E55" s="54">
        <f t="shared" si="1"/>
        <v>17</v>
      </c>
      <c r="F55" s="54">
        <f t="shared" si="2"/>
        <v>17</v>
      </c>
      <c r="G55" s="54">
        <f t="shared" si="3"/>
        <v>0</v>
      </c>
      <c r="H55" s="13">
        <f>+'[1]Table 5A4_NOCCA'!D58</f>
        <v>8676.264584522818</v>
      </c>
      <c r="I55" s="13">
        <f>+'[1]Table 5A4_NOCCA'!F58</f>
        <v>658.37</v>
      </c>
      <c r="J55" s="13">
        <f t="shared" si="4"/>
        <v>9334.6345845228188</v>
      </c>
      <c r="K55" s="14">
        <f t="shared" si="5"/>
        <v>158688.78793688791</v>
      </c>
      <c r="L55" s="13">
        <f t="shared" si="6"/>
        <v>158688.78793688791</v>
      </c>
      <c r="M55" s="13">
        <f t="shared" si="7"/>
        <v>0</v>
      </c>
    </row>
    <row r="56" spans="1:13" ht="14.25" x14ac:dyDescent="0.2">
      <c r="A56" s="59">
        <v>53</v>
      </c>
      <c r="B56" s="20" t="s">
        <v>111</v>
      </c>
      <c r="C56" s="15">
        <f>+'[1]Table 5A4_NOCCA'!C59</f>
        <v>3</v>
      </c>
      <c r="D56" s="54">
        <f>+'10.1.14_SIS'!DG57</f>
        <v>4</v>
      </c>
      <c r="E56" s="54">
        <f t="shared" si="1"/>
        <v>1</v>
      </c>
      <c r="F56" s="54">
        <f t="shared" si="2"/>
        <v>1</v>
      </c>
      <c r="G56" s="54">
        <f t="shared" si="3"/>
        <v>0</v>
      </c>
      <c r="H56" s="13">
        <f>+'[1]Table 5A4_NOCCA'!D59</f>
        <v>7191.4708194045488</v>
      </c>
      <c r="I56" s="13">
        <f>+'[1]Table 5A4_NOCCA'!F59</f>
        <v>689.74</v>
      </c>
      <c r="J56" s="13">
        <f t="shared" si="4"/>
        <v>7881.2108194045486</v>
      </c>
      <c r="K56" s="14">
        <f t="shared" si="5"/>
        <v>7881.2108194045486</v>
      </c>
      <c r="L56" s="13">
        <f t="shared" si="6"/>
        <v>7881.2108194045486</v>
      </c>
      <c r="M56" s="13">
        <f t="shared" si="7"/>
        <v>0</v>
      </c>
    </row>
    <row r="57" spans="1:13" ht="14.25" x14ac:dyDescent="0.2">
      <c r="A57" s="59">
        <v>54</v>
      </c>
      <c r="B57" s="20" t="s">
        <v>110</v>
      </c>
      <c r="C57" s="15">
        <f>+'[1]Table 5A4_NOCCA'!C60</f>
        <v>0</v>
      </c>
      <c r="D57" s="54">
        <f>+'10.1.14_SIS'!DG58</f>
        <v>0</v>
      </c>
      <c r="E57" s="54">
        <f t="shared" si="1"/>
        <v>0</v>
      </c>
      <c r="F57" s="54">
        <f t="shared" si="2"/>
        <v>0</v>
      </c>
      <c r="G57" s="54">
        <f t="shared" si="3"/>
        <v>0</v>
      </c>
      <c r="H57" s="13">
        <f>+'[1]Table 5A4_NOCCA'!D60</f>
        <v>9815.1598370516713</v>
      </c>
      <c r="I57" s="13">
        <f>+'[1]Table 5A4_NOCCA'!F60</f>
        <v>951.45</v>
      </c>
      <c r="J57" s="13">
        <f t="shared" si="4"/>
        <v>10766.609837051672</v>
      </c>
      <c r="K57" s="14">
        <f t="shared" si="5"/>
        <v>0</v>
      </c>
      <c r="L57" s="13">
        <f t="shared" si="6"/>
        <v>0</v>
      </c>
      <c r="M57" s="13">
        <f t="shared" si="7"/>
        <v>0</v>
      </c>
    </row>
    <row r="58" spans="1:13" ht="14.25" x14ac:dyDescent="0.2">
      <c r="A58" s="60">
        <v>55</v>
      </c>
      <c r="B58" s="22" t="s">
        <v>109</v>
      </c>
      <c r="C58" s="12">
        <f>+'[1]Table 5A4_NOCCA'!C61</f>
        <v>1</v>
      </c>
      <c r="D58" s="55">
        <f>+'10.1.14_SIS'!DG59</f>
        <v>0</v>
      </c>
      <c r="E58" s="55">
        <f t="shared" si="1"/>
        <v>-1</v>
      </c>
      <c r="F58" s="55">
        <f t="shared" si="2"/>
        <v>0</v>
      </c>
      <c r="G58" s="55">
        <f t="shared" si="3"/>
        <v>-1</v>
      </c>
      <c r="H58" s="11">
        <f>+'[1]Table 5A4_NOCCA'!D61</f>
        <v>7649.3925491298487</v>
      </c>
      <c r="I58" s="11">
        <f>+'[1]Table 5A4_NOCCA'!F61</f>
        <v>795.14</v>
      </c>
      <c r="J58" s="11">
        <f t="shared" si="4"/>
        <v>8444.5325491298481</v>
      </c>
      <c r="K58" s="10">
        <f t="shared" si="5"/>
        <v>-8444.5325491298481</v>
      </c>
      <c r="L58" s="11">
        <f t="shared" si="6"/>
        <v>0</v>
      </c>
      <c r="M58" s="11">
        <f t="shared" si="7"/>
        <v>-8444.5325491298481</v>
      </c>
    </row>
    <row r="59" spans="1:13" ht="14.25" x14ac:dyDescent="0.2">
      <c r="A59" s="59">
        <v>56</v>
      </c>
      <c r="B59" s="20" t="s">
        <v>108</v>
      </c>
      <c r="C59" s="15">
        <f>+'[1]Table 5A4_NOCCA'!C62</f>
        <v>0</v>
      </c>
      <c r="D59" s="54">
        <f>+'10.1.14_SIS'!DG60</f>
        <v>0</v>
      </c>
      <c r="E59" s="54">
        <f t="shared" si="1"/>
        <v>0</v>
      </c>
      <c r="F59" s="54">
        <f t="shared" si="2"/>
        <v>0</v>
      </c>
      <c r="G59" s="54">
        <f t="shared" si="3"/>
        <v>0</v>
      </c>
      <c r="H59" s="13">
        <f>+'[1]Table 5A4_NOCCA'!D62</f>
        <v>8002.4309408288282</v>
      </c>
      <c r="I59" s="13">
        <f>+'[1]Table 5A4_NOCCA'!F62</f>
        <v>614.66000000000008</v>
      </c>
      <c r="J59" s="13">
        <f t="shared" si="4"/>
        <v>8617.090940828828</v>
      </c>
      <c r="K59" s="14">
        <f t="shared" si="5"/>
        <v>0</v>
      </c>
      <c r="L59" s="13">
        <f t="shared" si="6"/>
        <v>0</v>
      </c>
      <c r="M59" s="13">
        <f t="shared" si="7"/>
        <v>0</v>
      </c>
    </row>
    <row r="60" spans="1:13" ht="14.25" x14ac:dyDescent="0.2">
      <c r="A60" s="59">
        <v>57</v>
      </c>
      <c r="B60" s="20" t="s">
        <v>107</v>
      </c>
      <c r="C60" s="15">
        <f>+'[1]Table 5A4_NOCCA'!C63</f>
        <v>0</v>
      </c>
      <c r="D60" s="54">
        <f>+'10.1.14_SIS'!DG61</f>
        <v>0</v>
      </c>
      <c r="E60" s="54">
        <f t="shared" si="1"/>
        <v>0</v>
      </c>
      <c r="F60" s="54">
        <f t="shared" si="2"/>
        <v>0</v>
      </c>
      <c r="G60" s="54">
        <f t="shared" si="3"/>
        <v>0</v>
      </c>
      <c r="H60" s="13">
        <f>+'[1]Table 5A4_NOCCA'!D63</f>
        <v>7676.0622979230684</v>
      </c>
      <c r="I60" s="13">
        <f>+'[1]Table 5A4_NOCCA'!F63</f>
        <v>764.51</v>
      </c>
      <c r="J60" s="13">
        <f t="shared" si="4"/>
        <v>8440.5722979230686</v>
      </c>
      <c r="K60" s="14">
        <f t="shared" si="5"/>
        <v>0</v>
      </c>
      <c r="L60" s="13">
        <f t="shared" si="6"/>
        <v>0</v>
      </c>
      <c r="M60" s="13">
        <f t="shared" si="7"/>
        <v>0</v>
      </c>
    </row>
    <row r="61" spans="1:13" ht="14.25" x14ac:dyDescent="0.2">
      <c r="A61" s="59">
        <v>58</v>
      </c>
      <c r="B61" s="20" t="s">
        <v>106</v>
      </c>
      <c r="C61" s="15">
        <f>+'[1]Table 5A4_NOCCA'!C64</f>
        <v>0</v>
      </c>
      <c r="D61" s="54">
        <f>+'10.1.14_SIS'!DG62</f>
        <v>0</v>
      </c>
      <c r="E61" s="54">
        <f t="shared" si="1"/>
        <v>0</v>
      </c>
      <c r="F61" s="54">
        <f t="shared" si="2"/>
        <v>0</v>
      </c>
      <c r="G61" s="54">
        <f t="shared" si="3"/>
        <v>0</v>
      </c>
      <c r="H61" s="13">
        <f>+'[1]Table 5A4_NOCCA'!D64</f>
        <v>7917.3129637882121</v>
      </c>
      <c r="I61" s="13">
        <f>+'[1]Table 5A4_NOCCA'!F64</f>
        <v>697.04</v>
      </c>
      <c r="J61" s="13">
        <f t="shared" si="4"/>
        <v>8614.3529637882129</v>
      </c>
      <c r="K61" s="14">
        <f t="shared" si="5"/>
        <v>0</v>
      </c>
      <c r="L61" s="13">
        <f t="shared" si="6"/>
        <v>0</v>
      </c>
      <c r="M61" s="13">
        <f t="shared" si="7"/>
        <v>0</v>
      </c>
    </row>
    <row r="62" spans="1:13" ht="14.25" x14ac:dyDescent="0.2">
      <c r="A62" s="59">
        <v>59</v>
      </c>
      <c r="B62" s="20" t="s">
        <v>105</v>
      </c>
      <c r="C62" s="15">
        <f>+'[1]Table 5A4_NOCCA'!C65</f>
        <v>0</v>
      </c>
      <c r="D62" s="54">
        <f>+'10.1.14_SIS'!DG63</f>
        <v>0</v>
      </c>
      <c r="E62" s="54">
        <f t="shared" si="1"/>
        <v>0</v>
      </c>
      <c r="F62" s="54">
        <f t="shared" si="2"/>
        <v>0</v>
      </c>
      <c r="G62" s="54">
        <f t="shared" si="3"/>
        <v>0</v>
      </c>
      <c r="H62" s="13">
        <f>+'[1]Table 5A4_NOCCA'!D65</f>
        <v>8409.2162935218475</v>
      </c>
      <c r="I62" s="13">
        <f>+'[1]Table 5A4_NOCCA'!F65</f>
        <v>689.52</v>
      </c>
      <c r="J62" s="13">
        <f t="shared" si="4"/>
        <v>9098.736293521848</v>
      </c>
      <c r="K62" s="14">
        <f t="shared" si="5"/>
        <v>0</v>
      </c>
      <c r="L62" s="13">
        <f t="shared" si="6"/>
        <v>0</v>
      </c>
      <c r="M62" s="13">
        <f t="shared" si="7"/>
        <v>0</v>
      </c>
    </row>
    <row r="63" spans="1:13" ht="14.25" x14ac:dyDescent="0.2">
      <c r="A63" s="60">
        <v>60</v>
      </c>
      <c r="B63" s="22" t="s">
        <v>104</v>
      </c>
      <c r="C63" s="12">
        <f>+'[1]Table 5A4_NOCCA'!C66</f>
        <v>0</v>
      </c>
      <c r="D63" s="55">
        <f>+'10.1.14_SIS'!DG64</f>
        <v>0</v>
      </c>
      <c r="E63" s="55">
        <f t="shared" si="1"/>
        <v>0</v>
      </c>
      <c r="F63" s="55">
        <f t="shared" si="2"/>
        <v>0</v>
      </c>
      <c r="G63" s="55">
        <f t="shared" si="3"/>
        <v>0</v>
      </c>
      <c r="H63" s="11">
        <f>+'[1]Table 5A4_NOCCA'!D66</f>
        <v>8655.3940900638281</v>
      </c>
      <c r="I63" s="11">
        <f>+'[1]Table 5A4_NOCCA'!F66</f>
        <v>594.04</v>
      </c>
      <c r="J63" s="11">
        <f t="shared" si="4"/>
        <v>9249.4340900638272</v>
      </c>
      <c r="K63" s="10">
        <f t="shared" si="5"/>
        <v>0</v>
      </c>
      <c r="L63" s="11">
        <f t="shared" si="6"/>
        <v>0</v>
      </c>
      <c r="M63" s="11">
        <f t="shared" si="7"/>
        <v>0</v>
      </c>
    </row>
    <row r="64" spans="1:13" ht="14.25" x14ac:dyDescent="0.2">
      <c r="A64" s="59">
        <v>61</v>
      </c>
      <c r="B64" s="20" t="s">
        <v>103</v>
      </c>
      <c r="C64" s="15">
        <f>+'[1]Table 5A4_NOCCA'!C67</f>
        <v>0</v>
      </c>
      <c r="D64" s="54">
        <f>+'10.1.14_SIS'!DG65</f>
        <v>0</v>
      </c>
      <c r="E64" s="54">
        <f t="shared" si="1"/>
        <v>0</v>
      </c>
      <c r="F64" s="54">
        <f t="shared" si="2"/>
        <v>0</v>
      </c>
      <c r="G64" s="54">
        <f t="shared" si="3"/>
        <v>0</v>
      </c>
      <c r="H64" s="13">
        <f>+'[1]Table 5A4_NOCCA'!D67</f>
        <v>7976.7075356369187</v>
      </c>
      <c r="I64" s="13">
        <f>+'[1]Table 5A4_NOCCA'!F67</f>
        <v>833.70999999999992</v>
      </c>
      <c r="J64" s="13">
        <f t="shared" si="4"/>
        <v>8810.4175356369178</v>
      </c>
      <c r="K64" s="14">
        <f t="shared" si="5"/>
        <v>0</v>
      </c>
      <c r="L64" s="13">
        <f t="shared" si="6"/>
        <v>0</v>
      </c>
      <c r="M64" s="13">
        <f t="shared" si="7"/>
        <v>0</v>
      </c>
    </row>
    <row r="65" spans="1:13" ht="14.25" x14ac:dyDescent="0.2">
      <c r="A65" s="59">
        <v>62</v>
      </c>
      <c r="B65" s="20" t="s">
        <v>102</v>
      </c>
      <c r="C65" s="15">
        <f>+'[1]Table 5A4_NOCCA'!C68</f>
        <v>0</v>
      </c>
      <c r="D65" s="54">
        <f>+'10.1.14_SIS'!DG66</f>
        <v>0</v>
      </c>
      <c r="E65" s="54">
        <f t="shared" si="1"/>
        <v>0</v>
      </c>
      <c r="F65" s="54">
        <f t="shared" si="2"/>
        <v>0</v>
      </c>
      <c r="G65" s="54">
        <f t="shared" si="3"/>
        <v>0</v>
      </c>
      <c r="H65" s="13">
        <f>+'[1]Table 5A4_NOCCA'!D68</f>
        <v>7937.3045385160076</v>
      </c>
      <c r="I65" s="13">
        <f>+'[1]Table 5A4_NOCCA'!F68</f>
        <v>516.08000000000004</v>
      </c>
      <c r="J65" s="13">
        <f t="shared" si="4"/>
        <v>8453.3845385160075</v>
      </c>
      <c r="K65" s="14">
        <f t="shared" si="5"/>
        <v>0</v>
      </c>
      <c r="L65" s="13">
        <f t="shared" si="6"/>
        <v>0</v>
      </c>
      <c r="M65" s="13">
        <f t="shared" si="7"/>
        <v>0</v>
      </c>
    </row>
    <row r="66" spans="1:13" ht="14.25" x14ac:dyDescent="0.2">
      <c r="A66" s="59">
        <v>63</v>
      </c>
      <c r="B66" s="20" t="s">
        <v>101</v>
      </c>
      <c r="C66" s="15">
        <f>+'[1]Table 5A4_NOCCA'!C69</f>
        <v>0</v>
      </c>
      <c r="D66" s="54">
        <f>+'10.1.14_SIS'!DG67</f>
        <v>0</v>
      </c>
      <c r="E66" s="54">
        <f t="shared" si="1"/>
        <v>0</v>
      </c>
      <c r="F66" s="54">
        <f t="shared" si="2"/>
        <v>0</v>
      </c>
      <c r="G66" s="54">
        <f t="shared" si="3"/>
        <v>0</v>
      </c>
      <c r="H66" s="13">
        <f>+'[1]Table 5A4_NOCCA'!D69</f>
        <v>9211.4813481848105</v>
      </c>
      <c r="I66" s="13">
        <f>+'[1]Table 5A4_NOCCA'!F69</f>
        <v>756.79</v>
      </c>
      <c r="J66" s="13">
        <f t="shared" si="4"/>
        <v>9968.2713481848114</v>
      </c>
      <c r="K66" s="14">
        <f t="shared" si="5"/>
        <v>0</v>
      </c>
      <c r="L66" s="13">
        <f t="shared" si="6"/>
        <v>0</v>
      </c>
      <c r="M66" s="13">
        <f t="shared" si="7"/>
        <v>0</v>
      </c>
    </row>
    <row r="67" spans="1:13" ht="14.25" x14ac:dyDescent="0.2">
      <c r="A67" s="59">
        <v>64</v>
      </c>
      <c r="B67" s="20" t="s">
        <v>100</v>
      </c>
      <c r="C67" s="15">
        <f>+'[1]Table 5A4_NOCCA'!C70</f>
        <v>0</v>
      </c>
      <c r="D67" s="54">
        <f>+'10.1.14_SIS'!DG68</f>
        <v>0</v>
      </c>
      <c r="E67" s="54">
        <f t="shared" si="1"/>
        <v>0</v>
      </c>
      <c r="F67" s="54">
        <f t="shared" si="2"/>
        <v>0</v>
      </c>
      <c r="G67" s="54">
        <f t="shared" si="3"/>
        <v>0</v>
      </c>
      <c r="H67" s="13">
        <f>+'[1]Table 5A4_NOCCA'!D70</f>
        <v>9420.8507532778258</v>
      </c>
      <c r="I67" s="13">
        <f>+'[1]Table 5A4_NOCCA'!F70</f>
        <v>592.66</v>
      </c>
      <c r="J67" s="13">
        <f t="shared" si="4"/>
        <v>10013.510753277826</v>
      </c>
      <c r="K67" s="14">
        <f t="shared" si="5"/>
        <v>0</v>
      </c>
      <c r="L67" s="13">
        <f t="shared" si="6"/>
        <v>0</v>
      </c>
      <c r="M67" s="13">
        <f t="shared" si="7"/>
        <v>0</v>
      </c>
    </row>
    <row r="68" spans="1:13" ht="14.25" x14ac:dyDescent="0.2">
      <c r="A68" s="60">
        <v>65</v>
      </c>
      <c r="B68" s="22" t="s">
        <v>99</v>
      </c>
      <c r="C68" s="12">
        <f>+'[1]Table 5A4_NOCCA'!C71</f>
        <v>0</v>
      </c>
      <c r="D68" s="55">
        <f>+'10.1.14_SIS'!DG69</f>
        <v>0</v>
      </c>
      <c r="E68" s="55">
        <f t="shared" ref="E68:E72" si="8">D68-C68</f>
        <v>0</v>
      </c>
      <c r="F68" s="55">
        <f t="shared" ref="F68:F72" si="9">IF(E68&gt;0,E68,0)</f>
        <v>0</v>
      </c>
      <c r="G68" s="55">
        <f t="shared" ref="G68:G72" si="10">IF(E68&lt;0,E68,0)</f>
        <v>0</v>
      </c>
      <c r="H68" s="11">
        <f>+'[1]Table 5A4_NOCCA'!D71</f>
        <v>8794.3905543943638</v>
      </c>
      <c r="I68" s="11">
        <f>+'[1]Table 5A4_NOCCA'!F71</f>
        <v>829.12</v>
      </c>
      <c r="J68" s="11">
        <f t="shared" ref="J68:J72" si="11">H68+I68</f>
        <v>9623.5105543943646</v>
      </c>
      <c r="K68" s="10">
        <f t="shared" ref="K68:K72" si="12">E68*J68</f>
        <v>0</v>
      </c>
      <c r="L68" s="11">
        <f t="shared" ref="L68:L72" si="13">IF(K68&gt;0,K68,0)</f>
        <v>0</v>
      </c>
      <c r="M68" s="11">
        <f t="shared" ref="M68:M72" si="14">IF(K68&lt;0,K68,0)</f>
        <v>0</v>
      </c>
    </row>
    <row r="69" spans="1:13" ht="14.25" x14ac:dyDescent="0.2">
      <c r="A69" s="59">
        <v>66</v>
      </c>
      <c r="B69" s="20" t="s">
        <v>98</v>
      </c>
      <c r="C69" s="15">
        <f>+'[1]Table 5A4_NOCCA'!C72</f>
        <v>0</v>
      </c>
      <c r="D69" s="54">
        <f>+'10.1.14_SIS'!DG70</f>
        <v>0</v>
      </c>
      <c r="E69" s="54">
        <f t="shared" si="8"/>
        <v>0</v>
      </c>
      <c r="F69" s="54">
        <f t="shared" si="9"/>
        <v>0</v>
      </c>
      <c r="G69" s="54">
        <f t="shared" si="10"/>
        <v>0</v>
      </c>
      <c r="H69" s="13">
        <f>+'[1]Table 5A4_NOCCA'!D72</f>
        <v>10218.278543391003</v>
      </c>
      <c r="I69" s="13">
        <f>+'[1]Table 5A4_NOCCA'!F72</f>
        <v>730.06</v>
      </c>
      <c r="J69" s="13">
        <f t="shared" si="11"/>
        <v>10948.338543391003</v>
      </c>
      <c r="K69" s="14">
        <f t="shared" si="12"/>
        <v>0</v>
      </c>
      <c r="L69" s="13">
        <f t="shared" si="13"/>
        <v>0</v>
      </c>
      <c r="M69" s="13">
        <f t="shared" si="14"/>
        <v>0</v>
      </c>
    </row>
    <row r="70" spans="1:13" ht="14.25" x14ac:dyDescent="0.2">
      <c r="A70" s="59">
        <v>67</v>
      </c>
      <c r="B70" s="20" t="s">
        <v>97</v>
      </c>
      <c r="C70" s="15">
        <f>+'[1]Table 5A4_NOCCA'!C73</f>
        <v>0</v>
      </c>
      <c r="D70" s="54">
        <f>+'10.1.14_SIS'!DG71</f>
        <v>0</v>
      </c>
      <c r="E70" s="54">
        <f t="shared" si="8"/>
        <v>0</v>
      </c>
      <c r="F70" s="54">
        <f t="shared" si="9"/>
        <v>0</v>
      </c>
      <c r="G70" s="54">
        <f t="shared" si="10"/>
        <v>0</v>
      </c>
      <c r="H70" s="13">
        <f>+'[1]Table 5A4_NOCCA'!D73</f>
        <v>8312.8467736134116</v>
      </c>
      <c r="I70" s="13">
        <f>+'[1]Table 5A4_NOCCA'!F73</f>
        <v>715.61</v>
      </c>
      <c r="J70" s="13">
        <f t="shared" si="11"/>
        <v>9028.4567736134122</v>
      </c>
      <c r="K70" s="14">
        <f t="shared" si="12"/>
        <v>0</v>
      </c>
      <c r="L70" s="13">
        <f t="shared" si="13"/>
        <v>0</v>
      </c>
      <c r="M70" s="13">
        <f t="shared" si="14"/>
        <v>0</v>
      </c>
    </row>
    <row r="71" spans="1:13" ht="14.25" x14ac:dyDescent="0.2">
      <c r="A71" s="59">
        <v>68</v>
      </c>
      <c r="B71" s="20" t="s">
        <v>96</v>
      </c>
      <c r="C71" s="15">
        <f>+'[1]Table 5A4_NOCCA'!C74</f>
        <v>0</v>
      </c>
      <c r="D71" s="54">
        <f>+'10.1.14_SIS'!DG72</f>
        <v>0</v>
      </c>
      <c r="E71" s="54">
        <f t="shared" si="8"/>
        <v>0</v>
      </c>
      <c r="F71" s="54">
        <f t="shared" si="9"/>
        <v>0</v>
      </c>
      <c r="G71" s="54">
        <f t="shared" si="10"/>
        <v>0</v>
      </c>
      <c r="H71" s="13">
        <f>+'[1]Table 5A4_NOCCA'!D74</f>
        <v>9395.5244202560607</v>
      </c>
      <c r="I71" s="13">
        <f>+'[1]Table 5A4_NOCCA'!F74</f>
        <v>798.7</v>
      </c>
      <c r="J71" s="13">
        <f t="shared" si="11"/>
        <v>10194.224420256061</v>
      </c>
      <c r="K71" s="14">
        <f t="shared" si="12"/>
        <v>0</v>
      </c>
      <c r="L71" s="13">
        <f t="shared" si="13"/>
        <v>0</v>
      </c>
      <c r="M71" s="13">
        <f t="shared" si="14"/>
        <v>0</v>
      </c>
    </row>
    <row r="72" spans="1:13" ht="14.25" x14ac:dyDescent="0.2">
      <c r="A72" s="59">
        <v>69</v>
      </c>
      <c r="B72" s="20" t="s">
        <v>95</v>
      </c>
      <c r="C72" s="15">
        <f>+'[1]Table 5A4_NOCCA'!C75</f>
        <v>0</v>
      </c>
      <c r="D72" s="54">
        <f>+'10.1.14_SIS'!DG73</f>
        <v>0</v>
      </c>
      <c r="E72" s="54">
        <f t="shared" si="8"/>
        <v>0</v>
      </c>
      <c r="F72" s="54">
        <f t="shared" si="9"/>
        <v>0</v>
      </c>
      <c r="G72" s="54">
        <f t="shared" si="10"/>
        <v>0</v>
      </c>
      <c r="H72" s="13">
        <f>+'[1]Table 5A4_NOCCA'!D75</f>
        <v>8597.8147921281343</v>
      </c>
      <c r="I72" s="13">
        <f>+'[1]Table 5A4_NOCCA'!F75</f>
        <v>705.67</v>
      </c>
      <c r="J72" s="13">
        <f t="shared" si="11"/>
        <v>9303.4847921281344</v>
      </c>
      <c r="K72" s="14">
        <f t="shared" si="12"/>
        <v>0</v>
      </c>
      <c r="L72" s="13">
        <f t="shared" si="13"/>
        <v>0</v>
      </c>
      <c r="M72" s="13">
        <f t="shared" si="14"/>
        <v>0</v>
      </c>
    </row>
    <row r="73" spans="1:13" ht="13.5" thickBot="1" x14ac:dyDescent="0.25">
      <c r="A73" s="35"/>
      <c r="B73" s="34" t="s">
        <v>94</v>
      </c>
      <c r="C73" s="67">
        <f>SUM(C4:C72)</f>
        <v>175</v>
      </c>
      <c r="D73" s="67">
        <f>SUM(D4:D72)</f>
        <v>242</v>
      </c>
      <c r="E73" s="67">
        <f>SUM(E4:E72)</f>
        <v>67</v>
      </c>
      <c r="F73" s="67">
        <f>SUM(F4:F72)</f>
        <v>68</v>
      </c>
      <c r="G73" s="67">
        <f>SUM(G4:G72)</f>
        <v>-1</v>
      </c>
      <c r="H73" s="33"/>
      <c r="I73" s="32"/>
      <c r="J73" s="32"/>
      <c r="K73" s="31">
        <f>SUM(K4:K72)</f>
        <v>604748.13125253492</v>
      </c>
      <c r="L73" s="31">
        <f>SUM(L4:L72)</f>
        <v>613192.66380166472</v>
      </c>
      <c r="M73" s="31">
        <f>SUM(M4:M72)</f>
        <v>-8444.5325491298481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October 1 Mid-year Adjustment for Students</oddHeader>
    <oddFooter>&amp;R&amp;P</oddFooter>
  </headerFooter>
  <colBreaks count="1" manualBreakCount="1">
    <brk id="7" max="73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E4" activePane="bottomRight" state="frozen"/>
      <selection activeCell="A195" sqref="A195:B195"/>
      <selection pane="topRight" activeCell="A195" sqref="A195:B195"/>
      <selection pane="bottomLeft" activeCell="A195" sqref="A195:B195"/>
      <selection pane="bottomRight" activeCell="A195" sqref="A195:B195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19" t="s">
        <v>530</v>
      </c>
      <c r="B1" s="220"/>
      <c r="C1" s="125" t="s">
        <v>508</v>
      </c>
      <c r="D1" s="125" t="s">
        <v>708</v>
      </c>
      <c r="E1" s="43" t="s">
        <v>709</v>
      </c>
      <c r="F1" s="43" t="s">
        <v>501</v>
      </c>
      <c r="G1" s="43" t="s">
        <v>502</v>
      </c>
      <c r="H1" s="126" t="s">
        <v>517</v>
      </c>
      <c r="I1" s="127" t="s">
        <v>503</v>
      </c>
      <c r="J1" s="124" t="s">
        <v>712</v>
      </c>
      <c r="K1" s="123" t="s">
        <v>505</v>
      </c>
      <c r="L1" s="123" t="s">
        <v>506</v>
      </c>
      <c r="M1" s="123" t="s">
        <v>507</v>
      </c>
    </row>
    <row r="2" spans="1:13" ht="13.9" customHeight="1" x14ac:dyDescent="0.25">
      <c r="A2" s="39"/>
      <c r="B2" s="38"/>
      <c r="C2" s="29">
        <v>1</v>
      </c>
      <c r="D2" s="29">
        <f>C2+1</f>
        <v>2</v>
      </c>
      <c r="E2" s="29">
        <f>D2+1</f>
        <v>3</v>
      </c>
      <c r="F2" s="29">
        <f t="shared" ref="F2:M2" si="0">E2+1</f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28" t="s">
        <v>90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54">
        <f>+'10.1.14_SIS'!DF5</f>
        <v>7</v>
      </c>
      <c r="D4" s="54">
        <f>+'2.1.15_SIS'!DV5</f>
        <v>6</v>
      </c>
      <c r="E4" s="54">
        <f>D4-C4</f>
        <v>-1</v>
      </c>
      <c r="F4" s="54">
        <f t="shared" ref="F4:F67" si="1">IF(E4&gt;0,E4,0)</f>
        <v>0</v>
      </c>
      <c r="G4" s="54">
        <f t="shared" ref="G4:G67" si="2">IF(E4&lt;0,E4,0)</f>
        <v>-1</v>
      </c>
      <c r="H4" s="13">
        <f>+'[1]Table 5A5_LSMSA'!D7</f>
        <v>6982.9784413349835</v>
      </c>
      <c r="I4" s="13">
        <f>+'[1]Table 5A5_LSMSA'!F7</f>
        <v>777.48</v>
      </c>
      <c r="J4" s="13">
        <f>(H4+I4)*0.5</f>
        <v>3880.229220667492</v>
      </c>
      <c r="K4" s="14">
        <f t="shared" ref="K4:K67" si="3">E4*J4</f>
        <v>-3880.229220667492</v>
      </c>
      <c r="L4" s="13">
        <f t="shared" ref="L4:L67" si="4">IF(K4&gt;0,K4,0)</f>
        <v>0</v>
      </c>
      <c r="M4" s="13">
        <f t="shared" ref="M4:M67" si="5">IF(K4&lt;0,K4,0)</f>
        <v>-3880.229220667492</v>
      </c>
    </row>
    <row r="5" spans="1:13" ht="14.25" x14ac:dyDescent="0.2">
      <c r="A5" s="59">
        <v>2</v>
      </c>
      <c r="B5" s="20" t="s">
        <v>162</v>
      </c>
      <c r="C5" s="54">
        <f>+'10.1.14_SIS'!DF6</f>
        <v>1</v>
      </c>
      <c r="D5" s="54">
        <f>+'2.1.15_SIS'!DV6</f>
        <v>1</v>
      </c>
      <c r="E5" s="54">
        <f t="shared" ref="E5:E68" si="6">D5-C5</f>
        <v>0</v>
      </c>
      <c r="F5" s="54">
        <f t="shared" si="1"/>
        <v>0</v>
      </c>
      <c r="G5" s="54">
        <f t="shared" si="2"/>
        <v>0</v>
      </c>
      <c r="H5" s="13">
        <f>+'[1]Table 5A5_LSMSA'!D8</f>
        <v>9065.5866417386642</v>
      </c>
      <c r="I5" s="13">
        <f>+'[1]Table 5A5_LSMSA'!F8</f>
        <v>842.32</v>
      </c>
      <c r="J5" s="13">
        <f t="shared" ref="J5:J68" si="7">(H5+I5)*0.5</f>
        <v>4953.9533208693319</v>
      </c>
      <c r="K5" s="14">
        <f t="shared" si="3"/>
        <v>0</v>
      </c>
      <c r="L5" s="13">
        <f t="shared" si="4"/>
        <v>0</v>
      </c>
      <c r="M5" s="13">
        <f t="shared" si="5"/>
        <v>0</v>
      </c>
    </row>
    <row r="6" spans="1:13" ht="14.25" x14ac:dyDescent="0.2">
      <c r="A6" s="59">
        <v>3</v>
      </c>
      <c r="B6" s="20" t="s">
        <v>161</v>
      </c>
      <c r="C6" s="54">
        <f>+'10.1.14_SIS'!DF7</f>
        <v>14</v>
      </c>
      <c r="D6" s="54">
        <f>+'2.1.15_SIS'!DV7</f>
        <v>12</v>
      </c>
      <c r="E6" s="54">
        <f t="shared" si="6"/>
        <v>-2</v>
      </c>
      <c r="F6" s="54">
        <f t="shared" si="1"/>
        <v>0</v>
      </c>
      <c r="G6" s="54">
        <f t="shared" si="2"/>
        <v>-2</v>
      </c>
      <c r="H6" s="13">
        <f>+'[1]Table 5A5_LSMSA'!D9</f>
        <v>7778.4862027396821</v>
      </c>
      <c r="I6" s="13">
        <f>+'[1]Table 5A5_LSMSA'!F9</f>
        <v>596.84</v>
      </c>
      <c r="J6" s="13">
        <f t="shared" si="7"/>
        <v>4187.6631013698407</v>
      </c>
      <c r="K6" s="14">
        <f t="shared" si="3"/>
        <v>-8375.3262027396813</v>
      </c>
      <c r="L6" s="13">
        <f t="shared" si="4"/>
        <v>0</v>
      </c>
      <c r="M6" s="13">
        <f t="shared" si="5"/>
        <v>-8375.3262027396813</v>
      </c>
    </row>
    <row r="7" spans="1:13" ht="14.25" x14ac:dyDescent="0.2">
      <c r="A7" s="59">
        <v>4</v>
      </c>
      <c r="B7" s="20" t="s">
        <v>160</v>
      </c>
      <c r="C7" s="54">
        <f>+'10.1.14_SIS'!DF8</f>
        <v>0</v>
      </c>
      <c r="D7" s="54">
        <f>+'2.1.15_SIS'!DV8</f>
        <v>0</v>
      </c>
      <c r="E7" s="54">
        <f t="shared" si="6"/>
        <v>0</v>
      </c>
      <c r="F7" s="54">
        <f t="shared" si="1"/>
        <v>0</v>
      </c>
      <c r="G7" s="54">
        <f t="shared" si="2"/>
        <v>0</v>
      </c>
      <c r="H7" s="13">
        <f>+'[1]Table 5A5_LSMSA'!D10</f>
        <v>9351.9381446878579</v>
      </c>
      <c r="I7" s="13">
        <f>+'[1]Table 5A5_LSMSA'!F10</f>
        <v>585.76</v>
      </c>
      <c r="J7" s="13">
        <f t="shared" si="7"/>
        <v>4968.849072343929</v>
      </c>
      <c r="K7" s="14">
        <f t="shared" si="3"/>
        <v>0</v>
      </c>
      <c r="L7" s="13">
        <f t="shared" si="4"/>
        <v>0</v>
      </c>
      <c r="M7" s="13">
        <f t="shared" si="5"/>
        <v>0</v>
      </c>
    </row>
    <row r="8" spans="1:13" ht="14.25" x14ac:dyDescent="0.2">
      <c r="A8" s="60">
        <v>5</v>
      </c>
      <c r="B8" s="22" t="s">
        <v>159</v>
      </c>
      <c r="C8" s="55">
        <f>+'10.1.14_SIS'!DF9</f>
        <v>4</v>
      </c>
      <c r="D8" s="55">
        <f>+'2.1.15_SIS'!DV9</f>
        <v>4</v>
      </c>
      <c r="E8" s="55">
        <f t="shared" si="6"/>
        <v>0</v>
      </c>
      <c r="F8" s="55">
        <f t="shared" si="1"/>
        <v>0</v>
      </c>
      <c r="G8" s="55">
        <f t="shared" si="2"/>
        <v>0</v>
      </c>
      <c r="H8" s="11">
        <f>+'[1]Table 5A5_LSMSA'!D11</f>
        <v>7328.2705660099109</v>
      </c>
      <c r="I8" s="11">
        <f>+'[1]Table 5A5_LSMSA'!F11</f>
        <v>555.91</v>
      </c>
      <c r="J8" s="11">
        <f t="shared" si="7"/>
        <v>3942.0902830049554</v>
      </c>
      <c r="K8" s="10">
        <f t="shared" si="3"/>
        <v>0</v>
      </c>
      <c r="L8" s="11">
        <f t="shared" si="4"/>
        <v>0</v>
      </c>
      <c r="M8" s="11">
        <f t="shared" si="5"/>
        <v>0</v>
      </c>
    </row>
    <row r="9" spans="1:13" ht="14.25" x14ac:dyDescent="0.2">
      <c r="A9" s="59">
        <v>6</v>
      </c>
      <c r="B9" s="20" t="s">
        <v>158</v>
      </c>
      <c r="C9" s="54">
        <f>+'10.1.14_SIS'!DF10</f>
        <v>1</v>
      </c>
      <c r="D9" s="54">
        <f>+'2.1.15_SIS'!DV10</f>
        <v>1</v>
      </c>
      <c r="E9" s="54">
        <f t="shared" si="6"/>
        <v>0</v>
      </c>
      <c r="F9" s="54">
        <f t="shared" si="1"/>
        <v>0</v>
      </c>
      <c r="G9" s="54">
        <f t="shared" si="2"/>
        <v>0</v>
      </c>
      <c r="H9" s="13">
        <f>+'[1]Table 5A5_LSMSA'!D12</f>
        <v>8698.058612495588</v>
      </c>
      <c r="I9" s="13">
        <f>+'[1]Table 5A5_LSMSA'!F12</f>
        <v>545.4799999999999</v>
      </c>
      <c r="J9" s="13">
        <f t="shared" si="7"/>
        <v>4621.7693062477938</v>
      </c>
      <c r="K9" s="14">
        <f t="shared" si="3"/>
        <v>0</v>
      </c>
      <c r="L9" s="13">
        <f t="shared" si="4"/>
        <v>0</v>
      </c>
      <c r="M9" s="13">
        <f t="shared" si="5"/>
        <v>0</v>
      </c>
    </row>
    <row r="10" spans="1:13" ht="14.25" x14ac:dyDescent="0.2">
      <c r="A10" s="59">
        <v>7</v>
      </c>
      <c r="B10" s="20" t="s">
        <v>157</v>
      </c>
      <c r="C10" s="54">
        <f>+'10.1.14_SIS'!DF11</f>
        <v>1</v>
      </c>
      <c r="D10" s="54">
        <f>+'2.1.15_SIS'!DV11</f>
        <v>1</v>
      </c>
      <c r="E10" s="54">
        <f t="shared" si="6"/>
        <v>0</v>
      </c>
      <c r="F10" s="54">
        <f t="shared" si="1"/>
        <v>0</v>
      </c>
      <c r="G10" s="54">
        <f t="shared" si="2"/>
        <v>0</v>
      </c>
      <c r="H10" s="13">
        <f>+'[1]Table 5A5_LSMSA'!D13</f>
        <v>7984.0231963470324</v>
      </c>
      <c r="I10" s="13">
        <f>+'[1]Table 5A5_LSMSA'!F13</f>
        <v>756.91999999999985</v>
      </c>
      <c r="J10" s="13">
        <f t="shared" si="7"/>
        <v>4370.4715981735162</v>
      </c>
      <c r="K10" s="14">
        <f t="shared" si="3"/>
        <v>0</v>
      </c>
      <c r="L10" s="13">
        <f t="shared" si="4"/>
        <v>0</v>
      </c>
      <c r="M10" s="13">
        <f t="shared" si="5"/>
        <v>0</v>
      </c>
    </row>
    <row r="11" spans="1:13" ht="14.25" x14ac:dyDescent="0.2">
      <c r="A11" s="59">
        <v>8</v>
      </c>
      <c r="B11" s="20" t="s">
        <v>156</v>
      </c>
      <c r="C11" s="54">
        <f>+'10.1.14_SIS'!DF12</f>
        <v>17</v>
      </c>
      <c r="D11" s="54">
        <f>+'2.1.15_SIS'!DV12</f>
        <v>15</v>
      </c>
      <c r="E11" s="54">
        <f t="shared" si="6"/>
        <v>-2</v>
      </c>
      <c r="F11" s="54">
        <f t="shared" si="1"/>
        <v>0</v>
      </c>
      <c r="G11" s="54">
        <f t="shared" si="2"/>
        <v>-2</v>
      </c>
      <c r="H11" s="13">
        <f>+'[1]Table 5A5_LSMSA'!D14</f>
        <v>8066.4624595588539</v>
      </c>
      <c r="I11" s="13">
        <f>+'[1]Table 5A5_LSMSA'!F14</f>
        <v>725.76</v>
      </c>
      <c r="J11" s="13">
        <f t="shared" si="7"/>
        <v>4396.111229779427</v>
      </c>
      <c r="K11" s="14">
        <f t="shared" si="3"/>
        <v>-8792.2224595588541</v>
      </c>
      <c r="L11" s="13">
        <f t="shared" si="4"/>
        <v>0</v>
      </c>
      <c r="M11" s="13">
        <f t="shared" si="5"/>
        <v>-8792.2224595588541</v>
      </c>
    </row>
    <row r="12" spans="1:13" ht="14.25" x14ac:dyDescent="0.2">
      <c r="A12" s="59">
        <v>9</v>
      </c>
      <c r="B12" s="20" t="s">
        <v>155</v>
      </c>
      <c r="C12" s="54">
        <f>+'10.1.14_SIS'!DF13</f>
        <v>4</v>
      </c>
      <c r="D12" s="54">
        <f>+'2.1.15_SIS'!DV13</f>
        <v>4</v>
      </c>
      <c r="E12" s="54">
        <f t="shared" si="6"/>
        <v>0</v>
      </c>
      <c r="F12" s="54">
        <f t="shared" si="1"/>
        <v>0</v>
      </c>
      <c r="G12" s="54">
        <f t="shared" si="2"/>
        <v>0</v>
      </c>
      <c r="H12" s="13">
        <f>+'[1]Table 5A5_LSMSA'!D15</f>
        <v>8101.8015072045009</v>
      </c>
      <c r="I12" s="13">
        <f>+'[1]Table 5A5_LSMSA'!F15</f>
        <v>744.76</v>
      </c>
      <c r="J12" s="13">
        <f t="shared" si="7"/>
        <v>4423.2807536022501</v>
      </c>
      <c r="K12" s="14">
        <f t="shared" si="3"/>
        <v>0</v>
      </c>
      <c r="L12" s="13">
        <f t="shared" si="4"/>
        <v>0</v>
      </c>
      <c r="M12" s="13">
        <f t="shared" si="5"/>
        <v>0</v>
      </c>
    </row>
    <row r="13" spans="1:13" ht="14.25" x14ac:dyDescent="0.2">
      <c r="A13" s="60">
        <v>10</v>
      </c>
      <c r="B13" s="22" t="s">
        <v>154</v>
      </c>
      <c r="C13" s="55">
        <f>+'10.1.14_SIS'!DF14</f>
        <v>17</v>
      </c>
      <c r="D13" s="55">
        <f>+'2.1.15_SIS'!DV14</f>
        <v>16</v>
      </c>
      <c r="E13" s="55">
        <f t="shared" si="6"/>
        <v>-1</v>
      </c>
      <c r="F13" s="55">
        <f t="shared" si="1"/>
        <v>0</v>
      </c>
      <c r="G13" s="55">
        <f t="shared" si="2"/>
        <v>-1</v>
      </c>
      <c r="H13" s="11">
        <f>+'[1]Table 5A5_LSMSA'!D16</f>
        <v>8319.3647339184718</v>
      </c>
      <c r="I13" s="11">
        <f>+'[1]Table 5A5_LSMSA'!F16</f>
        <v>608.04000000000008</v>
      </c>
      <c r="J13" s="11">
        <f t="shared" si="7"/>
        <v>4463.7023669592363</v>
      </c>
      <c r="K13" s="10">
        <f t="shared" si="3"/>
        <v>-4463.7023669592363</v>
      </c>
      <c r="L13" s="11">
        <f t="shared" si="4"/>
        <v>0</v>
      </c>
      <c r="M13" s="11">
        <f t="shared" si="5"/>
        <v>-4463.7023669592363</v>
      </c>
    </row>
    <row r="14" spans="1:13" ht="14.25" x14ac:dyDescent="0.2">
      <c r="A14" s="59">
        <v>11</v>
      </c>
      <c r="B14" s="20" t="s">
        <v>153</v>
      </c>
      <c r="C14" s="54">
        <f>+'10.1.14_SIS'!DF15</f>
        <v>0</v>
      </c>
      <c r="D14" s="54">
        <f>+'2.1.15_SIS'!DV15</f>
        <v>0</v>
      </c>
      <c r="E14" s="54">
        <f t="shared" si="6"/>
        <v>0</v>
      </c>
      <c r="F14" s="54">
        <f t="shared" si="1"/>
        <v>0</v>
      </c>
      <c r="G14" s="54">
        <f t="shared" si="2"/>
        <v>0</v>
      </c>
      <c r="H14" s="13">
        <f>+'[1]Table 5A5_LSMSA'!D17</f>
        <v>10505.297223635334</v>
      </c>
      <c r="I14" s="13">
        <f>+'[1]Table 5A5_LSMSA'!F17</f>
        <v>706.55</v>
      </c>
      <c r="J14" s="13">
        <f t="shared" si="7"/>
        <v>5605.9236118176668</v>
      </c>
      <c r="K14" s="14">
        <f t="shared" si="3"/>
        <v>0</v>
      </c>
      <c r="L14" s="13">
        <f t="shared" si="4"/>
        <v>0</v>
      </c>
      <c r="M14" s="13">
        <f t="shared" si="5"/>
        <v>0</v>
      </c>
    </row>
    <row r="15" spans="1:13" ht="14.25" x14ac:dyDescent="0.2">
      <c r="A15" s="59">
        <v>12</v>
      </c>
      <c r="B15" s="20" t="s">
        <v>152</v>
      </c>
      <c r="C15" s="54">
        <f>+'10.1.14_SIS'!DF16</f>
        <v>0</v>
      </c>
      <c r="D15" s="54">
        <f>+'2.1.15_SIS'!DV16</f>
        <v>0</v>
      </c>
      <c r="E15" s="54">
        <f t="shared" si="6"/>
        <v>0</v>
      </c>
      <c r="F15" s="54">
        <f t="shared" si="1"/>
        <v>0</v>
      </c>
      <c r="G15" s="54">
        <f t="shared" si="2"/>
        <v>0</v>
      </c>
      <c r="H15" s="13">
        <f>+'[1]Table 5A5_LSMSA'!D18</f>
        <v>8147.7840983606566</v>
      </c>
      <c r="I15" s="13">
        <f>+'[1]Table 5A5_LSMSA'!F18</f>
        <v>1063.31</v>
      </c>
      <c r="J15" s="13">
        <f t="shared" si="7"/>
        <v>4605.547049180328</v>
      </c>
      <c r="K15" s="14">
        <f t="shared" si="3"/>
        <v>0</v>
      </c>
      <c r="L15" s="13">
        <f t="shared" si="4"/>
        <v>0</v>
      </c>
      <c r="M15" s="13">
        <f t="shared" si="5"/>
        <v>0</v>
      </c>
    </row>
    <row r="16" spans="1:13" ht="14.25" x14ac:dyDescent="0.2">
      <c r="A16" s="59">
        <v>13</v>
      </c>
      <c r="B16" s="20" t="s">
        <v>151</v>
      </c>
      <c r="C16" s="54">
        <f>+'10.1.14_SIS'!DF17</f>
        <v>0</v>
      </c>
      <c r="D16" s="54">
        <f>+'2.1.15_SIS'!DV17</f>
        <v>0</v>
      </c>
      <c r="E16" s="54">
        <f t="shared" si="6"/>
        <v>0</v>
      </c>
      <c r="F16" s="54">
        <f t="shared" si="1"/>
        <v>0</v>
      </c>
      <c r="G16" s="54">
        <f t="shared" si="2"/>
        <v>0</v>
      </c>
      <c r="H16" s="13">
        <f>+'[1]Table 5A5_LSMSA'!D19</f>
        <v>9171.2097758332202</v>
      </c>
      <c r="I16" s="13">
        <f>+'[1]Table 5A5_LSMSA'!F19</f>
        <v>749.43000000000006</v>
      </c>
      <c r="J16" s="13">
        <f t="shared" si="7"/>
        <v>4960.3198879166102</v>
      </c>
      <c r="K16" s="14">
        <f t="shared" si="3"/>
        <v>0</v>
      </c>
      <c r="L16" s="13">
        <f t="shared" si="4"/>
        <v>0</v>
      </c>
      <c r="M16" s="13">
        <f t="shared" si="5"/>
        <v>0</v>
      </c>
    </row>
    <row r="17" spans="1:13" ht="14.25" x14ac:dyDescent="0.2">
      <c r="A17" s="59">
        <v>14</v>
      </c>
      <c r="B17" s="20" t="s">
        <v>150</v>
      </c>
      <c r="C17" s="54">
        <f>+'10.1.14_SIS'!DF18</f>
        <v>1</v>
      </c>
      <c r="D17" s="54">
        <f>+'2.1.15_SIS'!DV18</f>
        <v>1</v>
      </c>
      <c r="E17" s="54">
        <f t="shared" si="6"/>
        <v>0</v>
      </c>
      <c r="F17" s="54">
        <f t="shared" si="1"/>
        <v>0</v>
      </c>
      <c r="G17" s="54">
        <f t="shared" si="2"/>
        <v>0</v>
      </c>
      <c r="H17" s="13">
        <f>+'[1]Table 5A5_LSMSA'!D20</f>
        <v>9902.1209412499993</v>
      </c>
      <c r="I17" s="13">
        <f>+'[1]Table 5A5_LSMSA'!F20</f>
        <v>809.9799999999999</v>
      </c>
      <c r="J17" s="13">
        <f t="shared" si="7"/>
        <v>5356.0504706249994</v>
      </c>
      <c r="K17" s="14">
        <f t="shared" si="3"/>
        <v>0</v>
      </c>
      <c r="L17" s="13">
        <f t="shared" si="4"/>
        <v>0</v>
      </c>
      <c r="M17" s="13">
        <f t="shared" si="5"/>
        <v>0</v>
      </c>
    </row>
    <row r="18" spans="1:13" ht="14.25" x14ac:dyDescent="0.2">
      <c r="A18" s="60">
        <v>15</v>
      </c>
      <c r="B18" s="22" t="s">
        <v>149</v>
      </c>
      <c r="C18" s="55">
        <f>+'10.1.14_SIS'!DF19</f>
        <v>0</v>
      </c>
      <c r="D18" s="55">
        <f>+'2.1.15_SIS'!DV19</f>
        <v>0</v>
      </c>
      <c r="E18" s="55">
        <f t="shared" si="6"/>
        <v>0</v>
      </c>
      <c r="F18" s="55">
        <f t="shared" si="1"/>
        <v>0</v>
      </c>
      <c r="G18" s="55">
        <f t="shared" si="2"/>
        <v>0</v>
      </c>
      <c r="H18" s="11">
        <f>+'[1]Table 5A5_LSMSA'!D21</f>
        <v>8626.4385214059948</v>
      </c>
      <c r="I18" s="11">
        <f>+'[1]Table 5A5_LSMSA'!F21</f>
        <v>553.79999999999995</v>
      </c>
      <c r="J18" s="11">
        <f t="shared" si="7"/>
        <v>4590.1192607029971</v>
      </c>
      <c r="K18" s="10">
        <f t="shared" si="3"/>
        <v>0</v>
      </c>
      <c r="L18" s="11">
        <f t="shared" si="4"/>
        <v>0</v>
      </c>
      <c r="M18" s="11">
        <f t="shared" si="5"/>
        <v>0</v>
      </c>
    </row>
    <row r="19" spans="1:13" ht="14.25" x14ac:dyDescent="0.2">
      <c r="A19" s="59">
        <v>16</v>
      </c>
      <c r="B19" s="20" t="s">
        <v>148</v>
      </c>
      <c r="C19" s="54">
        <f>+'10.1.14_SIS'!DF20</f>
        <v>3</v>
      </c>
      <c r="D19" s="54">
        <f>+'2.1.15_SIS'!DV20</f>
        <v>3</v>
      </c>
      <c r="E19" s="54">
        <f t="shared" si="6"/>
        <v>0</v>
      </c>
      <c r="F19" s="54">
        <f t="shared" si="1"/>
        <v>0</v>
      </c>
      <c r="G19" s="54">
        <f t="shared" si="2"/>
        <v>0</v>
      </c>
      <c r="H19" s="13">
        <f>+'[1]Table 5A5_LSMSA'!D22</f>
        <v>7692.8994354342021</v>
      </c>
      <c r="I19" s="13">
        <f>+'[1]Table 5A5_LSMSA'!F22</f>
        <v>686.73</v>
      </c>
      <c r="J19" s="13">
        <f t="shared" si="7"/>
        <v>4189.8147177171013</v>
      </c>
      <c r="K19" s="14">
        <f t="shared" si="3"/>
        <v>0</v>
      </c>
      <c r="L19" s="13">
        <f t="shared" si="4"/>
        <v>0</v>
      </c>
      <c r="M19" s="13">
        <f t="shared" si="5"/>
        <v>0</v>
      </c>
    </row>
    <row r="20" spans="1:13" ht="14.25" x14ac:dyDescent="0.2">
      <c r="A20" s="59">
        <v>17</v>
      </c>
      <c r="B20" s="20" t="s">
        <v>147</v>
      </c>
      <c r="C20" s="54">
        <f>+'10.1.14_SIS'!DF21</f>
        <v>26</v>
      </c>
      <c r="D20" s="54">
        <f>+'2.1.15_SIS'!DV21</f>
        <v>25</v>
      </c>
      <c r="E20" s="54">
        <f t="shared" si="6"/>
        <v>-1</v>
      </c>
      <c r="F20" s="54">
        <f t="shared" si="1"/>
        <v>0</v>
      </c>
      <c r="G20" s="54">
        <f t="shared" si="2"/>
        <v>-1</v>
      </c>
      <c r="H20" s="13">
        <f>+'[1]Table 5A5_LSMSA'!D23</f>
        <v>8082.3880368254495</v>
      </c>
      <c r="I20" s="13">
        <f>+'[1]Table 5A5_LSMSA'!F23</f>
        <v>801.47762416806802</v>
      </c>
      <c r="J20" s="13">
        <f t="shared" si="7"/>
        <v>4441.9328304967585</v>
      </c>
      <c r="K20" s="14">
        <f t="shared" si="3"/>
        <v>-4441.9328304967585</v>
      </c>
      <c r="L20" s="13">
        <f t="shared" si="4"/>
        <v>0</v>
      </c>
      <c r="M20" s="13">
        <f t="shared" si="5"/>
        <v>-4441.9328304967585</v>
      </c>
    </row>
    <row r="21" spans="1:13" ht="14.25" x14ac:dyDescent="0.2">
      <c r="A21" s="59">
        <v>18</v>
      </c>
      <c r="B21" s="20" t="s">
        <v>146</v>
      </c>
      <c r="C21" s="54">
        <f>+'10.1.14_SIS'!DF22</f>
        <v>0</v>
      </c>
      <c r="D21" s="54">
        <f>+'2.1.15_SIS'!DV22</f>
        <v>0</v>
      </c>
      <c r="E21" s="54">
        <f t="shared" si="6"/>
        <v>0</v>
      </c>
      <c r="F21" s="54">
        <f t="shared" si="1"/>
        <v>0</v>
      </c>
      <c r="G21" s="54">
        <f t="shared" si="2"/>
        <v>0</v>
      </c>
      <c r="H21" s="13">
        <f>+'[1]Table 5A5_LSMSA'!D24</f>
        <v>9645.2333500475725</v>
      </c>
      <c r="I21" s="13">
        <f>+'[1]Table 5A5_LSMSA'!F24</f>
        <v>845.94999999999993</v>
      </c>
      <c r="J21" s="13">
        <f t="shared" si="7"/>
        <v>5245.5916750237866</v>
      </c>
      <c r="K21" s="14">
        <f t="shared" si="3"/>
        <v>0</v>
      </c>
      <c r="L21" s="13">
        <f t="shared" si="4"/>
        <v>0</v>
      </c>
      <c r="M21" s="13">
        <f t="shared" si="5"/>
        <v>0</v>
      </c>
    </row>
    <row r="22" spans="1:13" ht="14.25" x14ac:dyDescent="0.2">
      <c r="A22" s="59">
        <v>19</v>
      </c>
      <c r="B22" s="20" t="s">
        <v>145</v>
      </c>
      <c r="C22" s="54">
        <f>+'10.1.14_SIS'!DF23</f>
        <v>1</v>
      </c>
      <c r="D22" s="54">
        <f>+'2.1.15_SIS'!DV23</f>
        <v>1</v>
      </c>
      <c r="E22" s="54">
        <f t="shared" si="6"/>
        <v>0</v>
      </c>
      <c r="F22" s="54">
        <f t="shared" si="1"/>
        <v>0</v>
      </c>
      <c r="G22" s="54">
        <f t="shared" si="2"/>
        <v>0</v>
      </c>
      <c r="H22" s="13">
        <f>+'[1]Table 5A5_LSMSA'!D25</f>
        <v>7915.8221869460449</v>
      </c>
      <c r="I22" s="13">
        <f>+'[1]Table 5A5_LSMSA'!F25</f>
        <v>905.43</v>
      </c>
      <c r="J22" s="13">
        <f t="shared" si="7"/>
        <v>4410.6260934730226</v>
      </c>
      <c r="K22" s="14">
        <f t="shared" si="3"/>
        <v>0</v>
      </c>
      <c r="L22" s="13">
        <f t="shared" si="4"/>
        <v>0</v>
      </c>
      <c r="M22" s="13">
        <f t="shared" si="5"/>
        <v>0</v>
      </c>
    </row>
    <row r="23" spans="1:13" ht="14.25" x14ac:dyDescent="0.2">
      <c r="A23" s="60">
        <v>20</v>
      </c>
      <c r="B23" s="22" t="s">
        <v>144</v>
      </c>
      <c r="C23" s="55">
        <f>+'10.1.14_SIS'!DF24</f>
        <v>4</v>
      </c>
      <c r="D23" s="55">
        <f>+'2.1.15_SIS'!DV24</f>
        <v>4</v>
      </c>
      <c r="E23" s="55">
        <f t="shared" si="6"/>
        <v>0</v>
      </c>
      <c r="F23" s="55">
        <f t="shared" si="1"/>
        <v>0</v>
      </c>
      <c r="G23" s="55">
        <f t="shared" si="2"/>
        <v>0</v>
      </c>
      <c r="H23" s="11">
        <f>+'[1]Table 5A5_LSMSA'!D26</f>
        <v>7983.350156556201</v>
      </c>
      <c r="I23" s="11">
        <f>+'[1]Table 5A5_LSMSA'!F26</f>
        <v>586.16999999999996</v>
      </c>
      <c r="J23" s="11">
        <f t="shared" si="7"/>
        <v>4284.7600782781001</v>
      </c>
      <c r="K23" s="10">
        <f t="shared" si="3"/>
        <v>0</v>
      </c>
      <c r="L23" s="11">
        <f t="shared" si="4"/>
        <v>0</v>
      </c>
      <c r="M23" s="11">
        <f t="shared" si="5"/>
        <v>0</v>
      </c>
    </row>
    <row r="24" spans="1:13" ht="14.25" x14ac:dyDescent="0.2">
      <c r="A24" s="59">
        <v>21</v>
      </c>
      <c r="B24" s="20" t="s">
        <v>143</v>
      </c>
      <c r="C24" s="54">
        <f>+'10.1.14_SIS'!DF25</f>
        <v>2</v>
      </c>
      <c r="D24" s="54">
        <f>+'2.1.15_SIS'!DV25</f>
        <v>2</v>
      </c>
      <c r="E24" s="54">
        <f t="shared" si="6"/>
        <v>0</v>
      </c>
      <c r="F24" s="54">
        <f t="shared" si="1"/>
        <v>0</v>
      </c>
      <c r="G24" s="54">
        <f t="shared" si="2"/>
        <v>0</v>
      </c>
      <c r="H24" s="13">
        <f>+'[1]Table 5A5_LSMSA'!D27</f>
        <v>8582.6142295867758</v>
      </c>
      <c r="I24" s="13">
        <f>+'[1]Table 5A5_LSMSA'!F27</f>
        <v>610.35</v>
      </c>
      <c r="J24" s="13">
        <f t="shared" si="7"/>
        <v>4596.4821147933881</v>
      </c>
      <c r="K24" s="14">
        <f t="shared" si="3"/>
        <v>0</v>
      </c>
      <c r="L24" s="13">
        <f t="shared" si="4"/>
        <v>0</v>
      </c>
      <c r="M24" s="13">
        <f t="shared" si="5"/>
        <v>0</v>
      </c>
    </row>
    <row r="25" spans="1:13" ht="14.25" x14ac:dyDescent="0.2">
      <c r="A25" s="59">
        <v>22</v>
      </c>
      <c r="B25" s="20" t="s">
        <v>142</v>
      </c>
      <c r="C25" s="54">
        <f>+'10.1.14_SIS'!DF26</f>
        <v>0</v>
      </c>
      <c r="D25" s="54">
        <f>+'2.1.15_SIS'!DV26</f>
        <v>0</v>
      </c>
      <c r="E25" s="54">
        <f t="shared" si="6"/>
        <v>0</v>
      </c>
      <c r="F25" s="54">
        <f t="shared" si="1"/>
        <v>0</v>
      </c>
      <c r="G25" s="54">
        <f t="shared" si="2"/>
        <v>0</v>
      </c>
      <c r="H25" s="13">
        <f>+'[1]Table 5A5_LSMSA'!D28</f>
        <v>8167.3099808195993</v>
      </c>
      <c r="I25" s="13">
        <f>+'[1]Table 5A5_LSMSA'!F28</f>
        <v>496.36</v>
      </c>
      <c r="J25" s="13">
        <f t="shared" si="7"/>
        <v>4331.8349904097995</v>
      </c>
      <c r="K25" s="14">
        <f t="shared" si="3"/>
        <v>0</v>
      </c>
      <c r="L25" s="13">
        <f t="shared" si="4"/>
        <v>0</v>
      </c>
      <c r="M25" s="13">
        <f t="shared" si="5"/>
        <v>0</v>
      </c>
    </row>
    <row r="26" spans="1:13" ht="14.25" x14ac:dyDescent="0.2">
      <c r="A26" s="59">
        <v>23</v>
      </c>
      <c r="B26" s="20" t="s">
        <v>141</v>
      </c>
      <c r="C26" s="54">
        <f>+'10.1.14_SIS'!DF27</f>
        <v>5</v>
      </c>
      <c r="D26" s="54">
        <f>+'2.1.15_SIS'!DV27</f>
        <v>5</v>
      </c>
      <c r="E26" s="54">
        <f t="shared" si="6"/>
        <v>0</v>
      </c>
      <c r="F26" s="54">
        <f t="shared" si="1"/>
        <v>0</v>
      </c>
      <c r="G26" s="54">
        <f t="shared" si="2"/>
        <v>0</v>
      </c>
      <c r="H26" s="13">
        <f>+'[1]Table 5A5_LSMSA'!D29</f>
        <v>8410.0315265979152</v>
      </c>
      <c r="I26" s="13">
        <f>+'[1]Table 5A5_LSMSA'!F29</f>
        <v>688.58</v>
      </c>
      <c r="J26" s="13">
        <f t="shared" si="7"/>
        <v>4549.3057632989576</v>
      </c>
      <c r="K26" s="14">
        <f t="shared" si="3"/>
        <v>0</v>
      </c>
      <c r="L26" s="13">
        <f t="shared" si="4"/>
        <v>0</v>
      </c>
      <c r="M26" s="13">
        <f t="shared" si="5"/>
        <v>0</v>
      </c>
    </row>
    <row r="27" spans="1:13" ht="14.25" x14ac:dyDescent="0.2">
      <c r="A27" s="59">
        <v>24</v>
      </c>
      <c r="B27" s="20" t="s">
        <v>140</v>
      </c>
      <c r="C27" s="54">
        <f>+'10.1.14_SIS'!DF28</f>
        <v>1</v>
      </c>
      <c r="D27" s="54">
        <f>+'2.1.15_SIS'!DV28</f>
        <v>1</v>
      </c>
      <c r="E27" s="54">
        <f t="shared" si="6"/>
        <v>0</v>
      </c>
      <c r="F27" s="54">
        <f t="shared" si="1"/>
        <v>0</v>
      </c>
      <c r="G27" s="54">
        <f t="shared" si="2"/>
        <v>0</v>
      </c>
      <c r="H27" s="13">
        <f>+'[1]Table 5A5_LSMSA'!D30</f>
        <v>8097.6440361577006</v>
      </c>
      <c r="I27" s="13">
        <f>+'[1]Table 5A5_LSMSA'!F30</f>
        <v>854.24999999999989</v>
      </c>
      <c r="J27" s="13">
        <f t="shared" si="7"/>
        <v>4475.9470180788503</v>
      </c>
      <c r="K27" s="14">
        <f t="shared" si="3"/>
        <v>0</v>
      </c>
      <c r="L27" s="13">
        <f t="shared" si="4"/>
        <v>0</v>
      </c>
      <c r="M27" s="13">
        <f t="shared" si="5"/>
        <v>0</v>
      </c>
    </row>
    <row r="28" spans="1:13" ht="14.25" x14ac:dyDescent="0.2">
      <c r="A28" s="60">
        <v>25</v>
      </c>
      <c r="B28" s="22" t="s">
        <v>139</v>
      </c>
      <c r="C28" s="55">
        <f>+'10.1.14_SIS'!DF29</f>
        <v>0</v>
      </c>
      <c r="D28" s="55">
        <f>+'2.1.15_SIS'!DV29</f>
        <v>0</v>
      </c>
      <c r="E28" s="55">
        <f t="shared" si="6"/>
        <v>0</v>
      </c>
      <c r="F28" s="55">
        <f t="shared" si="1"/>
        <v>0</v>
      </c>
      <c r="G28" s="55">
        <f t="shared" si="2"/>
        <v>0</v>
      </c>
      <c r="H28" s="11">
        <f>+'[1]Table 5A5_LSMSA'!D31</f>
        <v>8543.4620274945701</v>
      </c>
      <c r="I28" s="11">
        <f>+'[1]Table 5A5_LSMSA'!F31</f>
        <v>653.73</v>
      </c>
      <c r="J28" s="11">
        <f t="shared" si="7"/>
        <v>4598.5960137472848</v>
      </c>
      <c r="K28" s="10">
        <f t="shared" si="3"/>
        <v>0</v>
      </c>
      <c r="L28" s="11">
        <f t="shared" si="4"/>
        <v>0</v>
      </c>
      <c r="M28" s="11">
        <f t="shared" si="5"/>
        <v>0</v>
      </c>
    </row>
    <row r="29" spans="1:13" ht="14.25" x14ac:dyDescent="0.2">
      <c r="A29" s="59">
        <v>26</v>
      </c>
      <c r="B29" s="20" t="s">
        <v>138</v>
      </c>
      <c r="C29" s="54">
        <f>+'10.1.14_SIS'!DF30</f>
        <v>10</v>
      </c>
      <c r="D29" s="54">
        <f>+'2.1.15_SIS'!DV30</f>
        <v>10</v>
      </c>
      <c r="E29" s="54">
        <f t="shared" si="6"/>
        <v>0</v>
      </c>
      <c r="F29" s="54">
        <f t="shared" si="1"/>
        <v>0</v>
      </c>
      <c r="G29" s="54">
        <f t="shared" si="2"/>
        <v>0</v>
      </c>
      <c r="H29" s="13">
        <f>+'[1]Table 5A5_LSMSA'!D32</f>
        <v>8210.4549970570843</v>
      </c>
      <c r="I29" s="13">
        <f>+'[1]Table 5A5_LSMSA'!F32</f>
        <v>836.83</v>
      </c>
      <c r="J29" s="13">
        <f t="shared" si="7"/>
        <v>4523.6424985285421</v>
      </c>
      <c r="K29" s="14">
        <f t="shared" si="3"/>
        <v>0</v>
      </c>
      <c r="L29" s="13">
        <f t="shared" si="4"/>
        <v>0</v>
      </c>
      <c r="M29" s="13">
        <f t="shared" si="5"/>
        <v>0</v>
      </c>
    </row>
    <row r="30" spans="1:13" ht="14.25" x14ac:dyDescent="0.2">
      <c r="A30" s="59">
        <v>27</v>
      </c>
      <c r="B30" s="20" t="s">
        <v>137</v>
      </c>
      <c r="C30" s="54">
        <f>+'10.1.14_SIS'!DF31</f>
        <v>1</v>
      </c>
      <c r="D30" s="54">
        <f>+'2.1.15_SIS'!DV31</f>
        <v>1</v>
      </c>
      <c r="E30" s="54">
        <f t="shared" si="6"/>
        <v>0</v>
      </c>
      <c r="F30" s="54">
        <f t="shared" si="1"/>
        <v>0</v>
      </c>
      <c r="G30" s="54">
        <f t="shared" si="2"/>
        <v>0</v>
      </c>
      <c r="H30" s="13">
        <f>+'[1]Table 5A5_LSMSA'!D33</f>
        <v>8955.5713839976997</v>
      </c>
      <c r="I30" s="13">
        <f>+'[1]Table 5A5_LSMSA'!F33</f>
        <v>693.06</v>
      </c>
      <c r="J30" s="13">
        <f t="shared" si="7"/>
        <v>4824.3156919988496</v>
      </c>
      <c r="K30" s="14">
        <f t="shared" si="3"/>
        <v>0</v>
      </c>
      <c r="L30" s="13">
        <f t="shared" si="4"/>
        <v>0</v>
      </c>
      <c r="M30" s="13">
        <f t="shared" si="5"/>
        <v>0</v>
      </c>
    </row>
    <row r="31" spans="1:13" ht="14.25" x14ac:dyDescent="0.2">
      <c r="A31" s="59">
        <v>28</v>
      </c>
      <c r="B31" s="20" t="s">
        <v>136</v>
      </c>
      <c r="C31" s="54">
        <f>+'10.1.14_SIS'!DF32</f>
        <v>9</v>
      </c>
      <c r="D31" s="54">
        <f>+'2.1.15_SIS'!DV32</f>
        <v>9</v>
      </c>
      <c r="E31" s="54">
        <f t="shared" si="6"/>
        <v>0</v>
      </c>
      <c r="F31" s="54">
        <f t="shared" si="1"/>
        <v>0</v>
      </c>
      <c r="G31" s="54">
        <f t="shared" si="2"/>
        <v>0</v>
      </c>
      <c r="H31" s="13">
        <f>+'[1]Table 5A5_LSMSA'!D34</f>
        <v>7456.3358846568826</v>
      </c>
      <c r="I31" s="13">
        <f>+'[1]Table 5A5_LSMSA'!F34</f>
        <v>694.4</v>
      </c>
      <c r="J31" s="13">
        <f t="shared" si="7"/>
        <v>4075.3679423284411</v>
      </c>
      <c r="K31" s="14">
        <f t="shared" si="3"/>
        <v>0</v>
      </c>
      <c r="L31" s="13">
        <f t="shared" si="4"/>
        <v>0</v>
      </c>
      <c r="M31" s="13">
        <f t="shared" si="5"/>
        <v>0</v>
      </c>
    </row>
    <row r="32" spans="1:13" ht="14.25" x14ac:dyDescent="0.2">
      <c r="A32" s="59">
        <v>29</v>
      </c>
      <c r="B32" s="20" t="s">
        <v>135</v>
      </c>
      <c r="C32" s="54">
        <f>+'10.1.14_SIS'!DF33</f>
        <v>5</v>
      </c>
      <c r="D32" s="54">
        <f>+'2.1.15_SIS'!DV33</f>
        <v>5</v>
      </c>
      <c r="E32" s="54">
        <f t="shared" si="6"/>
        <v>0</v>
      </c>
      <c r="F32" s="54">
        <f t="shared" si="1"/>
        <v>0</v>
      </c>
      <c r="G32" s="54">
        <f t="shared" si="2"/>
        <v>0</v>
      </c>
      <c r="H32" s="13">
        <f>+'[1]Table 5A5_LSMSA'!D35</f>
        <v>7545.1123210173719</v>
      </c>
      <c r="I32" s="13">
        <f>+'[1]Table 5A5_LSMSA'!F35</f>
        <v>754.94999999999993</v>
      </c>
      <c r="J32" s="13">
        <f t="shared" si="7"/>
        <v>4150.0311605086863</v>
      </c>
      <c r="K32" s="14">
        <f t="shared" si="3"/>
        <v>0</v>
      </c>
      <c r="L32" s="13">
        <f t="shared" si="4"/>
        <v>0</v>
      </c>
      <c r="M32" s="13">
        <f t="shared" si="5"/>
        <v>0</v>
      </c>
    </row>
    <row r="33" spans="1:13" ht="14.25" x14ac:dyDescent="0.2">
      <c r="A33" s="60">
        <v>30</v>
      </c>
      <c r="B33" s="22" t="s">
        <v>134</v>
      </c>
      <c r="C33" s="55">
        <f>+'10.1.14_SIS'!DF34</f>
        <v>1</v>
      </c>
      <c r="D33" s="55">
        <f>+'2.1.15_SIS'!DV34</f>
        <v>1</v>
      </c>
      <c r="E33" s="55">
        <f t="shared" si="6"/>
        <v>0</v>
      </c>
      <c r="F33" s="55">
        <f t="shared" si="1"/>
        <v>0</v>
      </c>
      <c r="G33" s="55">
        <f t="shared" si="2"/>
        <v>0</v>
      </c>
      <c r="H33" s="11">
        <f>+'[1]Table 5A5_LSMSA'!D36</f>
        <v>8956.7027273996755</v>
      </c>
      <c r="I33" s="11">
        <f>+'[1]Table 5A5_LSMSA'!F36</f>
        <v>727.17</v>
      </c>
      <c r="J33" s="11">
        <f t="shared" si="7"/>
        <v>4841.9363636998378</v>
      </c>
      <c r="K33" s="10">
        <f t="shared" si="3"/>
        <v>0</v>
      </c>
      <c r="L33" s="11">
        <f t="shared" si="4"/>
        <v>0</v>
      </c>
      <c r="M33" s="11">
        <f t="shared" si="5"/>
        <v>0</v>
      </c>
    </row>
    <row r="34" spans="1:13" ht="14.25" x14ac:dyDescent="0.2">
      <c r="A34" s="59">
        <v>31</v>
      </c>
      <c r="B34" s="20" t="s">
        <v>133</v>
      </c>
      <c r="C34" s="54">
        <f>+'10.1.14_SIS'!DF35</f>
        <v>2</v>
      </c>
      <c r="D34" s="54">
        <f>+'2.1.15_SIS'!DV35</f>
        <v>2</v>
      </c>
      <c r="E34" s="54">
        <f t="shared" si="6"/>
        <v>0</v>
      </c>
      <c r="F34" s="54">
        <f t="shared" si="1"/>
        <v>0</v>
      </c>
      <c r="G34" s="54">
        <f t="shared" si="2"/>
        <v>0</v>
      </c>
      <c r="H34" s="13">
        <f>+'[1]Table 5A5_LSMSA'!D37</f>
        <v>8360.1876716868537</v>
      </c>
      <c r="I34" s="13">
        <f>+'[1]Table 5A5_LSMSA'!F37</f>
        <v>620.83000000000004</v>
      </c>
      <c r="J34" s="13">
        <f t="shared" si="7"/>
        <v>4490.5088358434268</v>
      </c>
      <c r="K34" s="14">
        <f t="shared" si="3"/>
        <v>0</v>
      </c>
      <c r="L34" s="13">
        <f t="shared" si="4"/>
        <v>0</v>
      </c>
      <c r="M34" s="13">
        <f t="shared" si="5"/>
        <v>0</v>
      </c>
    </row>
    <row r="35" spans="1:13" ht="14.25" x14ac:dyDescent="0.2">
      <c r="A35" s="59">
        <v>32</v>
      </c>
      <c r="B35" s="20" t="s">
        <v>132</v>
      </c>
      <c r="C35" s="54">
        <f>+'10.1.14_SIS'!DF36</f>
        <v>26</v>
      </c>
      <c r="D35" s="54">
        <f>+'2.1.15_SIS'!DV36</f>
        <v>24</v>
      </c>
      <c r="E35" s="54">
        <f t="shared" si="6"/>
        <v>-2</v>
      </c>
      <c r="F35" s="54">
        <f t="shared" si="1"/>
        <v>0</v>
      </c>
      <c r="G35" s="54">
        <f t="shared" si="2"/>
        <v>-2</v>
      </c>
      <c r="H35" s="13">
        <f>+'[1]Table 5A5_LSMSA'!D38</f>
        <v>7725.779189061127</v>
      </c>
      <c r="I35" s="13">
        <f>+'[1]Table 5A5_LSMSA'!F38</f>
        <v>559.77</v>
      </c>
      <c r="J35" s="13">
        <f t="shared" si="7"/>
        <v>4142.7745945305633</v>
      </c>
      <c r="K35" s="14">
        <f t="shared" si="3"/>
        <v>-8285.5491890611265</v>
      </c>
      <c r="L35" s="13">
        <f t="shared" si="4"/>
        <v>0</v>
      </c>
      <c r="M35" s="13">
        <f t="shared" si="5"/>
        <v>-8285.5491890611265</v>
      </c>
    </row>
    <row r="36" spans="1:13" ht="14.25" x14ac:dyDescent="0.2">
      <c r="A36" s="59">
        <v>33</v>
      </c>
      <c r="B36" s="20" t="s">
        <v>131</v>
      </c>
      <c r="C36" s="54">
        <f>+'10.1.14_SIS'!DF37</f>
        <v>0</v>
      </c>
      <c r="D36" s="54">
        <f>+'2.1.15_SIS'!DV37</f>
        <v>0</v>
      </c>
      <c r="E36" s="54">
        <f t="shared" si="6"/>
        <v>0</v>
      </c>
      <c r="F36" s="54">
        <f t="shared" si="1"/>
        <v>0</v>
      </c>
      <c r="G36" s="54">
        <f t="shared" si="2"/>
        <v>0</v>
      </c>
      <c r="H36" s="13">
        <f>+'[1]Table 5A5_LSMSA'!D39</f>
        <v>8946.2054558085238</v>
      </c>
      <c r="I36" s="13">
        <f>+'[1]Table 5A5_LSMSA'!F39</f>
        <v>655.31000000000006</v>
      </c>
      <c r="J36" s="13">
        <f t="shared" si="7"/>
        <v>4800.7577279042616</v>
      </c>
      <c r="K36" s="14">
        <f t="shared" si="3"/>
        <v>0</v>
      </c>
      <c r="L36" s="13">
        <f t="shared" si="4"/>
        <v>0</v>
      </c>
      <c r="M36" s="13">
        <f t="shared" si="5"/>
        <v>0</v>
      </c>
    </row>
    <row r="37" spans="1:13" ht="14.25" x14ac:dyDescent="0.2">
      <c r="A37" s="59">
        <v>34</v>
      </c>
      <c r="B37" s="20" t="s">
        <v>130</v>
      </c>
      <c r="C37" s="54">
        <f>+'10.1.14_SIS'!DF38</f>
        <v>2</v>
      </c>
      <c r="D37" s="54">
        <f>+'2.1.15_SIS'!DV38</f>
        <v>2</v>
      </c>
      <c r="E37" s="54">
        <f t="shared" si="6"/>
        <v>0</v>
      </c>
      <c r="F37" s="54">
        <f t="shared" si="1"/>
        <v>0</v>
      </c>
      <c r="G37" s="54">
        <f t="shared" si="2"/>
        <v>0</v>
      </c>
      <c r="H37" s="13">
        <f>+'[1]Table 5A5_LSMSA'!D40</f>
        <v>9175.6276842789011</v>
      </c>
      <c r="I37" s="13">
        <f>+'[1]Table 5A5_LSMSA'!F40</f>
        <v>644.11000000000013</v>
      </c>
      <c r="J37" s="13">
        <f t="shared" si="7"/>
        <v>4909.8688421394509</v>
      </c>
      <c r="K37" s="14">
        <f t="shared" si="3"/>
        <v>0</v>
      </c>
      <c r="L37" s="13">
        <f t="shared" si="4"/>
        <v>0</v>
      </c>
      <c r="M37" s="13">
        <f t="shared" si="5"/>
        <v>0</v>
      </c>
    </row>
    <row r="38" spans="1:13" ht="14.25" x14ac:dyDescent="0.2">
      <c r="A38" s="60">
        <v>35</v>
      </c>
      <c r="B38" s="22" t="s">
        <v>129</v>
      </c>
      <c r="C38" s="55">
        <f>+'10.1.14_SIS'!DF39</f>
        <v>21</v>
      </c>
      <c r="D38" s="55">
        <f>+'2.1.15_SIS'!DV39</f>
        <v>21</v>
      </c>
      <c r="E38" s="55">
        <f t="shared" si="6"/>
        <v>0</v>
      </c>
      <c r="F38" s="55">
        <f t="shared" si="1"/>
        <v>0</v>
      </c>
      <c r="G38" s="55">
        <f t="shared" si="2"/>
        <v>0</v>
      </c>
      <c r="H38" s="11">
        <f>+'[1]Table 5A5_LSMSA'!D41</f>
        <v>8462.9982060477596</v>
      </c>
      <c r="I38" s="11">
        <f>+'[1]Table 5A5_LSMSA'!F41</f>
        <v>537.96</v>
      </c>
      <c r="J38" s="11">
        <f t="shared" si="7"/>
        <v>4500.4791030238794</v>
      </c>
      <c r="K38" s="10">
        <f t="shared" si="3"/>
        <v>0</v>
      </c>
      <c r="L38" s="11">
        <f t="shared" si="4"/>
        <v>0</v>
      </c>
      <c r="M38" s="11">
        <f t="shared" si="5"/>
        <v>0</v>
      </c>
    </row>
    <row r="39" spans="1:13" ht="14.25" x14ac:dyDescent="0.2">
      <c r="A39" s="59">
        <v>36</v>
      </c>
      <c r="B39" s="20" t="s">
        <v>128</v>
      </c>
      <c r="C39" s="54">
        <f>+'10.1.14_SIS'!DF40</f>
        <v>3</v>
      </c>
      <c r="D39" s="54">
        <f>+'2.1.15_SIS'!DV40</f>
        <v>3</v>
      </c>
      <c r="E39" s="54">
        <f t="shared" si="6"/>
        <v>0</v>
      </c>
      <c r="F39" s="54">
        <f t="shared" si="1"/>
        <v>0</v>
      </c>
      <c r="G39" s="54">
        <f t="shared" si="2"/>
        <v>0</v>
      </c>
      <c r="H39" s="13">
        <f>+'[1]Table 5A5_LSMSA'!D42</f>
        <v>8125.9709974327861</v>
      </c>
      <c r="I39" s="13">
        <f>+'[1]Table 5A5_LSMSA'!F42</f>
        <v>746.0335616438357</v>
      </c>
      <c r="J39" s="13">
        <f t="shared" si="7"/>
        <v>4436.0022795383111</v>
      </c>
      <c r="K39" s="14">
        <f t="shared" si="3"/>
        <v>0</v>
      </c>
      <c r="L39" s="13">
        <f t="shared" si="4"/>
        <v>0</v>
      </c>
      <c r="M39" s="13">
        <f t="shared" si="5"/>
        <v>0</v>
      </c>
    </row>
    <row r="40" spans="1:13" ht="14.25" x14ac:dyDescent="0.2">
      <c r="A40" s="59">
        <v>37</v>
      </c>
      <c r="B40" s="20" t="s">
        <v>127</v>
      </c>
      <c r="C40" s="54">
        <f>+'10.1.14_SIS'!DF41</f>
        <v>6</v>
      </c>
      <c r="D40" s="54">
        <f>+'2.1.15_SIS'!DV41</f>
        <v>6</v>
      </c>
      <c r="E40" s="54">
        <f t="shared" si="6"/>
        <v>0</v>
      </c>
      <c r="F40" s="54">
        <f t="shared" si="1"/>
        <v>0</v>
      </c>
      <c r="G40" s="54">
        <f t="shared" si="2"/>
        <v>0</v>
      </c>
      <c r="H40" s="13">
        <f>+'[1]Table 5A5_LSMSA'!D43</f>
        <v>8622.1539260317695</v>
      </c>
      <c r="I40" s="13">
        <f>+'[1]Table 5A5_LSMSA'!F43</f>
        <v>653.61</v>
      </c>
      <c r="J40" s="13">
        <f t="shared" si="7"/>
        <v>4637.881963015885</v>
      </c>
      <c r="K40" s="14">
        <f t="shared" si="3"/>
        <v>0</v>
      </c>
      <c r="L40" s="13">
        <f t="shared" si="4"/>
        <v>0</v>
      </c>
      <c r="M40" s="13">
        <f t="shared" si="5"/>
        <v>0</v>
      </c>
    </row>
    <row r="41" spans="1:13" ht="14.25" x14ac:dyDescent="0.2">
      <c r="A41" s="59">
        <v>38</v>
      </c>
      <c r="B41" s="20" t="s">
        <v>126</v>
      </c>
      <c r="C41" s="54">
        <f>+'10.1.14_SIS'!DF42</f>
        <v>2</v>
      </c>
      <c r="D41" s="54">
        <f>+'2.1.15_SIS'!DV42</f>
        <v>2</v>
      </c>
      <c r="E41" s="54">
        <f t="shared" si="6"/>
        <v>0</v>
      </c>
      <c r="F41" s="54">
        <f t="shared" si="1"/>
        <v>0</v>
      </c>
      <c r="G41" s="54">
        <f t="shared" si="2"/>
        <v>0</v>
      </c>
      <c r="H41" s="13">
        <f>+'[1]Table 5A5_LSMSA'!D44</f>
        <v>8414.5817552916888</v>
      </c>
      <c r="I41" s="13">
        <f>+'[1]Table 5A5_LSMSA'!F44</f>
        <v>829.92000000000007</v>
      </c>
      <c r="J41" s="13">
        <f t="shared" si="7"/>
        <v>4622.2508776458444</v>
      </c>
      <c r="K41" s="14">
        <f t="shared" si="3"/>
        <v>0</v>
      </c>
      <c r="L41" s="13">
        <f t="shared" si="4"/>
        <v>0</v>
      </c>
      <c r="M41" s="13">
        <f t="shared" si="5"/>
        <v>0</v>
      </c>
    </row>
    <row r="42" spans="1:13" ht="14.25" x14ac:dyDescent="0.2">
      <c r="A42" s="59">
        <v>39</v>
      </c>
      <c r="B42" s="20" t="s">
        <v>125</v>
      </c>
      <c r="C42" s="54">
        <f>+'10.1.14_SIS'!DF43</f>
        <v>6</v>
      </c>
      <c r="D42" s="54">
        <f>+'2.1.15_SIS'!DV43</f>
        <v>6</v>
      </c>
      <c r="E42" s="54">
        <f t="shared" si="6"/>
        <v>0</v>
      </c>
      <c r="F42" s="54">
        <f t="shared" si="1"/>
        <v>0</v>
      </c>
      <c r="G42" s="54">
        <f t="shared" si="2"/>
        <v>0</v>
      </c>
      <c r="H42" s="13">
        <f>+'[1]Table 5A5_LSMSA'!D45</f>
        <v>8239.3056809295667</v>
      </c>
      <c r="I42" s="13">
        <f>+'[1]Table 5A5_LSMSA'!F45</f>
        <v>779.65573042776396</v>
      </c>
      <c r="J42" s="13">
        <f t="shared" si="7"/>
        <v>4509.4807056786649</v>
      </c>
      <c r="K42" s="14">
        <f t="shared" si="3"/>
        <v>0</v>
      </c>
      <c r="L42" s="13">
        <f t="shared" si="4"/>
        <v>0</v>
      </c>
      <c r="M42" s="13">
        <f t="shared" si="5"/>
        <v>0</v>
      </c>
    </row>
    <row r="43" spans="1:13" ht="14.25" x14ac:dyDescent="0.2">
      <c r="A43" s="60">
        <v>40</v>
      </c>
      <c r="B43" s="22" t="s">
        <v>124</v>
      </c>
      <c r="C43" s="55">
        <f>+'10.1.14_SIS'!DF44</f>
        <v>16</v>
      </c>
      <c r="D43" s="55">
        <f>+'2.1.15_SIS'!DV44</f>
        <v>14</v>
      </c>
      <c r="E43" s="55">
        <f t="shared" si="6"/>
        <v>-2</v>
      </c>
      <c r="F43" s="55">
        <f t="shared" si="1"/>
        <v>0</v>
      </c>
      <c r="G43" s="55">
        <f t="shared" si="2"/>
        <v>-2</v>
      </c>
      <c r="H43" s="11">
        <f>+'[1]Table 5A5_LSMSA'!D46</f>
        <v>8217.96102856984</v>
      </c>
      <c r="I43" s="11">
        <f>+'[1]Table 5A5_LSMSA'!F46</f>
        <v>700.2700000000001</v>
      </c>
      <c r="J43" s="11">
        <f t="shared" si="7"/>
        <v>4459.1155142849202</v>
      </c>
      <c r="K43" s="10">
        <f t="shared" si="3"/>
        <v>-8918.2310285698404</v>
      </c>
      <c r="L43" s="11">
        <f t="shared" si="4"/>
        <v>0</v>
      </c>
      <c r="M43" s="11">
        <f t="shared" si="5"/>
        <v>-8918.2310285698404</v>
      </c>
    </row>
    <row r="44" spans="1:13" ht="14.25" x14ac:dyDescent="0.2">
      <c r="A44" s="59">
        <v>41</v>
      </c>
      <c r="B44" s="20" t="s">
        <v>123</v>
      </c>
      <c r="C44" s="54">
        <f>+'10.1.14_SIS'!DF45</f>
        <v>2</v>
      </c>
      <c r="D44" s="54">
        <f>+'2.1.15_SIS'!DV45</f>
        <v>2</v>
      </c>
      <c r="E44" s="54">
        <f t="shared" si="6"/>
        <v>0</v>
      </c>
      <c r="F44" s="54">
        <f t="shared" si="1"/>
        <v>0</v>
      </c>
      <c r="G44" s="54">
        <f t="shared" si="2"/>
        <v>0</v>
      </c>
      <c r="H44" s="13">
        <f>+'[1]Table 5A5_LSMSA'!D47</f>
        <v>8413.194857471648</v>
      </c>
      <c r="I44" s="13">
        <f>+'[1]Table 5A5_LSMSA'!F47</f>
        <v>886.22</v>
      </c>
      <c r="J44" s="13">
        <f t="shared" si="7"/>
        <v>4649.7074287358237</v>
      </c>
      <c r="K44" s="14">
        <f t="shared" si="3"/>
        <v>0</v>
      </c>
      <c r="L44" s="13">
        <f t="shared" si="4"/>
        <v>0</v>
      </c>
      <c r="M44" s="13">
        <f t="shared" si="5"/>
        <v>0</v>
      </c>
    </row>
    <row r="45" spans="1:13" ht="14.25" x14ac:dyDescent="0.2">
      <c r="A45" s="59">
        <v>42</v>
      </c>
      <c r="B45" s="20" t="s">
        <v>122</v>
      </c>
      <c r="C45" s="54">
        <f>+'10.1.14_SIS'!DF46</f>
        <v>1</v>
      </c>
      <c r="D45" s="54">
        <f>+'2.1.15_SIS'!DV46</f>
        <v>1</v>
      </c>
      <c r="E45" s="54">
        <f t="shared" si="6"/>
        <v>0</v>
      </c>
      <c r="F45" s="54">
        <f t="shared" si="1"/>
        <v>0</v>
      </c>
      <c r="G45" s="54">
        <f t="shared" si="2"/>
        <v>0</v>
      </c>
      <c r="H45" s="13">
        <f>+'[1]Table 5A5_LSMSA'!D48</f>
        <v>8785.2777751368685</v>
      </c>
      <c r="I45" s="13">
        <f>+'[1]Table 5A5_LSMSA'!F48</f>
        <v>534.28</v>
      </c>
      <c r="J45" s="13">
        <f t="shared" si="7"/>
        <v>4659.7788875684346</v>
      </c>
      <c r="K45" s="14">
        <f t="shared" si="3"/>
        <v>0</v>
      </c>
      <c r="L45" s="13">
        <f t="shared" si="4"/>
        <v>0</v>
      </c>
      <c r="M45" s="13">
        <f t="shared" si="5"/>
        <v>0</v>
      </c>
    </row>
    <row r="46" spans="1:13" ht="14.25" x14ac:dyDescent="0.2">
      <c r="A46" s="59">
        <v>43</v>
      </c>
      <c r="B46" s="20" t="s">
        <v>121</v>
      </c>
      <c r="C46" s="54">
        <f>+'10.1.14_SIS'!DF47</f>
        <v>1</v>
      </c>
      <c r="D46" s="54">
        <f>+'2.1.15_SIS'!DV47</f>
        <v>1</v>
      </c>
      <c r="E46" s="54">
        <f t="shared" si="6"/>
        <v>0</v>
      </c>
      <c r="F46" s="54">
        <f t="shared" si="1"/>
        <v>0</v>
      </c>
      <c r="G46" s="54">
        <f t="shared" si="2"/>
        <v>0</v>
      </c>
      <c r="H46" s="13">
        <f>+'[1]Table 5A5_LSMSA'!D49</f>
        <v>9151.8938720594706</v>
      </c>
      <c r="I46" s="13">
        <f>+'[1]Table 5A5_LSMSA'!F49</f>
        <v>574.6099999999999</v>
      </c>
      <c r="J46" s="13">
        <f t="shared" si="7"/>
        <v>4863.2519360297356</v>
      </c>
      <c r="K46" s="14">
        <f t="shared" si="3"/>
        <v>0</v>
      </c>
      <c r="L46" s="13">
        <f t="shared" si="4"/>
        <v>0</v>
      </c>
      <c r="M46" s="13">
        <f t="shared" si="5"/>
        <v>0</v>
      </c>
    </row>
    <row r="47" spans="1:13" ht="14.25" x14ac:dyDescent="0.2">
      <c r="A47" s="59">
        <v>44</v>
      </c>
      <c r="B47" s="20" t="s">
        <v>120</v>
      </c>
      <c r="C47" s="54">
        <f>+'10.1.14_SIS'!DF48</f>
        <v>0</v>
      </c>
      <c r="D47" s="54">
        <f>+'2.1.15_SIS'!DV48</f>
        <v>0</v>
      </c>
      <c r="E47" s="54">
        <f t="shared" si="6"/>
        <v>0</v>
      </c>
      <c r="F47" s="54">
        <f t="shared" si="1"/>
        <v>0</v>
      </c>
      <c r="G47" s="54">
        <f t="shared" si="2"/>
        <v>0</v>
      </c>
      <c r="H47" s="13">
        <f>+'[1]Table 5A5_LSMSA'!D50</f>
        <v>8460.7858151820365</v>
      </c>
      <c r="I47" s="13">
        <f>+'[1]Table 5A5_LSMSA'!F50</f>
        <v>663.16000000000008</v>
      </c>
      <c r="J47" s="13">
        <f t="shared" si="7"/>
        <v>4561.9729075910182</v>
      </c>
      <c r="K47" s="14">
        <f t="shared" si="3"/>
        <v>0</v>
      </c>
      <c r="L47" s="13">
        <f t="shared" si="4"/>
        <v>0</v>
      </c>
      <c r="M47" s="13">
        <f t="shared" si="5"/>
        <v>0</v>
      </c>
    </row>
    <row r="48" spans="1:13" ht="14.25" x14ac:dyDescent="0.2">
      <c r="A48" s="60">
        <v>45</v>
      </c>
      <c r="B48" s="22" t="s">
        <v>119</v>
      </c>
      <c r="C48" s="55">
        <f>+'10.1.14_SIS'!DF49</f>
        <v>2</v>
      </c>
      <c r="D48" s="55">
        <f>+'2.1.15_SIS'!DV49</f>
        <v>2</v>
      </c>
      <c r="E48" s="55">
        <f t="shared" si="6"/>
        <v>0</v>
      </c>
      <c r="F48" s="55">
        <f t="shared" si="1"/>
        <v>0</v>
      </c>
      <c r="G48" s="55">
        <f t="shared" si="2"/>
        <v>0</v>
      </c>
      <c r="H48" s="11">
        <f>+'[1]Table 5A5_LSMSA'!D51</f>
        <v>7536.8772499469105</v>
      </c>
      <c r="I48" s="11">
        <f>+'[1]Table 5A5_LSMSA'!F51</f>
        <v>753.96000000000015</v>
      </c>
      <c r="J48" s="11">
        <f t="shared" si="7"/>
        <v>4145.4186249734557</v>
      </c>
      <c r="K48" s="10">
        <f t="shared" si="3"/>
        <v>0</v>
      </c>
      <c r="L48" s="11">
        <f t="shared" si="4"/>
        <v>0</v>
      </c>
      <c r="M48" s="11">
        <f t="shared" si="5"/>
        <v>0</v>
      </c>
    </row>
    <row r="49" spans="1:13" ht="14.25" x14ac:dyDescent="0.2">
      <c r="A49" s="59">
        <v>46</v>
      </c>
      <c r="B49" s="20" t="s">
        <v>118</v>
      </c>
      <c r="C49" s="54">
        <f>+'10.1.14_SIS'!DF50</f>
        <v>0</v>
      </c>
      <c r="D49" s="54">
        <f>+'2.1.15_SIS'!DV50</f>
        <v>0</v>
      </c>
      <c r="E49" s="54">
        <f t="shared" si="6"/>
        <v>0</v>
      </c>
      <c r="F49" s="54">
        <f t="shared" si="1"/>
        <v>0</v>
      </c>
      <c r="G49" s="54">
        <f t="shared" si="2"/>
        <v>0</v>
      </c>
      <c r="H49" s="13">
        <f>+'[1]Table 5A5_LSMSA'!D52</f>
        <v>8543.9744468088393</v>
      </c>
      <c r="I49" s="13">
        <f>+'[1]Table 5A5_LSMSA'!F52</f>
        <v>728.06</v>
      </c>
      <c r="J49" s="13">
        <f t="shared" si="7"/>
        <v>4636.0172234044194</v>
      </c>
      <c r="K49" s="14">
        <f t="shared" si="3"/>
        <v>0</v>
      </c>
      <c r="L49" s="13">
        <f t="shared" si="4"/>
        <v>0</v>
      </c>
      <c r="M49" s="13">
        <f t="shared" si="5"/>
        <v>0</v>
      </c>
    </row>
    <row r="50" spans="1:13" ht="14.25" x14ac:dyDescent="0.2">
      <c r="A50" s="59">
        <v>47</v>
      </c>
      <c r="B50" s="20" t="s">
        <v>117</v>
      </c>
      <c r="C50" s="54">
        <f>+'10.1.14_SIS'!DF51</f>
        <v>4</v>
      </c>
      <c r="D50" s="54">
        <f>+'2.1.15_SIS'!DV51</f>
        <v>4</v>
      </c>
      <c r="E50" s="54">
        <f t="shared" si="6"/>
        <v>0</v>
      </c>
      <c r="F50" s="54">
        <f t="shared" si="1"/>
        <v>0</v>
      </c>
      <c r="G50" s="54">
        <f t="shared" si="2"/>
        <v>0</v>
      </c>
      <c r="H50" s="13">
        <f>+'[1]Table 5A5_LSMSA'!D53</f>
        <v>8496.158525764673</v>
      </c>
      <c r="I50" s="13">
        <f>+'[1]Table 5A5_LSMSA'!F53</f>
        <v>910.76</v>
      </c>
      <c r="J50" s="13">
        <f t="shared" si="7"/>
        <v>4703.4592628823366</v>
      </c>
      <c r="K50" s="14">
        <f t="shared" si="3"/>
        <v>0</v>
      </c>
      <c r="L50" s="13">
        <f t="shared" si="4"/>
        <v>0</v>
      </c>
      <c r="M50" s="13">
        <f t="shared" si="5"/>
        <v>0</v>
      </c>
    </row>
    <row r="51" spans="1:13" ht="14.25" x14ac:dyDescent="0.2">
      <c r="A51" s="59">
        <v>48</v>
      </c>
      <c r="B51" s="20" t="s">
        <v>116</v>
      </c>
      <c r="C51" s="54">
        <f>+'10.1.14_SIS'!DF52</f>
        <v>2</v>
      </c>
      <c r="D51" s="54">
        <f>+'2.1.15_SIS'!DV52</f>
        <v>2</v>
      </c>
      <c r="E51" s="54">
        <f t="shared" si="6"/>
        <v>0</v>
      </c>
      <c r="F51" s="54">
        <f t="shared" si="1"/>
        <v>0</v>
      </c>
      <c r="G51" s="54">
        <f t="shared" si="2"/>
        <v>0</v>
      </c>
      <c r="H51" s="13">
        <f>+'[1]Table 5A5_LSMSA'!D54</f>
        <v>8579.8882529800721</v>
      </c>
      <c r="I51" s="13">
        <f>+'[1]Table 5A5_LSMSA'!F54</f>
        <v>871.07</v>
      </c>
      <c r="J51" s="13">
        <f t="shared" si="7"/>
        <v>4725.4791264900359</v>
      </c>
      <c r="K51" s="14">
        <f t="shared" si="3"/>
        <v>0</v>
      </c>
      <c r="L51" s="13">
        <f t="shared" si="4"/>
        <v>0</v>
      </c>
      <c r="M51" s="13">
        <f t="shared" si="5"/>
        <v>0</v>
      </c>
    </row>
    <row r="52" spans="1:13" ht="14.25" x14ac:dyDescent="0.2">
      <c r="A52" s="59">
        <v>49</v>
      </c>
      <c r="B52" s="20" t="s">
        <v>115</v>
      </c>
      <c r="C52" s="54">
        <f>+'10.1.14_SIS'!DF53</f>
        <v>7</v>
      </c>
      <c r="D52" s="54">
        <f>+'2.1.15_SIS'!DV53</f>
        <v>6</v>
      </c>
      <c r="E52" s="54">
        <f t="shared" si="6"/>
        <v>-1</v>
      </c>
      <c r="F52" s="54">
        <f t="shared" si="1"/>
        <v>0</v>
      </c>
      <c r="G52" s="54">
        <f t="shared" si="2"/>
        <v>-1</v>
      </c>
      <c r="H52" s="13">
        <f>+'[1]Table 5A5_LSMSA'!D55</f>
        <v>7455.4155315659191</v>
      </c>
      <c r="I52" s="13">
        <f>+'[1]Table 5A5_LSMSA'!F55</f>
        <v>574.43999999999994</v>
      </c>
      <c r="J52" s="13">
        <f t="shared" si="7"/>
        <v>4014.9277657829593</v>
      </c>
      <c r="K52" s="14">
        <f t="shared" si="3"/>
        <v>-4014.9277657829593</v>
      </c>
      <c r="L52" s="13">
        <f t="shared" si="4"/>
        <v>0</v>
      </c>
      <c r="M52" s="13">
        <f t="shared" si="5"/>
        <v>-4014.9277657829593</v>
      </c>
    </row>
    <row r="53" spans="1:13" ht="14.25" x14ac:dyDescent="0.2">
      <c r="A53" s="60">
        <v>50</v>
      </c>
      <c r="B53" s="22" t="s">
        <v>114</v>
      </c>
      <c r="C53" s="55">
        <f>+'10.1.14_SIS'!DF54</f>
        <v>10</v>
      </c>
      <c r="D53" s="55">
        <f>+'2.1.15_SIS'!DV54</f>
        <v>8</v>
      </c>
      <c r="E53" s="55">
        <f t="shared" si="6"/>
        <v>-2</v>
      </c>
      <c r="F53" s="55">
        <f t="shared" si="1"/>
        <v>0</v>
      </c>
      <c r="G53" s="55">
        <f t="shared" si="2"/>
        <v>-2</v>
      </c>
      <c r="H53" s="11">
        <f>+'[1]Table 5A5_LSMSA'!D56</f>
        <v>8390.1392722701676</v>
      </c>
      <c r="I53" s="11">
        <f>+'[1]Table 5A5_LSMSA'!F56</f>
        <v>634.46</v>
      </c>
      <c r="J53" s="11">
        <f t="shared" si="7"/>
        <v>4512.2996361350833</v>
      </c>
      <c r="K53" s="10">
        <f t="shared" si="3"/>
        <v>-9024.5992722701667</v>
      </c>
      <c r="L53" s="11">
        <f t="shared" si="4"/>
        <v>0</v>
      </c>
      <c r="M53" s="11">
        <f t="shared" si="5"/>
        <v>-9024.5992722701667</v>
      </c>
    </row>
    <row r="54" spans="1:13" ht="14.25" x14ac:dyDescent="0.2">
      <c r="A54" s="59">
        <v>51</v>
      </c>
      <c r="B54" s="20" t="s">
        <v>113</v>
      </c>
      <c r="C54" s="54">
        <f>+'10.1.14_SIS'!DF55</f>
        <v>3</v>
      </c>
      <c r="D54" s="54">
        <f>+'2.1.15_SIS'!DV55</f>
        <v>3</v>
      </c>
      <c r="E54" s="54">
        <f t="shared" si="6"/>
        <v>0</v>
      </c>
      <c r="F54" s="54">
        <f t="shared" si="1"/>
        <v>0</v>
      </c>
      <c r="G54" s="54">
        <f t="shared" si="2"/>
        <v>0</v>
      </c>
      <c r="H54" s="13">
        <f>+'[1]Table 5A5_LSMSA'!D57</f>
        <v>8413.1128602178997</v>
      </c>
      <c r="I54" s="13">
        <f>+'[1]Table 5A5_LSMSA'!F57</f>
        <v>706.66</v>
      </c>
      <c r="J54" s="13">
        <f t="shared" si="7"/>
        <v>4559.8864301089498</v>
      </c>
      <c r="K54" s="14">
        <f t="shared" si="3"/>
        <v>0</v>
      </c>
      <c r="L54" s="13">
        <f t="shared" si="4"/>
        <v>0</v>
      </c>
      <c r="M54" s="13">
        <f t="shared" si="5"/>
        <v>0</v>
      </c>
    </row>
    <row r="55" spans="1:13" ht="14.25" x14ac:dyDescent="0.2">
      <c r="A55" s="59">
        <v>52</v>
      </c>
      <c r="B55" s="20" t="s">
        <v>112</v>
      </c>
      <c r="C55" s="54">
        <f>+'10.1.14_SIS'!DF56</f>
        <v>17</v>
      </c>
      <c r="D55" s="54">
        <f>+'2.1.15_SIS'!DV56</f>
        <v>16</v>
      </c>
      <c r="E55" s="54">
        <f t="shared" si="6"/>
        <v>-1</v>
      </c>
      <c r="F55" s="54">
        <f t="shared" si="1"/>
        <v>0</v>
      </c>
      <c r="G55" s="54">
        <f t="shared" si="2"/>
        <v>-1</v>
      </c>
      <c r="H55" s="13">
        <f>+'[1]Table 5A5_LSMSA'!D58</f>
        <v>8676.264584522818</v>
      </c>
      <c r="I55" s="13">
        <f>+'[1]Table 5A5_LSMSA'!F58</f>
        <v>658.37</v>
      </c>
      <c r="J55" s="13">
        <f t="shared" si="7"/>
        <v>4667.3172922614094</v>
      </c>
      <c r="K55" s="14">
        <f t="shared" si="3"/>
        <v>-4667.3172922614094</v>
      </c>
      <c r="L55" s="13">
        <f t="shared" si="4"/>
        <v>0</v>
      </c>
      <c r="M55" s="13">
        <f t="shared" si="5"/>
        <v>-4667.3172922614094</v>
      </c>
    </row>
    <row r="56" spans="1:13" ht="14.25" x14ac:dyDescent="0.2">
      <c r="A56" s="59">
        <v>53</v>
      </c>
      <c r="B56" s="20" t="s">
        <v>111</v>
      </c>
      <c r="C56" s="54">
        <f>+'10.1.14_SIS'!DF57</f>
        <v>2</v>
      </c>
      <c r="D56" s="54">
        <f>+'2.1.15_SIS'!DV57</f>
        <v>2</v>
      </c>
      <c r="E56" s="54">
        <f t="shared" si="6"/>
        <v>0</v>
      </c>
      <c r="F56" s="54">
        <f t="shared" si="1"/>
        <v>0</v>
      </c>
      <c r="G56" s="54">
        <f t="shared" si="2"/>
        <v>0</v>
      </c>
      <c r="H56" s="13">
        <f>+'[1]Table 5A5_LSMSA'!D59</f>
        <v>7191.4708194045488</v>
      </c>
      <c r="I56" s="13">
        <f>+'[1]Table 5A5_LSMSA'!F59</f>
        <v>689.74</v>
      </c>
      <c r="J56" s="13">
        <f t="shared" si="7"/>
        <v>3940.6054097022743</v>
      </c>
      <c r="K56" s="14">
        <f t="shared" si="3"/>
        <v>0</v>
      </c>
      <c r="L56" s="13">
        <f t="shared" si="4"/>
        <v>0</v>
      </c>
      <c r="M56" s="13">
        <f t="shared" si="5"/>
        <v>0</v>
      </c>
    </row>
    <row r="57" spans="1:13" ht="14.25" x14ac:dyDescent="0.2">
      <c r="A57" s="59">
        <v>54</v>
      </c>
      <c r="B57" s="20" t="s">
        <v>110</v>
      </c>
      <c r="C57" s="54">
        <f>+'10.1.14_SIS'!DF58</f>
        <v>0</v>
      </c>
      <c r="D57" s="54">
        <f>+'2.1.15_SIS'!DV58</f>
        <v>0</v>
      </c>
      <c r="E57" s="54">
        <f t="shared" si="6"/>
        <v>0</v>
      </c>
      <c r="F57" s="54">
        <f t="shared" si="1"/>
        <v>0</v>
      </c>
      <c r="G57" s="54">
        <f t="shared" si="2"/>
        <v>0</v>
      </c>
      <c r="H57" s="13">
        <f>+'[1]Table 5A5_LSMSA'!D60</f>
        <v>9815.1598370516713</v>
      </c>
      <c r="I57" s="13">
        <f>+'[1]Table 5A5_LSMSA'!F60</f>
        <v>951.45</v>
      </c>
      <c r="J57" s="13">
        <f t="shared" si="7"/>
        <v>5383.304918525836</v>
      </c>
      <c r="K57" s="14">
        <f t="shared" si="3"/>
        <v>0</v>
      </c>
      <c r="L57" s="13">
        <f t="shared" si="4"/>
        <v>0</v>
      </c>
      <c r="M57" s="13">
        <f t="shared" si="5"/>
        <v>0</v>
      </c>
    </row>
    <row r="58" spans="1:13" ht="14.25" x14ac:dyDescent="0.2">
      <c r="A58" s="60">
        <v>55</v>
      </c>
      <c r="B58" s="22" t="s">
        <v>109</v>
      </c>
      <c r="C58" s="55">
        <f>+'10.1.14_SIS'!DF59</f>
        <v>18</v>
      </c>
      <c r="D58" s="55">
        <f>+'2.1.15_SIS'!DV59</f>
        <v>17</v>
      </c>
      <c r="E58" s="55">
        <f t="shared" si="6"/>
        <v>-1</v>
      </c>
      <c r="F58" s="55">
        <f t="shared" si="1"/>
        <v>0</v>
      </c>
      <c r="G58" s="55">
        <f t="shared" si="2"/>
        <v>-1</v>
      </c>
      <c r="H58" s="11">
        <f>+'[1]Table 5A5_LSMSA'!D61</f>
        <v>7649.3925491298487</v>
      </c>
      <c r="I58" s="11">
        <f>+'[1]Table 5A5_LSMSA'!F61</f>
        <v>795.14</v>
      </c>
      <c r="J58" s="11">
        <f t="shared" si="7"/>
        <v>4222.2662745649241</v>
      </c>
      <c r="K58" s="10">
        <f t="shared" si="3"/>
        <v>-4222.2662745649241</v>
      </c>
      <c r="L58" s="11">
        <f t="shared" si="4"/>
        <v>0</v>
      </c>
      <c r="M58" s="11">
        <f t="shared" si="5"/>
        <v>-4222.2662745649241</v>
      </c>
    </row>
    <row r="59" spans="1:13" ht="14.25" x14ac:dyDescent="0.2">
      <c r="A59" s="59">
        <v>56</v>
      </c>
      <c r="B59" s="20" t="s">
        <v>108</v>
      </c>
      <c r="C59" s="54">
        <f>+'10.1.14_SIS'!DF60</f>
        <v>0</v>
      </c>
      <c r="D59" s="54">
        <f>+'2.1.15_SIS'!DV60</f>
        <v>0</v>
      </c>
      <c r="E59" s="54">
        <f t="shared" si="6"/>
        <v>0</v>
      </c>
      <c r="F59" s="54">
        <f t="shared" si="1"/>
        <v>0</v>
      </c>
      <c r="G59" s="54">
        <f t="shared" si="2"/>
        <v>0</v>
      </c>
      <c r="H59" s="13">
        <f>+'[1]Table 5A5_LSMSA'!D62</f>
        <v>8002.4309408288282</v>
      </c>
      <c r="I59" s="13">
        <f>+'[1]Table 5A5_LSMSA'!F62</f>
        <v>614.66000000000008</v>
      </c>
      <c r="J59" s="13">
        <f t="shared" si="7"/>
        <v>4308.545470414414</v>
      </c>
      <c r="K59" s="14">
        <f t="shared" si="3"/>
        <v>0</v>
      </c>
      <c r="L59" s="13">
        <f t="shared" si="4"/>
        <v>0</v>
      </c>
      <c r="M59" s="13">
        <f t="shared" si="5"/>
        <v>0</v>
      </c>
    </row>
    <row r="60" spans="1:13" ht="14.25" x14ac:dyDescent="0.2">
      <c r="A60" s="59">
        <v>57</v>
      </c>
      <c r="B60" s="20" t="s">
        <v>107</v>
      </c>
      <c r="C60" s="54">
        <f>+'10.1.14_SIS'!DF61</f>
        <v>1</v>
      </c>
      <c r="D60" s="54">
        <f>+'2.1.15_SIS'!DV61</f>
        <v>1</v>
      </c>
      <c r="E60" s="54">
        <f t="shared" si="6"/>
        <v>0</v>
      </c>
      <c r="F60" s="54">
        <f t="shared" si="1"/>
        <v>0</v>
      </c>
      <c r="G60" s="54">
        <f t="shared" si="2"/>
        <v>0</v>
      </c>
      <c r="H60" s="13">
        <f>+'[1]Table 5A5_LSMSA'!D63</f>
        <v>7676.0622979230684</v>
      </c>
      <c r="I60" s="13">
        <f>+'[1]Table 5A5_LSMSA'!F63</f>
        <v>764.51</v>
      </c>
      <c r="J60" s="13">
        <f t="shared" si="7"/>
        <v>4220.2861489615343</v>
      </c>
      <c r="K60" s="14">
        <f t="shared" si="3"/>
        <v>0</v>
      </c>
      <c r="L60" s="13">
        <f t="shared" si="4"/>
        <v>0</v>
      </c>
      <c r="M60" s="13">
        <f t="shared" si="5"/>
        <v>0</v>
      </c>
    </row>
    <row r="61" spans="1:13" ht="14.25" x14ac:dyDescent="0.2">
      <c r="A61" s="59">
        <v>58</v>
      </c>
      <c r="B61" s="20" t="s">
        <v>106</v>
      </c>
      <c r="C61" s="54">
        <f>+'10.1.14_SIS'!DF62</f>
        <v>10</v>
      </c>
      <c r="D61" s="54">
        <f>+'2.1.15_SIS'!DV62</f>
        <v>10</v>
      </c>
      <c r="E61" s="54">
        <f t="shared" si="6"/>
        <v>0</v>
      </c>
      <c r="F61" s="54">
        <f t="shared" si="1"/>
        <v>0</v>
      </c>
      <c r="G61" s="54">
        <f t="shared" si="2"/>
        <v>0</v>
      </c>
      <c r="H61" s="13">
        <f>+'[1]Table 5A5_LSMSA'!D64</f>
        <v>7917.3129637882121</v>
      </c>
      <c r="I61" s="13">
        <f>+'[1]Table 5A5_LSMSA'!F64</f>
        <v>697.04</v>
      </c>
      <c r="J61" s="13">
        <f t="shared" si="7"/>
        <v>4307.1764818941065</v>
      </c>
      <c r="K61" s="14">
        <f t="shared" si="3"/>
        <v>0</v>
      </c>
      <c r="L61" s="13">
        <f t="shared" si="4"/>
        <v>0</v>
      </c>
      <c r="M61" s="13">
        <f t="shared" si="5"/>
        <v>0</v>
      </c>
    </row>
    <row r="62" spans="1:13" ht="14.25" x14ac:dyDescent="0.2">
      <c r="A62" s="59">
        <v>59</v>
      </c>
      <c r="B62" s="20" t="s">
        <v>105</v>
      </c>
      <c r="C62" s="54">
        <f>+'10.1.14_SIS'!DF63</f>
        <v>1</v>
      </c>
      <c r="D62" s="54">
        <f>+'2.1.15_SIS'!DV63</f>
        <v>0</v>
      </c>
      <c r="E62" s="54">
        <f t="shared" si="6"/>
        <v>-1</v>
      </c>
      <c r="F62" s="54">
        <f t="shared" si="1"/>
        <v>0</v>
      </c>
      <c r="G62" s="54">
        <f t="shared" si="2"/>
        <v>-1</v>
      </c>
      <c r="H62" s="13">
        <f>+'[1]Table 5A5_LSMSA'!D65</f>
        <v>8409.2162935218475</v>
      </c>
      <c r="I62" s="13">
        <f>+'[1]Table 5A5_LSMSA'!F65</f>
        <v>689.52</v>
      </c>
      <c r="J62" s="13">
        <f t="shared" si="7"/>
        <v>4549.368146760924</v>
      </c>
      <c r="K62" s="14">
        <f t="shared" si="3"/>
        <v>-4549.368146760924</v>
      </c>
      <c r="L62" s="13">
        <f t="shared" si="4"/>
        <v>0</v>
      </c>
      <c r="M62" s="13">
        <f t="shared" si="5"/>
        <v>-4549.368146760924</v>
      </c>
    </row>
    <row r="63" spans="1:13" ht="14.25" x14ac:dyDescent="0.2">
      <c r="A63" s="60">
        <v>60</v>
      </c>
      <c r="B63" s="22" t="s">
        <v>104</v>
      </c>
      <c r="C63" s="55">
        <f>+'10.1.14_SIS'!DF64</f>
        <v>4</v>
      </c>
      <c r="D63" s="55">
        <f>+'2.1.15_SIS'!DV64</f>
        <v>4</v>
      </c>
      <c r="E63" s="55">
        <f t="shared" si="6"/>
        <v>0</v>
      </c>
      <c r="F63" s="55">
        <f t="shared" si="1"/>
        <v>0</v>
      </c>
      <c r="G63" s="55">
        <f t="shared" si="2"/>
        <v>0</v>
      </c>
      <c r="H63" s="11">
        <f>+'[1]Table 5A5_LSMSA'!D66</f>
        <v>8655.3940900638281</v>
      </c>
      <c r="I63" s="11">
        <f>+'[1]Table 5A5_LSMSA'!F66</f>
        <v>594.04</v>
      </c>
      <c r="J63" s="11">
        <f t="shared" si="7"/>
        <v>4624.7170450319136</v>
      </c>
      <c r="K63" s="10">
        <f t="shared" si="3"/>
        <v>0</v>
      </c>
      <c r="L63" s="11">
        <f t="shared" si="4"/>
        <v>0</v>
      </c>
      <c r="M63" s="11">
        <f t="shared" si="5"/>
        <v>0</v>
      </c>
    </row>
    <row r="64" spans="1:13" ht="14.25" x14ac:dyDescent="0.2">
      <c r="A64" s="59">
        <v>61</v>
      </c>
      <c r="B64" s="20" t="s">
        <v>103</v>
      </c>
      <c r="C64" s="54">
        <f>+'10.1.14_SIS'!DF65</f>
        <v>0</v>
      </c>
      <c r="D64" s="54">
        <f>+'2.1.15_SIS'!DV65</f>
        <v>0</v>
      </c>
      <c r="E64" s="54">
        <f t="shared" si="6"/>
        <v>0</v>
      </c>
      <c r="F64" s="54">
        <f t="shared" si="1"/>
        <v>0</v>
      </c>
      <c r="G64" s="54">
        <f t="shared" si="2"/>
        <v>0</v>
      </c>
      <c r="H64" s="13">
        <f>+'[1]Table 5A5_LSMSA'!D67</f>
        <v>7976.7075356369187</v>
      </c>
      <c r="I64" s="13">
        <f>+'[1]Table 5A5_LSMSA'!F67</f>
        <v>833.70999999999992</v>
      </c>
      <c r="J64" s="13">
        <f t="shared" si="7"/>
        <v>4405.2087678184589</v>
      </c>
      <c r="K64" s="14">
        <f t="shared" si="3"/>
        <v>0</v>
      </c>
      <c r="L64" s="13">
        <f t="shared" si="4"/>
        <v>0</v>
      </c>
      <c r="M64" s="13">
        <f t="shared" si="5"/>
        <v>0</v>
      </c>
    </row>
    <row r="65" spans="1:13" ht="14.25" x14ac:dyDescent="0.2">
      <c r="A65" s="59">
        <v>62</v>
      </c>
      <c r="B65" s="20" t="s">
        <v>102</v>
      </c>
      <c r="C65" s="54">
        <f>+'10.1.14_SIS'!DF66</f>
        <v>1</v>
      </c>
      <c r="D65" s="54">
        <f>+'2.1.15_SIS'!DV66</f>
        <v>1</v>
      </c>
      <c r="E65" s="54">
        <f t="shared" si="6"/>
        <v>0</v>
      </c>
      <c r="F65" s="54">
        <f t="shared" si="1"/>
        <v>0</v>
      </c>
      <c r="G65" s="54">
        <f t="shared" si="2"/>
        <v>0</v>
      </c>
      <c r="H65" s="13">
        <f>+'[1]Table 5A5_LSMSA'!D68</f>
        <v>7937.3045385160076</v>
      </c>
      <c r="I65" s="13">
        <f>+'[1]Table 5A5_LSMSA'!F68</f>
        <v>516.08000000000004</v>
      </c>
      <c r="J65" s="13">
        <f t="shared" si="7"/>
        <v>4226.6922692580038</v>
      </c>
      <c r="K65" s="14">
        <f t="shared" si="3"/>
        <v>0</v>
      </c>
      <c r="L65" s="13">
        <f t="shared" si="4"/>
        <v>0</v>
      </c>
      <c r="M65" s="13">
        <f t="shared" si="5"/>
        <v>0</v>
      </c>
    </row>
    <row r="66" spans="1:13" ht="14.25" x14ac:dyDescent="0.2">
      <c r="A66" s="59">
        <v>63</v>
      </c>
      <c r="B66" s="20" t="s">
        <v>101</v>
      </c>
      <c r="C66" s="54">
        <f>+'10.1.14_SIS'!DF67</f>
        <v>2</v>
      </c>
      <c r="D66" s="54">
        <f>+'2.1.15_SIS'!DV67</f>
        <v>2</v>
      </c>
      <c r="E66" s="54">
        <f t="shared" si="6"/>
        <v>0</v>
      </c>
      <c r="F66" s="54">
        <f t="shared" si="1"/>
        <v>0</v>
      </c>
      <c r="G66" s="54">
        <f t="shared" si="2"/>
        <v>0</v>
      </c>
      <c r="H66" s="13">
        <f>+'[1]Table 5A5_LSMSA'!D69</f>
        <v>9211.4813481848105</v>
      </c>
      <c r="I66" s="13">
        <f>+'[1]Table 5A5_LSMSA'!F69</f>
        <v>756.79</v>
      </c>
      <c r="J66" s="13">
        <f t="shared" si="7"/>
        <v>4984.1356740924057</v>
      </c>
      <c r="K66" s="14">
        <f t="shared" si="3"/>
        <v>0</v>
      </c>
      <c r="L66" s="13">
        <f t="shared" si="4"/>
        <v>0</v>
      </c>
      <c r="M66" s="13">
        <f t="shared" si="5"/>
        <v>0</v>
      </c>
    </row>
    <row r="67" spans="1:13" ht="14.25" x14ac:dyDescent="0.2">
      <c r="A67" s="59">
        <v>64</v>
      </c>
      <c r="B67" s="20" t="s">
        <v>100</v>
      </c>
      <c r="C67" s="54">
        <f>+'10.1.14_SIS'!DF68</f>
        <v>1</v>
      </c>
      <c r="D67" s="54">
        <f>+'2.1.15_SIS'!DV68</f>
        <v>1</v>
      </c>
      <c r="E67" s="54">
        <f t="shared" si="6"/>
        <v>0</v>
      </c>
      <c r="F67" s="54">
        <f t="shared" si="1"/>
        <v>0</v>
      </c>
      <c r="G67" s="54">
        <f t="shared" si="2"/>
        <v>0</v>
      </c>
      <c r="H67" s="13">
        <f>+'[1]Table 5A5_LSMSA'!D70</f>
        <v>9420.8507532778258</v>
      </c>
      <c r="I67" s="13">
        <f>+'[1]Table 5A5_LSMSA'!F70</f>
        <v>592.66</v>
      </c>
      <c r="J67" s="13">
        <f t="shared" si="7"/>
        <v>5006.7553766389128</v>
      </c>
      <c r="K67" s="14">
        <f t="shared" si="3"/>
        <v>0</v>
      </c>
      <c r="L67" s="13">
        <f t="shared" si="4"/>
        <v>0</v>
      </c>
      <c r="M67" s="13">
        <f t="shared" si="5"/>
        <v>0</v>
      </c>
    </row>
    <row r="68" spans="1:13" ht="14.25" x14ac:dyDescent="0.2">
      <c r="A68" s="60">
        <v>65</v>
      </c>
      <c r="B68" s="22" t="s">
        <v>99</v>
      </c>
      <c r="C68" s="55">
        <f>+'10.1.14_SIS'!DF69</f>
        <v>0</v>
      </c>
      <c r="D68" s="55">
        <f>+'2.1.15_SIS'!DV69</f>
        <v>0</v>
      </c>
      <c r="E68" s="55">
        <f t="shared" si="6"/>
        <v>0</v>
      </c>
      <c r="F68" s="55">
        <f t="shared" ref="F68:F72" si="8">IF(E68&gt;0,E68,0)</f>
        <v>0</v>
      </c>
      <c r="G68" s="55">
        <f t="shared" ref="G68:G72" si="9">IF(E68&lt;0,E68,0)</f>
        <v>0</v>
      </c>
      <c r="H68" s="11">
        <f>+'[1]Table 5A5_LSMSA'!D71</f>
        <v>8794.3905543943638</v>
      </c>
      <c r="I68" s="11">
        <f>+'[1]Table 5A5_LSMSA'!F71</f>
        <v>829.12</v>
      </c>
      <c r="J68" s="11">
        <f t="shared" si="7"/>
        <v>4811.7552771971823</v>
      </c>
      <c r="K68" s="10">
        <f t="shared" ref="K68:K72" si="10">E68*J68</f>
        <v>0</v>
      </c>
      <c r="L68" s="11">
        <f t="shared" ref="L68:L72" si="11">IF(K68&gt;0,K68,0)</f>
        <v>0</v>
      </c>
      <c r="M68" s="11">
        <f t="shared" ref="M68:M72" si="12">IF(K68&lt;0,K68,0)</f>
        <v>0</v>
      </c>
    </row>
    <row r="69" spans="1:13" ht="14.25" x14ac:dyDescent="0.2">
      <c r="A69" s="59">
        <v>66</v>
      </c>
      <c r="B69" s="20" t="s">
        <v>98</v>
      </c>
      <c r="C69" s="54">
        <f>+'10.1.14_SIS'!DF70</f>
        <v>0</v>
      </c>
      <c r="D69" s="54">
        <f>+'2.1.15_SIS'!DV70</f>
        <v>0</v>
      </c>
      <c r="E69" s="54">
        <f t="shared" ref="E69:E72" si="13">D69-C69</f>
        <v>0</v>
      </c>
      <c r="F69" s="54">
        <f t="shared" si="8"/>
        <v>0</v>
      </c>
      <c r="G69" s="54">
        <f t="shared" si="9"/>
        <v>0</v>
      </c>
      <c r="H69" s="13">
        <f>+'[1]Table 5A5_LSMSA'!D72</f>
        <v>10218.278543391003</v>
      </c>
      <c r="I69" s="13">
        <f>+'[1]Table 5A5_LSMSA'!F72</f>
        <v>730.06</v>
      </c>
      <c r="J69" s="13">
        <f t="shared" ref="J69:J72" si="14">(H69+I69)*0.5</f>
        <v>5474.1692716955013</v>
      </c>
      <c r="K69" s="14">
        <f t="shared" si="10"/>
        <v>0</v>
      </c>
      <c r="L69" s="13">
        <f t="shared" si="11"/>
        <v>0</v>
      </c>
      <c r="M69" s="13">
        <f t="shared" si="12"/>
        <v>0</v>
      </c>
    </row>
    <row r="70" spans="1:13" ht="14.25" x14ac:dyDescent="0.2">
      <c r="A70" s="59">
        <v>67</v>
      </c>
      <c r="B70" s="20" t="s">
        <v>97</v>
      </c>
      <c r="C70" s="54">
        <f>+'10.1.14_SIS'!DF71</f>
        <v>0</v>
      </c>
      <c r="D70" s="54">
        <f>+'2.1.15_SIS'!DV71</f>
        <v>0</v>
      </c>
      <c r="E70" s="54">
        <f t="shared" si="13"/>
        <v>0</v>
      </c>
      <c r="F70" s="54">
        <f t="shared" si="8"/>
        <v>0</v>
      </c>
      <c r="G70" s="54">
        <f t="shared" si="9"/>
        <v>0</v>
      </c>
      <c r="H70" s="13">
        <f>+'[1]Table 5A5_LSMSA'!D73</f>
        <v>8312.8467736134116</v>
      </c>
      <c r="I70" s="13">
        <f>+'[1]Table 5A5_LSMSA'!F73</f>
        <v>715.61</v>
      </c>
      <c r="J70" s="13">
        <f t="shared" si="14"/>
        <v>4514.2283868067061</v>
      </c>
      <c r="K70" s="14">
        <f t="shared" si="10"/>
        <v>0</v>
      </c>
      <c r="L70" s="13">
        <f t="shared" si="11"/>
        <v>0</v>
      </c>
      <c r="M70" s="13">
        <f t="shared" si="12"/>
        <v>0</v>
      </c>
    </row>
    <row r="71" spans="1:13" ht="14.25" x14ac:dyDescent="0.2">
      <c r="A71" s="59">
        <v>68</v>
      </c>
      <c r="B71" s="20" t="s">
        <v>96</v>
      </c>
      <c r="C71" s="54">
        <f>+'10.1.14_SIS'!DF72</f>
        <v>0</v>
      </c>
      <c r="D71" s="54">
        <f>+'2.1.15_SIS'!DV72</f>
        <v>0</v>
      </c>
      <c r="E71" s="54">
        <f t="shared" si="13"/>
        <v>0</v>
      </c>
      <c r="F71" s="54">
        <f t="shared" si="8"/>
        <v>0</v>
      </c>
      <c r="G71" s="54">
        <f t="shared" si="9"/>
        <v>0</v>
      </c>
      <c r="H71" s="13">
        <f>+'[1]Table 5A5_LSMSA'!D74</f>
        <v>9395.5244202560607</v>
      </c>
      <c r="I71" s="13">
        <f>+'[1]Table 5A5_LSMSA'!F74</f>
        <v>798.7</v>
      </c>
      <c r="J71" s="13">
        <f t="shared" si="14"/>
        <v>5097.1122101280307</v>
      </c>
      <c r="K71" s="14">
        <f t="shared" si="10"/>
        <v>0</v>
      </c>
      <c r="L71" s="13">
        <f t="shared" si="11"/>
        <v>0</v>
      </c>
      <c r="M71" s="13">
        <f t="shared" si="12"/>
        <v>0</v>
      </c>
    </row>
    <row r="72" spans="1:13" ht="14.25" x14ac:dyDescent="0.2">
      <c r="A72" s="59">
        <v>69</v>
      </c>
      <c r="B72" s="20" t="s">
        <v>95</v>
      </c>
      <c r="C72" s="54">
        <f>+'10.1.14_SIS'!DF73</f>
        <v>0</v>
      </c>
      <c r="D72" s="54">
        <f>+'2.1.15_SIS'!DV73</f>
        <v>0</v>
      </c>
      <c r="E72" s="54">
        <f t="shared" si="13"/>
        <v>0</v>
      </c>
      <c r="F72" s="54">
        <f t="shared" si="8"/>
        <v>0</v>
      </c>
      <c r="G72" s="54">
        <f t="shared" si="9"/>
        <v>0</v>
      </c>
      <c r="H72" s="13">
        <f>+'[1]Table 5A5_LSMSA'!D75</f>
        <v>8597.8147921281343</v>
      </c>
      <c r="I72" s="13">
        <f>+'[1]Table 5A5_LSMSA'!F75</f>
        <v>705.67</v>
      </c>
      <c r="J72" s="13">
        <f t="shared" si="14"/>
        <v>4651.7423960640672</v>
      </c>
      <c r="K72" s="14">
        <f t="shared" si="10"/>
        <v>0</v>
      </c>
      <c r="L72" s="13">
        <f t="shared" si="11"/>
        <v>0</v>
      </c>
      <c r="M72" s="13">
        <f t="shared" si="12"/>
        <v>0</v>
      </c>
    </row>
    <row r="73" spans="1:13" ht="13.5" thickBot="1" x14ac:dyDescent="0.25">
      <c r="A73" s="35"/>
      <c r="B73" s="34" t="s">
        <v>94</v>
      </c>
      <c r="C73" s="67">
        <f>SUM(C4:C72)</f>
        <v>308</v>
      </c>
      <c r="D73" s="67">
        <f>SUM(D4:D72)</f>
        <v>291</v>
      </c>
      <c r="E73" s="67">
        <f>SUM(E4:E72)</f>
        <v>-17</v>
      </c>
      <c r="F73" s="67">
        <f>SUM(F4:F72)</f>
        <v>0</v>
      </c>
      <c r="G73" s="67">
        <f>SUM(G4:G72)</f>
        <v>-17</v>
      </c>
      <c r="H73" s="33"/>
      <c r="I73" s="32"/>
      <c r="J73" s="32"/>
      <c r="K73" s="31">
        <f>SUM(K4:K72)</f>
        <v>-73635.67204969337</v>
      </c>
      <c r="L73" s="31">
        <f>SUM(L4:L72)</f>
        <v>0</v>
      </c>
      <c r="M73" s="31">
        <f>SUM(M4:M72)</f>
        <v>-73635.67204969337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February 1 Mid-year Adjustment for Students</oddHeader>
    <oddFooter>&amp;R&amp;P</oddFooter>
  </headerFooter>
  <colBreaks count="1" manualBreakCount="1">
    <brk id="7" max="73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E4" activePane="bottomRight" state="frozen"/>
      <selection activeCell="A195" sqref="A195:B195"/>
      <selection pane="topRight" activeCell="A195" sqref="A195:B195"/>
      <selection pane="bottomLeft" activeCell="A195" sqref="A195:B195"/>
      <selection pane="bottomRight" activeCell="A195" sqref="A195:B195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19" t="s">
        <v>531</v>
      </c>
      <c r="B1" s="220"/>
      <c r="C1" s="125" t="s">
        <v>508</v>
      </c>
      <c r="D1" s="124" t="s">
        <v>710</v>
      </c>
      <c r="E1" s="43" t="s">
        <v>709</v>
      </c>
      <c r="F1" s="43" t="s">
        <v>501</v>
      </c>
      <c r="G1" s="43" t="s">
        <v>502</v>
      </c>
      <c r="H1" s="126" t="s">
        <v>517</v>
      </c>
      <c r="I1" s="127" t="s">
        <v>503</v>
      </c>
      <c r="J1" s="124" t="s">
        <v>712</v>
      </c>
      <c r="K1" s="123" t="s">
        <v>505</v>
      </c>
      <c r="L1" s="123" t="s">
        <v>506</v>
      </c>
      <c r="M1" s="123" t="s">
        <v>507</v>
      </c>
    </row>
    <row r="2" spans="1:13" ht="13.9" customHeight="1" x14ac:dyDescent="0.25">
      <c r="A2" s="39"/>
      <c r="B2" s="38"/>
      <c r="C2" s="29">
        <v>1</v>
      </c>
      <c r="D2" s="29">
        <f>C2+1</f>
        <v>2</v>
      </c>
      <c r="E2" s="29">
        <f>D2+1</f>
        <v>3</v>
      </c>
      <c r="F2" s="29">
        <f t="shared" ref="F2:M2" si="0">E2+1</f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28" t="s">
        <v>90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54">
        <f>+'10.1.14_SIS'!DG5</f>
        <v>0</v>
      </c>
      <c r="D4" s="54">
        <f>+'2.1.15_SIS'!DW5</f>
        <v>0</v>
      </c>
      <c r="E4" s="54">
        <f>D4-C4</f>
        <v>0</v>
      </c>
      <c r="F4" s="54">
        <f t="shared" ref="F4:F67" si="1">IF(E4&gt;0,E4,0)</f>
        <v>0</v>
      </c>
      <c r="G4" s="54">
        <f t="shared" ref="G4:G67" si="2">IF(E4&lt;0,E4,0)</f>
        <v>0</v>
      </c>
      <c r="H4" s="13">
        <f>+'[1]Table 5A4_NOCCA'!D7</f>
        <v>6982.9784413349835</v>
      </c>
      <c r="I4" s="13">
        <f>+'[1]Table 5A4_NOCCA'!F7</f>
        <v>777.48</v>
      </c>
      <c r="J4" s="13">
        <f>(H4+I4)*0.5</f>
        <v>3880.229220667492</v>
      </c>
      <c r="K4" s="14">
        <f t="shared" ref="K4:K67" si="3">E4*J4</f>
        <v>0</v>
      </c>
      <c r="L4" s="13">
        <f t="shared" ref="L4:L67" si="4">IF(K4&gt;0,K4,0)</f>
        <v>0</v>
      </c>
      <c r="M4" s="13">
        <f t="shared" ref="M4:M67" si="5">IF(K4&lt;0,K4,0)</f>
        <v>0</v>
      </c>
    </row>
    <row r="5" spans="1:13" ht="14.25" x14ac:dyDescent="0.2">
      <c r="A5" s="59">
        <v>2</v>
      </c>
      <c r="B5" s="20" t="s">
        <v>162</v>
      </c>
      <c r="C5" s="54">
        <f>+'10.1.14_SIS'!DG6</f>
        <v>0</v>
      </c>
      <c r="D5" s="54">
        <f>+'2.1.15_SIS'!DW6</f>
        <v>0</v>
      </c>
      <c r="E5" s="54">
        <f t="shared" ref="E5:E68" si="6">D5-C5</f>
        <v>0</v>
      </c>
      <c r="F5" s="54">
        <f t="shared" si="1"/>
        <v>0</v>
      </c>
      <c r="G5" s="54">
        <f t="shared" si="2"/>
        <v>0</v>
      </c>
      <c r="H5" s="13">
        <f>+'[1]Table 5A4_NOCCA'!D8</f>
        <v>9065.5866417386642</v>
      </c>
      <c r="I5" s="13">
        <f>+'[1]Table 5A4_NOCCA'!F8</f>
        <v>842.32</v>
      </c>
      <c r="J5" s="13">
        <f t="shared" ref="J5:J68" si="7">(H5+I5)*0.5</f>
        <v>4953.9533208693319</v>
      </c>
      <c r="K5" s="14">
        <f t="shared" si="3"/>
        <v>0</v>
      </c>
      <c r="L5" s="13">
        <f t="shared" si="4"/>
        <v>0</v>
      </c>
      <c r="M5" s="13">
        <f t="shared" si="5"/>
        <v>0</v>
      </c>
    </row>
    <row r="6" spans="1:13" ht="14.25" x14ac:dyDescent="0.2">
      <c r="A6" s="59">
        <v>3</v>
      </c>
      <c r="B6" s="20" t="s">
        <v>161</v>
      </c>
      <c r="C6" s="54">
        <f>+'10.1.14_SIS'!DG7</f>
        <v>1</v>
      </c>
      <c r="D6" s="54">
        <f>+'2.1.15_SIS'!DW7</f>
        <v>1</v>
      </c>
      <c r="E6" s="54">
        <f t="shared" si="6"/>
        <v>0</v>
      </c>
      <c r="F6" s="54">
        <f t="shared" si="1"/>
        <v>0</v>
      </c>
      <c r="G6" s="54">
        <f t="shared" si="2"/>
        <v>0</v>
      </c>
      <c r="H6" s="13">
        <f>+'[1]Table 5A4_NOCCA'!D9</f>
        <v>7778.4862027396821</v>
      </c>
      <c r="I6" s="13">
        <f>+'[1]Table 5A4_NOCCA'!F9</f>
        <v>596.84</v>
      </c>
      <c r="J6" s="13">
        <f t="shared" si="7"/>
        <v>4187.6631013698407</v>
      </c>
      <c r="K6" s="14">
        <f t="shared" si="3"/>
        <v>0</v>
      </c>
      <c r="L6" s="13">
        <f t="shared" si="4"/>
        <v>0</v>
      </c>
      <c r="M6" s="13">
        <f t="shared" si="5"/>
        <v>0</v>
      </c>
    </row>
    <row r="7" spans="1:13" ht="14.25" x14ac:dyDescent="0.2">
      <c r="A7" s="59">
        <v>4</v>
      </c>
      <c r="B7" s="20" t="s">
        <v>160</v>
      </c>
      <c r="C7" s="54">
        <f>+'10.1.14_SIS'!DG8</f>
        <v>0</v>
      </c>
      <c r="D7" s="54">
        <f>+'2.1.15_SIS'!DW8</f>
        <v>0</v>
      </c>
      <c r="E7" s="54">
        <f t="shared" si="6"/>
        <v>0</v>
      </c>
      <c r="F7" s="54">
        <f t="shared" si="1"/>
        <v>0</v>
      </c>
      <c r="G7" s="54">
        <f t="shared" si="2"/>
        <v>0</v>
      </c>
      <c r="H7" s="13">
        <f>+'[1]Table 5A4_NOCCA'!D10</f>
        <v>9351.9381446878579</v>
      </c>
      <c r="I7" s="13">
        <f>+'[1]Table 5A4_NOCCA'!F10</f>
        <v>585.76</v>
      </c>
      <c r="J7" s="13">
        <f t="shared" si="7"/>
        <v>4968.849072343929</v>
      </c>
      <c r="K7" s="14">
        <f t="shared" si="3"/>
        <v>0</v>
      </c>
      <c r="L7" s="13">
        <f t="shared" si="4"/>
        <v>0</v>
      </c>
      <c r="M7" s="13">
        <f t="shared" si="5"/>
        <v>0</v>
      </c>
    </row>
    <row r="8" spans="1:13" ht="14.25" x14ac:dyDescent="0.2">
      <c r="A8" s="60">
        <v>5</v>
      </c>
      <c r="B8" s="22" t="s">
        <v>159</v>
      </c>
      <c r="C8" s="55">
        <f>+'10.1.14_SIS'!DG9</f>
        <v>0</v>
      </c>
      <c r="D8" s="55">
        <f>+'2.1.15_SIS'!DW9</f>
        <v>0</v>
      </c>
      <c r="E8" s="55">
        <f t="shared" si="6"/>
        <v>0</v>
      </c>
      <c r="F8" s="55">
        <f t="shared" si="1"/>
        <v>0</v>
      </c>
      <c r="G8" s="55">
        <f t="shared" si="2"/>
        <v>0</v>
      </c>
      <c r="H8" s="11">
        <f>+'[1]Table 5A4_NOCCA'!D11</f>
        <v>7328.2705660099109</v>
      </c>
      <c r="I8" s="11">
        <f>+'[1]Table 5A4_NOCCA'!F11</f>
        <v>555.91</v>
      </c>
      <c r="J8" s="11">
        <f t="shared" si="7"/>
        <v>3942.0902830049554</v>
      </c>
      <c r="K8" s="10">
        <f t="shared" si="3"/>
        <v>0</v>
      </c>
      <c r="L8" s="11">
        <f t="shared" si="4"/>
        <v>0</v>
      </c>
      <c r="M8" s="11">
        <f t="shared" si="5"/>
        <v>0</v>
      </c>
    </row>
    <row r="9" spans="1:13" ht="14.25" x14ac:dyDescent="0.2">
      <c r="A9" s="59">
        <v>6</v>
      </c>
      <c r="B9" s="20" t="s">
        <v>158</v>
      </c>
      <c r="C9" s="54">
        <f>+'10.1.14_SIS'!DG10</f>
        <v>0</v>
      </c>
      <c r="D9" s="54">
        <f>+'2.1.15_SIS'!DW10</f>
        <v>0</v>
      </c>
      <c r="E9" s="54">
        <f t="shared" si="6"/>
        <v>0</v>
      </c>
      <c r="F9" s="54">
        <f t="shared" si="1"/>
        <v>0</v>
      </c>
      <c r="G9" s="54">
        <f t="shared" si="2"/>
        <v>0</v>
      </c>
      <c r="H9" s="13">
        <f>+'[1]Table 5A4_NOCCA'!D12</f>
        <v>8698.058612495588</v>
      </c>
      <c r="I9" s="13">
        <f>+'[1]Table 5A4_NOCCA'!F12</f>
        <v>545.4799999999999</v>
      </c>
      <c r="J9" s="13">
        <f t="shared" si="7"/>
        <v>4621.7693062477938</v>
      </c>
      <c r="K9" s="14">
        <f t="shared" si="3"/>
        <v>0</v>
      </c>
      <c r="L9" s="13">
        <f t="shared" si="4"/>
        <v>0</v>
      </c>
      <c r="M9" s="13">
        <f t="shared" si="5"/>
        <v>0</v>
      </c>
    </row>
    <row r="10" spans="1:13" ht="14.25" x14ac:dyDescent="0.2">
      <c r="A10" s="59">
        <v>7</v>
      </c>
      <c r="B10" s="20" t="s">
        <v>157</v>
      </c>
      <c r="C10" s="54">
        <f>+'10.1.14_SIS'!DG11</f>
        <v>0</v>
      </c>
      <c r="D10" s="54">
        <f>+'2.1.15_SIS'!DW11</f>
        <v>0</v>
      </c>
      <c r="E10" s="54">
        <f t="shared" si="6"/>
        <v>0</v>
      </c>
      <c r="F10" s="54">
        <f t="shared" si="1"/>
        <v>0</v>
      </c>
      <c r="G10" s="54">
        <f t="shared" si="2"/>
        <v>0</v>
      </c>
      <c r="H10" s="13">
        <f>+'[1]Table 5A4_NOCCA'!D13</f>
        <v>7984.0231963470324</v>
      </c>
      <c r="I10" s="13">
        <f>+'[1]Table 5A4_NOCCA'!F13</f>
        <v>756.91999999999985</v>
      </c>
      <c r="J10" s="13">
        <f t="shared" si="7"/>
        <v>4370.4715981735162</v>
      </c>
      <c r="K10" s="14">
        <f t="shared" si="3"/>
        <v>0</v>
      </c>
      <c r="L10" s="13">
        <f t="shared" si="4"/>
        <v>0</v>
      </c>
      <c r="M10" s="13">
        <f t="shared" si="5"/>
        <v>0</v>
      </c>
    </row>
    <row r="11" spans="1:13" ht="14.25" x14ac:dyDescent="0.2">
      <c r="A11" s="59">
        <v>8</v>
      </c>
      <c r="B11" s="20" t="s">
        <v>156</v>
      </c>
      <c r="C11" s="54">
        <f>+'10.1.14_SIS'!DG12</f>
        <v>0</v>
      </c>
      <c r="D11" s="54">
        <f>+'2.1.15_SIS'!DW12</f>
        <v>0</v>
      </c>
      <c r="E11" s="54">
        <f t="shared" si="6"/>
        <v>0</v>
      </c>
      <c r="F11" s="54">
        <f t="shared" si="1"/>
        <v>0</v>
      </c>
      <c r="G11" s="54">
        <f t="shared" si="2"/>
        <v>0</v>
      </c>
      <c r="H11" s="13">
        <f>+'[1]Table 5A4_NOCCA'!D14</f>
        <v>8066.4624595588539</v>
      </c>
      <c r="I11" s="13">
        <f>+'[1]Table 5A4_NOCCA'!F14</f>
        <v>725.76</v>
      </c>
      <c r="J11" s="13">
        <f t="shared" si="7"/>
        <v>4396.111229779427</v>
      </c>
      <c r="K11" s="14">
        <f t="shared" si="3"/>
        <v>0</v>
      </c>
      <c r="L11" s="13">
        <f t="shared" si="4"/>
        <v>0</v>
      </c>
      <c r="M11" s="13">
        <f t="shared" si="5"/>
        <v>0</v>
      </c>
    </row>
    <row r="12" spans="1:13" ht="14.25" x14ac:dyDescent="0.2">
      <c r="A12" s="59">
        <v>9</v>
      </c>
      <c r="B12" s="20" t="s">
        <v>155</v>
      </c>
      <c r="C12" s="54">
        <f>+'10.1.14_SIS'!DG13</f>
        <v>0</v>
      </c>
      <c r="D12" s="54">
        <f>+'2.1.15_SIS'!DW13</f>
        <v>0</v>
      </c>
      <c r="E12" s="54">
        <f t="shared" si="6"/>
        <v>0</v>
      </c>
      <c r="F12" s="54">
        <f t="shared" si="1"/>
        <v>0</v>
      </c>
      <c r="G12" s="54">
        <f t="shared" si="2"/>
        <v>0</v>
      </c>
      <c r="H12" s="13">
        <f>+'[1]Table 5A4_NOCCA'!D15</f>
        <v>8101.8015072045009</v>
      </c>
      <c r="I12" s="13">
        <f>+'[1]Table 5A4_NOCCA'!F15</f>
        <v>744.76</v>
      </c>
      <c r="J12" s="13">
        <f t="shared" si="7"/>
        <v>4423.2807536022501</v>
      </c>
      <c r="K12" s="14">
        <f t="shared" si="3"/>
        <v>0</v>
      </c>
      <c r="L12" s="13">
        <f t="shared" si="4"/>
        <v>0</v>
      </c>
      <c r="M12" s="13">
        <f t="shared" si="5"/>
        <v>0</v>
      </c>
    </row>
    <row r="13" spans="1:13" ht="14.25" x14ac:dyDescent="0.2">
      <c r="A13" s="60">
        <v>10</v>
      </c>
      <c r="B13" s="22" t="s">
        <v>154</v>
      </c>
      <c r="C13" s="55">
        <f>+'10.1.14_SIS'!DG14</f>
        <v>0</v>
      </c>
      <c r="D13" s="55">
        <f>+'2.1.15_SIS'!DW14</f>
        <v>0</v>
      </c>
      <c r="E13" s="55">
        <f t="shared" si="6"/>
        <v>0</v>
      </c>
      <c r="F13" s="55">
        <f t="shared" si="1"/>
        <v>0</v>
      </c>
      <c r="G13" s="55">
        <f t="shared" si="2"/>
        <v>0</v>
      </c>
      <c r="H13" s="11">
        <f>+'[1]Table 5A4_NOCCA'!D16</f>
        <v>8319.3647339184718</v>
      </c>
      <c r="I13" s="11">
        <f>+'[1]Table 5A4_NOCCA'!F16</f>
        <v>608.04000000000008</v>
      </c>
      <c r="J13" s="11">
        <f t="shared" si="7"/>
        <v>4463.7023669592363</v>
      </c>
      <c r="K13" s="10">
        <f t="shared" si="3"/>
        <v>0</v>
      </c>
      <c r="L13" s="11">
        <f t="shared" si="4"/>
        <v>0</v>
      </c>
      <c r="M13" s="11">
        <f t="shared" si="5"/>
        <v>0</v>
      </c>
    </row>
    <row r="14" spans="1:13" ht="14.25" x14ac:dyDescent="0.2">
      <c r="A14" s="59">
        <v>11</v>
      </c>
      <c r="B14" s="20" t="s">
        <v>153</v>
      </c>
      <c r="C14" s="54">
        <f>+'10.1.14_SIS'!DG15</f>
        <v>0</v>
      </c>
      <c r="D14" s="54">
        <f>+'2.1.15_SIS'!DW15</f>
        <v>0</v>
      </c>
      <c r="E14" s="54">
        <f t="shared" si="6"/>
        <v>0</v>
      </c>
      <c r="F14" s="54">
        <f t="shared" si="1"/>
        <v>0</v>
      </c>
      <c r="G14" s="54">
        <f t="shared" si="2"/>
        <v>0</v>
      </c>
      <c r="H14" s="13">
        <f>+'[1]Table 5A4_NOCCA'!D17</f>
        <v>10505.297223635334</v>
      </c>
      <c r="I14" s="13">
        <f>+'[1]Table 5A4_NOCCA'!F17</f>
        <v>706.55</v>
      </c>
      <c r="J14" s="13">
        <f t="shared" si="7"/>
        <v>5605.9236118176668</v>
      </c>
      <c r="K14" s="14">
        <f t="shared" si="3"/>
        <v>0</v>
      </c>
      <c r="L14" s="13">
        <f t="shared" si="4"/>
        <v>0</v>
      </c>
      <c r="M14" s="13">
        <f t="shared" si="5"/>
        <v>0</v>
      </c>
    </row>
    <row r="15" spans="1:13" ht="14.25" x14ac:dyDescent="0.2">
      <c r="A15" s="59">
        <v>12</v>
      </c>
      <c r="B15" s="20" t="s">
        <v>152</v>
      </c>
      <c r="C15" s="54">
        <f>+'10.1.14_SIS'!DG16</f>
        <v>0</v>
      </c>
      <c r="D15" s="54">
        <f>+'2.1.15_SIS'!DW16</f>
        <v>0</v>
      </c>
      <c r="E15" s="54">
        <f t="shared" si="6"/>
        <v>0</v>
      </c>
      <c r="F15" s="54">
        <f t="shared" si="1"/>
        <v>0</v>
      </c>
      <c r="G15" s="54">
        <f t="shared" si="2"/>
        <v>0</v>
      </c>
      <c r="H15" s="13">
        <f>+'[1]Table 5A4_NOCCA'!D18</f>
        <v>8147.7840983606566</v>
      </c>
      <c r="I15" s="13">
        <f>+'[1]Table 5A4_NOCCA'!F18</f>
        <v>1063.31</v>
      </c>
      <c r="J15" s="13">
        <f t="shared" si="7"/>
        <v>4605.547049180328</v>
      </c>
      <c r="K15" s="14">
        <f t="shared" si="3"/>
        <v>0</v>
      </c>
      <c r="L15" s="13">
        <f t="shared" si="4"/>
        <v>0</v>
      </c>
      <c r="M15" s="13">
        <f t="shared" si="5"/>
        <v>0</v>
      </c>
    </row>
    <row r="16" spans="1:13" ht="14.25" x14ac:dyDescent="0.2">
      <c r="A16" s="59">
        <v>13</v>
      </c>
      <c r="B16" s="20" t="s">
        <v>151</v>
      </c>
      <c r="C16" s="54">
        <f>+'10.1.14_SIS'!DG17</f>
        <v>0</v>
      </c>
      <c r="D16" s="54">
        <f>+'2.1.15_SIS'!DW17</f>
        <v>0</v>
      </c>
      <c r="E16" s="54">
        <f t="shared" si="6"/>
        <v>0</v>
      </c>
      <c r="F16" s="54">
        <f t="shared" si="1"/>
        <v>0</v>
      </c>
      <c r="G16" s="54">
        <f t="shared" si="2"/>
        <v>0</v>
      </c>
      <c r="H16" s="13">
        <f>+'[1]Table 5A4_NOCCA'!D19</f>
        <v>9171.2097758332202</v>
      </c>
      <c r="I16" s="13">
        <f>+'[1]Table 5A4_NOCCA'!F19</f>
        <v>749.43000000000006</v>
      </c>
      <c r="J16" s="13">
        <f t="shared" si="7"/>
        <v>4960.3198879166102</v>
      </c>
      <c r="K16" s="14">
        <f t="shared" si="3"/>
        <v>0</v>
      </c>
      <c r="L16" s="13">
        <f t="shared" si="4"/>
        <v>0</v>
      </c>
      <c r="M16" s="13">
        <f t="shared" si="5"/>
        <v>0</v>
      </c>
    </row>
    <row r="17" spans="1:13" ht="14.25" x14ac:dyDescent="0.2">
      <c r="A17" s="59">
        <v>14</v>
      </c>
      <c r="B17" s="20" t="s">
        <v>150</v>
      </c>
      <c r="C17" s="54">
        <f>+'10.1.14_SIS'!DG18</f>
        <v>0</v>
      </c>
      <c r="D17" s="54">
        <f>+'2.1.15_SIS'!DW18</f>
        <v>0</v>
      </c>
      <c r="E17" s="54">
        <f t="shared" si="6"/>
        <v>0</v>
      </c>
      <c r="F17" s="54">
        <f t="shared" si="1"/>
        <v>0</v>
      </c>
      <c r="G17" s="54">
        <f t="shared" si="2"/>
        <v>0</v>
      </c>
      <c r="H17" s="13">
        <f>+'[1]Table 5A4_NOCCA'!D20</f>
        <v>9902.1209412499993</v>
      </c>
      <c r="I17" s="13">
        <f>+'[1]Table 5A4_NOCCA'!F20</f>
        <v>809.9799999999999</v>
      </c>
      <c r="J17" s="13">
        <f t="shared" si="7"/>
        <v>5356.0504706249994</v>
      </c>
      <c r="K17" s="14">
        <f t="shared" si="3"/>
        <v>0</v>
      </c>
      <c r="L17" s="13">
        <f t="shared" si="4"/>
        <v>0</v>
      </c>
      <c r="M17" s="13">
        <f t="shared" si="5"/>
        <v>0</v>
      </c>
    </row>
    <row r="18" spans="1:13" ht="14.25" x14ac:dyDescent="0.2">
      <c r="A18" s="60">
        <v>15</v>
      </c>
      <c r="B18" s="22" t="s">
        <v>149</v>
      </c>
      <c r="C18" s="55">
        <f>+'10.1.14_SIS'!DG19</f>
        <v>0</v>
      </c>
      <c r="D18" s="55">
        <f>+'2.1.15_SIS'!DW19</f>
        <v>0</v>
      </c>
      <c r="E18" s="55">
        <f t="shared" si="6"/>
        <v>0</v>
      </c>
      <c r="F18" s="55">
        <f t="shared" si="1"/>
        <v>0</v>
      </c>
      <c r="G18" s="55">
        <f t="shared" si="2"/>
        <v>0</v>
      </c>
      <c r="H18" s="11">
        <f>+'[1]Table 5A4_NOCCA'!D21</f>
        <v>8626.4385214059948</v>
      </c>
      <c r="I18" s="11">
        <f>+'[1]Table 5A4_NOCCA'!F21</f>
        <v>553.79999999999995</v>
      </c>
      <c r="J18" s="11">
        <f t="shared" si="7"/>
        <v>4590.1192607029971</v>
      </c>
      <c r="K18" s="10">
        <f t="shared" si="3"/>
        <v>0</v>
      </c>
      <c r="L18" s="11">
        <f t="shared" si="4"/>
        <v>0</v>
      </c>
      <c r="M18" s="11">
        <f t="shared" si="5"/>
        <v>0</v>
      </c>
    </row>
    <row r="19" spans="1:13" ht="14.25" x14ac:dyDescent="0.2">
      <c r="A19" s="59">
        <v>16</v>
      </c>
      <c r="B19" s="20" t="s">
        <v>148</v>
      </c>
      <c r="C19" s="54">
        <f>+'10.1.14_SIS'!DG20</f>
        <v>0</v>
      </c>
      <c r="D19" s="54">
        <f>+'2.1.15_SIS'!DW20</f>
        <v>0</v>
      </c>
      <c r="E19" s="54">
        <f t="shared" si="6"/>
        <v>0</v>
      </c>
      <c r="F19" s="54">
        <f t="shared" si="1"/>
        <v>0</v>
      </c>
      <c r="G19" s="54">
        <f t="shared" si="2"/>
        <v>0</v>
      </c>
      <c r="H19" s="13">
        <f>+'[1]Table 5A4_NOCCA'!D22</f>
        <v>7692.8994354342021</v>
      </c>
      <c r="I19" s="13">
        <f>+'[1]Table 5A4_NOCCA'!F22</f>
        <v>686.73</v>
      </c>
      <c r="J19" s="13">
        <f t="shared" si="7"/>
        <v>4189.8147177171013</v>
      </c>
      <c r="K19" s="14">
        <f t="shared" si="3"/>
        <v>0</v>
      </c>
      <c r="L19" s="13">
        <f t="shared" si="4"/>
        <v>0</v>
      </c>
      <c r="M19" s="13">
        <f t="shared" si="5"/>
        <v>0</v>
      </c>
    </row>
    <row r="20" spans="1:13" ht="14.25" x14ac:dyDescent="0.2">
      <c r="A20" s="59">
        <v>17</v>
      </c>
      <c r="B20" s="20" t="s">
        <v>147</v>
      </c>
      <c r="C20" s="54">
        <f>+'10.1.14_SIS'!DG21</f>
        <v>0</v>
      </c>
      <c r="D20" s="54">
        <f>+'2.1.15_SIS'!DW21</f>
        <v>0</v>
      </c>
      <c r="E20" s="54">
        <f t="shared" si="6"/>
        <v>0</v>
      </c>
      <c r="F20" s="54">
        <f t="shared" si="1"/>
        <v>0</v>
      </c>
      <c r="G20" s="54">
        <f t="shared" si="2"/>
        <v>0</v>
      </c>
      <c r="H20" s="13">
        <f>+'[1]Table 5A4_NOCCA'!D23</f>
        <v>8082.3880368254495</v>
      </c>
      <c r="I20" s="13">
        <f>+'[1]Table 5A4_NOCCA'!F23</f>
        <v>801.47762416806802</v>
      </c>
      <c r="J20" s="13">
        <f t="shared" si="7"/>
        <v>4441.9328304967585</v>
      </c>
      <c r="K20" s="14">
        <f t="shared" si="3"/>
        <v>0</v>
      </c>
      <c r="L20" s="13">
        <f t="shared" si="4"/>
        <v>0</v>
      </c>
      <c r="M20" s="13">
        <f t="shared" si="5"/>
        <v>0</v>
      </c>
    </row>
    <row r="21" spans="1:13" ht="14.25" x14ac:dyDescent="0.2">
      <c r="A21" s="59">
        <v>18</v>
      </c>
      <c r="B21" s="20" t="s">
        <v>146</v>
      </c>
      <c r="C21" s="54">
        <f>+'10.1.14_SIS'!DG22</f>
        <v>0</v>
      </c>
      <c r="D21" s="54">
        <f>+'2.1.15_SIS'!DW22</f>
        <v>0</v>
      </c>
      <c r="E21" s="54">
        <f t="shared" si="6"/>
        <v>0</v>
      </c>
      <c r="F21" s="54">
        <f t="shared" si="1"/>
        <v>0</v>
      </c>
      <c r="G21" s="54">
        <f t="shared" si="2"/>
        <v>0</v>
      </c>
      <c r="H21" s="13">
        <f>+'[1]Table 5A4_NOCCA'!D24</f>
        <v>9645.2333500475725</v>
      </c>
      <c r="I21" s="13">
        <f>+'[1]Table 5A4_NOCCA'!F24</f>
        <v>845.94999999999993</v>
      </c>
      <c r="J21" s="13">
        <f t="shared" si="7"/>
        <v>5245.5916750237866</v>
      </c>
      <c r="K21" s="14">
        <f t="shared" si="3"/>
        <v>0</v>
      </c>
      <c r="L21" s="13">
        <f t="shared" si="4"/>
        <v>0</v>
      </c>
      <c r="M21" s="13">
        <f t="shared" si="5"/>
        <v>0</v>
      </c>
    </row>
    <row r="22" spans="1:13" ht="14.25" x14ac:dyDescent="0.2">
      <c r="A22" s="59">
        <v>19</v>
      </c>
      <c r="B22" s="20" t="s">
        <v>145</v>
      </c>
      <c r="C22" s="54">
        <f>+'10.1.14_SIS'!DG23</f>
        <v>0</v>
      </c>
      <c r="D22" s="54">
        <f>+'2.1.15_SIS'!DW23</f>
        <v>0</v>
      </c>
      <c r="E22" s="54">
        <f t="shared" si="6"/>
        <v>0</v>
      </c>
      <c r="F22" s="54">
        <f t="shared" si="1"/>
        <v>0</v>
      </c>
      <c r="G22" s="54">
        <f t="shared" si="2"/>
        <v>0</v>
      </c>
      <c r="H22" s="13">
        <f>+'[1]Table 5A4_NOCCA'!D25</f>
        <v>7915.8221869460449</v>
      </c>
      <c r="I22" s="13">
        <f>+'[1]Table 5A4_NOCCA'!F25</f>
        <v>905.43</v>
      </c>
      <c r="J22" s="13">
        <f t="shared" si="7"/>
        <v>4410.6260934730226</v>
      </c>
      <c r="K22" s="14">
        <f t="shared" si="3"/>
        <v>0</v>
      </c>
      <c r="L22" s="13">
        <f t="shared" si="4"/>
        <v>0</v>
      </c>
      <c r="M22" s="13">
        <f t="shared" si="5"/>
        <v>0</v>
      </c>
    </row>
    <row r="23" spans="1:13" ht="14.25" x14ac:dyDescent="0.2">
      <c r="A23" s="60">
        <v>20</v>
      </c>
      <c r="B23" s="22" t="s">
        <v>144</v>
      </c>
      <c r="C23" s="55">
        <f>+'10.1.14_SIS'!DG24</f>
        <v>0</v>
      </c>
      <c r="D23" s="55">
        <f>+'2.1.15_SIS'!DW24</f>
        <v>0</v>
      </c>
      <c r="E23" s="55">
        <f t="shared" si="6"/>
        <v>0</v>
      </c>
      <c r="F23" s="55">
        <f t="shared" si="1"/>
        <v>0</v>
      </c>
      <c r="G23" s="55">
        <f t="shared" si="2"/>
        <v>0</v>
      </c>
      <c r="H23" s="11">
        <f>+'[1]Table 5A4_NOCCA'!D26</f>
        <v>7983.350156556201</v>
      </c>
      <c r="I23" s="11">
        <f>+'[1]Table 5A4_NOCCA'!F26</f>
        <v>586.16999999999996</v>
      </c>
      <c r="J23" s="11">
        <f t="shared" si="7"/>
        <v>4284.7600782781001</v>
      </c>
      <c r="K23" s="10">
        <f t="shared" si="3"/>
        <v>0</v>
      </c>
      <c r="L23" s="11">
        <f t="shared" si="4"/>
        <v>0</v>
      </c>
      <c r="M23" s="11">
        <f t="shared" si="5"/>
        <v>0</v>
      </c>
    </row>
    <row r="24" spans="1:13" ht="14.25" x14ac:dyDescent="0.2">
      <c r="A24" s="59">
        <v>21</v>
      </c>
      <c r="B24" s="20" t="s">
        <v>143</v>
      </c>
      <c r="C24" s="54">
        <f>+'10.1.14_SIS'!DG25</f>
        <v>0</v>
      </c>
      <c r="D24" s="54">
        <f>+'2.1.15_SIS'!DW25</f>
        <v>0</v>
      </c>
      <c r="E24" s="54">
        <f t="shared" si="6"/>
        <v>0</v>
      </c>
      <c r="F24" s="54">
        <f t="shared" si="1"/>
        <v>0</v>
      </c>
      <c r="G24" s="54">
        <f t="shared" si="2"/>
        <v>0</v>
      </c>
      <c r="H24" s="13">
        <f>+'[1]Table 5A4_NOCCA'!D27</f>
        <v>8582.6142295867758</v>
      </c>
      <c r="I24" s="13">
        <f>+'[1]Table 5A4_NOCCA'!F27</f>
        <v>610.35</v>
      </c>
      <c r="J24" s="13">
        <f t="shared" si="7"/>
        <v>4596.4821147933881</v>
      </c>
      <c r="K24" s="14">
        <f t="shared" si="3"/>
        <v>0</v>
      </c>
      <c r="L24" s="13">
        <f t="shared" si="4"/>
        <v>0</v>
      </c>
      <c r="M24" s="13">
        <f t="shared" si="5"/>
        <v>0</v>
      </c>
    </row>
    <row r="25" spans="1:13" ht="14.25" x14ac:dyDescent="0.2">
      <c r="A25" s="59">
        <v>22</v>
      </c>
      <c r="B25" s="20" t="s">
        <v>142</v>
      </c>
      <c r="C25" s="54">
        <f>+'10.1.14_SIS'!DG26</f>
        <v>0</v>
      </c>
      <c r="D25" s="54">
        <f>+'2.1.15_SIS'!DW26</f>
        <v>0</v>
      </c>
      <c r="E25" s="54">
        <f t="shared" si="6"/>
        <v>0</v>
      </c>
      <c r="F25" s="54">
        <f t="shared" si="1"/>
        <v>0</v>
      </c>
      <c r="G25" s="54">
        <f t="shared" si="2"/>
        <v>0</v>
      </c>
      <c r="H25" s="13">
        <f>+'[1]Table 5A4_NOCCA'!D28</f>
        <v>8167.3099808195993</v>
      </c>
      <c r="I25" s="13">
        <f>+'[1]Table 5A4_NOCCA'!F28</f>
        <v>496.36</v>
      </c>
      <c r="J25" s="13">
        <f t="shared" si="7"/>
        <v>4331.8349904097995</v>
      </c>
      <c r="K25" s="14">
        <f t="shared" si="3"/>
        <v>0</v>
      </c>
      <c r="L25" s="13">
        <f t="shared" si="4"/>
        <v>0</v>
      </c>
      <c r="M25" s="13">
        <f t="shared" si="5"/>
        <v>0</v>
      </c>
    </row>
    <row r="26" spans="1:13" ht="14.25" x14ac:dyDescent="0.2">
      <c r="A26" s="59">
        <v>23</v>
      </c>
      <c r="B26" s="20" t="s">
        <v>141</v>
      </c>
      <c r="C26" s="54">
        <f>+'10.1.14_SIS'!DG27</f>
        <v>0</v>
      </c>
      <c r="D26" s="54">
        <f>+'2.1.15_SIS'!DW27</f>
        <v>0</v>
      </c>
      <c r="E26" s="54">
        <f t="shared" si="6"/>
        <v>0</v>
      </c>
      <c r="F26" s="54">
        <f t="shared" si="1"/>
        <v>0</v>
      </c>
      <c r="G26" s="54">
        <f t="shared" si="2"/>
        <v>0</v>
      </c>
      <c r="H26" s="13">
        <f>+'[1]Table 5A4_NOCCA'!D29</f>
        <v>8410.0315265979152</v>
      </c>
      <c r="I26" s="13">
        <f>+'[1]Table 5A4_NOCCA'!F29</f>
        <v>688.58</v>
      </c>
      <c r="J26" s="13">
        <f t="shared" si="7"/>
        <v>4549.3057632989576</v>
      </c>
      <c r="K26" s="14">
        <f t="shared" si="3"/>
        <v>0</v>
      </c>
      <c r="L26" s="13">
        <f t="shared" si="4"/>
        <v>0</v>
      </c>
      <c r="M26" s="13">
        <f t="shared" si="5"/>
        <v>0</v>
      </c>
    </row>
    <row r="27" spans="1:13" ht="14.25" x14ac:dyDescent="0.2">
      <c r="A27" s="59">
        <v>24</v>
      </c>
      <c r="B27" s="20" t="s">
        <v>140</v>
      </c>
      <c r="C27" s="54">
        <f>+'10.1.14_SIS'!DG28</f>
        <v>0</v>
      </c>
      <c r="D27" s="54">
        <f>+'2.1.15_SIS'!DW28</f>
        <v>0</v>
      </c>
      <c r="E27" s="54">
        <f t="shared" si="6"/>
        <v>0</v>
      </c>
      <c r="F27" s="54">
        <f t="shared" si="1"/>
        <v>0</v>
      </c>
      <c r="G27" s="54">
        <f t="shared" si="2"/>
        <v>0</v>
      </c>
      <c r="H27" s="13">
        <f>+'[1]Table 5A4_NOCCA'!D30</f>
        <v>8097.6440361577006</v>
      </c>
      <c r="I27" s="13">
        <f>+'[1]Table 5A4_NOCCA'!F30</f>
        <v>854.24999999999989</v>
      </c>
      <c r="J27" s="13">
        <f t="shared" si="7"/>
        <v>4475.9470180788503</v>
      </c>
      <c r="K27" s="14">
        <f t="shared" si="3"/>
        <v>0</v>
      </c>
      <c r="L27" s="13">
        <f t="shared" si="4"/>
        <v>0</v>
      </c>
      <c r="M27" s="13">
        <f t="shared" si="5"/>
        <v>0</v>
      </c>
    </row>
    <row r="28" spans="1:13" ht="14.25" x14ac:dyDescent="0.2">
      <c r="A28" s="60">
        <v>25</v>
      </c>
      <c r="B28" s="22" t="s">
        <v>139</v>
      </c>
      <c r="C28" s="55">
        <f>+'10.1.14_SIS'!DG29</f>
        <v>0</v>
      </c>
      <c r="D28" s="55">
        <f>+'2.1.15_SIS'!DW29</f>
        <v>0</v>
      </c>
      <c r="E28" s="55">
        <f t="shared" si="6"/>
        <v>0</v>
      </c>
      <c r="F28" s="55">
        <f t="shared" si="1"/>
        <v>0</v>
      </c>
      <c r="G28" s="55">
        <f t="shared" si="2"/>
        <v>0</v>
      </c>
      <c r="H28" s="11">
        <f>+'[1]Table 5A4_NOCCA'!D31</f>
        <v>8543.4620274945701</v>
      </c>
      <c r="I28" s="11">
        <f>+'[1]Table 5A4_NOCCA'!F31</f>
        <v>653.73</v>
      </c>
      <c r="J28" s="11">
        <f t="shared" si="7"/>
        <v>4598.5960137472848</v>
      </c>
      <c r="K28" s="10">
        <f t="shared" si="3"/>
        <v>0</v>
      </c>
      <c r="L28" s="11">
        <f t="shared" si="4"/>
        <v>0</v>
      </c>
      <c r="M28" s="11">
        <f t="shared" si="5"/>
        <v>0</v>
      </c>
    </row>
    <row r="29" spans="1:13" ht="14.25" x14ac:dyDescent="0.2">
      <c r="A29" s="59">
        <v>26</v>
      </c>
      <c r="B29" s="20" t="s">
        <v>138</v>
      </c>
      <c r="C29" s="54">
        <f>+'10.1.14_SIS'!DG30</f>
        <v>69</v>
      </c>
      <c r="D29" s="54">
        <f>+'2.1.15_SIS'!DW30</f>
        <v>69</v>
      </c>
      <c r="E29" s="54">
        <f t="shared" si="6"/>
        <v>0</v>
      </c>
      <c r="F29" s="54">
        <f t="shared" si="1"/>
        <v>0</v>
      </c>
      <c r="G29" s="54">
        <f t="shared" si="2"/>
        <v>0</v>
      </c>
      <c r="H29" s="13">
        <f>+'[1]Table 5A4_NOCCA'!D32</f>
        <v>8210.4549970570843</v>
      </c>
      <c r="I29" s="13">
        <f>+'[1]Table 5A4_NOCCA'!F32</f>
        <v>836.83</v>
      </c>
      <c r="J29" s="13">
        <f t="shared" si="7"/>
        <v>4523.6424985285421</v>
      </c>
      <c r="K29" s="14">
        <f t="shared" si="3"/>
        <v>0</v>
      </c>
      <c r="L29" s="13">
        <f t="shared" si="4"/>
        <v>0</v>
      </c>
      <c r="M29" s="13">
        <f t="shared" si="5"/>
        <v>0</v>
      </c>
    </row>
    <row r="30" spans="1:13" ht="14.25" x14ac:dyDescent="0.2">
      <c r="A30" s="59">
        <v>27</v>
      </c>
      <c r="B30" s="20" t="s">
        <v>137</v>
      </c>
      <c r="C30" s="54">
        <f>+'10.1.14_SIS'!DG31</f>
        <v>0</v>
      </c>
      <c r="D30" s="54">
        <f>+'2.1.15_SIS'!DW31</f>
        <v>0</v>
      </c>
      <c r="E30" s="54">
        <f t="shared" si="6"/>
        <v>0</v>
      </c>
      <c r="F30" s="54">
        <f t="shared" si="1"/>
        <v>0</v>
      </c>
      <c r="G30" s="54">
        <f t="shared" si="2"/>
        <v>0</v>
      </c>
      <c r="H30" s="13">
        <f>+'[1]Table 5A4_NOCCA'!D33</f>
        <v>8955.5713839976997</v>
      </c>
      <c r="I30" s="13">
        <f>+'[1]Table 5A4_NOCCA'!F33</f>
        <v>693.06</v>
      </c>
      <c r="J30" s="13">
        <f t="shared" si="7"/>
        <v>4824.3156919988496</v>
      </c>
      <c r="K30" s="14">
        <f t="shared" si="3"/>
        <v>0</v>
      </c>
      <c r="L30" s="13">
        <f t="shared" si="4"/>
        <v>0</v>
      </c>
      <c r="M30" s="13">
        <f t="shared" si="5"/>
        <v>0</v>
      </c>
    </row>
    <row r="31" spans="1:13" ht="14.25" x14ac:dyDescent="0.2">
      <c r="A31" s="59">
        <v>28</v>
      </c>
      <c r="B31" s="20" t="s">
        <v>136</v>
      </c>
      <c r="C31" s="54">
        <f>+'10.1.14_SIS'!DG32</f>
        <v>0</v>
      </c>
      <c r="D31" s="54">
        <f>+'2.1.15_SIS'!DW32</f>
        <v>0</v>
      </c>
      <c r="E31" s="54">
        <f t="shared" si="6"/>
        <v>0</v>
      </c>
      <c r="F31" s="54">
        <f t="shared" si="1"/>
        <v>0</v>
      </c>
      <c r="G31" s="54">
        <f t="shared" si="2"/>
        <v>0</v>
      </c>
      <c r="H31" s="13">
        <f>+'[1]Table 5A4_NOCCA'!D34</f>
        <v>7456.3358846568826</v>
      </c>
      <c r="I31" s="13">
        <f>+'[1]Table 5A4_NOCCA'!F34</f>
        <v>694.4</v>
      </c>
      <c r="J31" s="13">
        <f t="shared" si="7"/>
        <v>4075.3679423284411</v>
      </c>
      <c r="K31" s="14">
        <f t="shared" si="3"/>
        <v>0</v>
      </c>
      <c r="L31" s="13">
        <f t="shared" si="4"/>
        <v>0</v>
      </c>
      <c r="M31" s="13">
        <f t="shared" si="5"/>
        <v>0</v>
      </c>
    </row>
    <row r="32" spans="1:13" ht="14.25" x14ac:dyDescent="0.2">
      <c r="A32" s="59">
        <v>29</v>
      </c>
      <c r="B32" s="20" t="s">
        <v>135</v>
      </c>
      <c r="C32" s="54">
        <f>+'10.1.14_SIS'!DG33</f>
        <v>1</v>
      </c>
      <c r="D32" s="54">
        <f>+'2.1.15_SIS'!DW33</f>
        <v>1</v>
      </c>
      <c r="E32" s="54">
        <f t="shared" si="6"/>
        <v>0</v>
      </c>
      <c r="F32" s="54">
        <f t="shared" si="1"/>
        <v>0</v>
      </c>
      <c r="G32" s="54">
        <f t="shared" si="2"/>
        <v>0</v>
      </c>
      <c r="H32" s="13">
        <f>+'[1]Table 5A4_NOCCA'!D35</f>
        <v>7545.1123210173719</v>
      </c>
      <c r="I32" s="13">
        <f>+'[1]Table 5A4_NOCCA'!F35</f>
        <v>754.94999999999993</v>
      </c>
      <c r="J32" s="13">
        <f t="shared" si="7"/>
        <v>4150.0311605086863</v>
      </c>
      <c r="K32" s="14">
        <f t="shared" si="3"/>
        <v>0</v>
      </c>
      <c r="L32" s="13">
        <f t="shared" si="4"/>
        <v>0</v>
      </c>
      <c r="M32" s="13">
        <f t="shared" si="5"/>
        <v>0</v>
      </c>
    </row>
    <row r="33" spans="1:13" ht="14.25" x14ac:dyDescent="0.2">
      <c r="A33" s="60">
        <v>30</v>
      </c>
      <c r="B33" s="22" t="s">
        <v>134</v>
      </c>
      <c r="C33" s="55">
        <f>+'10.1.14_SIS'!DG34</f>
        <v>0</v>
      </c>
      <c r="D33" s="55">
        <f>+'2.1.15_SIS'!DW34</f>
        <v>0</v>
      </c>
      <c r="E33" s="55">
        <f t="shared" si="6"/>
        <v>0</v>
      </c>
      <c r="F33" s="55">
        <f t="shared" si="1"/>
        <v>0</v>
      </c>
      <c r="G33" s="55">
        <f t="shared" si="2"/>
        <v>0</v>
      </c>
      <c r="H33" s="11">
        <f>+'[1]Table 5A4_NOCCA'!D36</f>
        <v>8956.7027273996755</v>
      </c>
      <c r="I33" s="11">
        <f>+'[1]Table 5A4_NOCCA'!F36</f>
        <v>727.17</v>
      </c>
      <c r="J33" s="11">
        <f t="shared" si="7"/>
        <v>4841.9363636998378</v>
      </c>
      <c r="K33" s="10">
        <f t="shared" si="3"/>
        <v>0</v>
      </c>
      <c r="L33" s="11">
        <f t="shared" si="4"/>
        <v>0</v>
      </c>
      <c r="M33" s="11">
        <f t="shared" si="5"/>
        <v>0</v>
      </c>
    </row>
    <row r="34" spans="1:13" ht="14.25" x14ac:dyDescent="0.2">
      <c r="A34" s="59">
        <v>31</v>
      </c>
      <c r="B34" s="20" t="s">
        <v>133</v>
      </c>
      <c r="C34" s="54">
        <f>+'10.1.14_SIS'!DG35</f>
        <v>0</v>
      </c>
      <c r="D34" s="54">
        <f>+'2.1.15_SIS'!DW35</f>
        <v>0</v>
      </c>
      <c r="E34" s="54">
        <f t="shared" si="6"/>
        <v>0</v>
      </c>
      <c r="F34" s="54">
        <f t="shared" si="1"/>
        <v>0</v>
      </c>
      <c r="G34" s="54">
        <f t="shared" si="2"/>
        <v>0</v>
      </c>
      <c r="H34" s="13">
        <f>+'[1]Table 5A4_NOCCA'!D37</f>
        <v>8360.1876716868537</v>
      </c>
      <c r="I34" s="13">
        <f>+'[1]Table 5A4_NOCCA'!F37</f>
        <v>620.83000000000004</v>
      </c>
      <c r="J34" s="13">
        <f t="shared" si="7"/>
        <v>4490.5088358434268</v>
      </c>
      <c r="K34" s="14">
        <f t="shared" si="3"/>
        <v>0</v>
      </c>
      <c r="L34" s="13">
        <f t="shared" si="4"/>
        <v>0</v>
      </c>
      <c r="M34" s="13">
        <f t="shared" si="5"/>
        <v>0</v>
      </c>
    </row>
    <row r="35" spans="1:13" ht="14.25" x14ac:dyDescent="0.2">
      <c r="A35" s="59">
        <v>32</v>
      </c>
      <c r="B35" s="20" t="s">
        <v>132</v>
      </c>
      <c r="C35" s="54">
        <f>+'10.1.14_SIS'!DG36</f>
        <v>1</v>
      </c>
      <c r="D35" s="54">
        <f>+'2.1.15_SIS'!DW36</f>
        <v>1</v>
      </c>
      <c r="E35" s="54">
        <f t="shared" si="6"/>
        <v>0</v>
      </c>
      <c r="F35" s="54">
        <f t="shared" si="1"/>
        <v>0</v>
      </c>
      <c r="G35" s="54">
        <f t="shared" si="2"/>
        <v>0</v>
      </c>
      <c r="H35" s="13">
        <f>+'[1]Table 5A4_NOCCA'!D38</f>
        <v>7725.779189061127</v>
      </c>
      <c r="I35" s="13">
        <f>+'[1]Table 5A4_NOCCA'!F38</f>
        <v>559.77</v>
      </c>
      <c r="J35" s="13">
        <f t="shared" si="7"/>
        <v>4142.7745945305633</v>
      </c>
      <c r="K35" s="14">
        <f t="shared" si="3"/>
        <v>0</v>
      </c>
      <c r="L35" s="13">
        <f t="shared" si="4"/>
        <v>0</v>
      </c>
      <c r="M35" s="13">
        <f t="shared" si="5"/>
        <v>0</v>
      </c>
    </row>
    <row r="36" spans="1:13" ht="14.25" x14ac:dyDescent="0.2">
      <c r="A36" s="59">
        <v>33</v>
      </c>
      <c r="B36" s="20" t="s">
        <v>131</v>
      </c>
      <c r="C36" s="54">
        <f>+'10.1.14_SIS'!DG37</f>
        <v>0</v>
      </c>
      <c r="D36" s="54">
        <f>+'2.1.15_SIS'!DW37</f>
        <v>0</v>
      </c>
      <c r="E36" s="54">
        <f t="shared" si="6"/>
        <v>0</v>
      </c>
      <c r="F36" s="54">
        <f t="shared" si="1"/>
        <v>0</v>
      </c>
      <c r="G36" s="54">
        <f t="shared" si="2"/>
        <v>0</v>
      </c>
      <c r="H36" s="13">
        <f>+'[1]Table 5A4_NOCCA'!D39</f>
        <v>8946.2054558085238</v>
      </c>
      <c r="I36" s="13">
        <f>+'[1]Table 5A4_NOCCA'!F39</f>
        <v>655.31000000000006</v>
      </c>
      <c r="J36" s="13">
        <f t="shared" si="7"/>
        <v>4800.7577279042616</v>
      </c>
      <c r="K36" s="14">
        <f t="shared" si="3"/>
        <v>0</v>
      </c>
      <c r="L36" s="13">
        <f t="shared" si="4"/>
        <v>0</v>
      </c>
      <c r="M36" s="13">
        <f t="shared" si="5"/>
        <v>0</v>
      </c>
    </row>
    <row r="37" spans="1:13" ht="14.25" x14ac:dyDescent="0.2">
      <c r="A37" s="59">
        <v>34</v>
      </c>
      <c r="B37" s="20" t="s">
        <v>130</v>
      </c>
      <c r="C37" s="54">
        <f>+'10.1.14_SIS'!DG38</f>
        <v>0</v>
      </c>
      <c r="D37" s="54">
        <f>+'2.1.15_SIS'!DW38</f>
        <v>0</v>
      </c>
      <c r="E37" s="54">
        <f t="shared" si="6"/>
        <v>0</v>
      </c>
      <c r="F37" s="54">
        <f t="shared" si="1"/>
        <v>0</v>
      </c>
      <c r="G37" s="54">
        <f t="shared" si="2"/>
        <v>0</v>
      </c>
      <c r="H37" s="13">
        <f>+'[1]Table 5A4_NOCCA'!D40</f>
        <v>9175.6276842789011</v>
      </c>
      <c r="I37" s="13">
        <f>+'[1]Table 5A4_NOCCA'!F40</f>
        <v>644.11000000000013</v>
      </c>
      <c r="J37" s="13">
        <f t="shared" si="7"/>
        <v>4909.8688421394509</v>
      </c>
      <c r="K37" s="14">
        <f t="shared" si="3"/>
        <v>0</v>
      </c>
      <c r="L37" s="13">
        <f t="shared" si="4"/>
        <v>0</v>
      </c>
      <c r="M37" s="13">
        <f t="shared" si="5"/>
        <v>0</v>
      </c>
    </row>
    <row r="38" spans="1:13" ht="14.25" x14ac:dyDescent="0.2">
      <c r="A38" s="60">
        <v>35</v>
      </c>
      <c r="B38" s="22" t="s">
        <v>129</v>
      </c>
      <c r="C38" s="55">
        <f>+'10.1.14_SIS'!DG39</f>
        <v>0</v>
      </c>
      <c r="D38" s="55">
        <f>+'2.1.15_SIS'!DW39</f>
        <v>0</v>
      </c>
      <c r="E38" s="55">
        <f t="shared" si="6"/>
        <v>0</v>
      </c>
      <c r="F38" s="55">
        <f t="shared" si="1"/>
        <v>0</v>
      </c>
      <c r="G38" s="55">
        <f t="shared" si="2"/>
        <v>0</v>
      </c>
      <c r="H38" s="11">
        <f>+'[1]Table 5A4_NOCCA'!D41</f>
        <v>8462.9982060477596</v>
      </c>
      <c r="I38" s="11">
        <f>+'[1]Table 5A4_NOCCA'!F41</f>
        <v>537.96</v>
      </c>
      <c r="J38" s="11">
        <f t="shared" si="7"/>
        <v>4500.4791030238794</v>
      </c>
      <c r="K38" s="10">
        <f t="shared" si="3"/>
        <v>0</v>
      </c>
      <c r="L38" s="11">
        <f t="shared" si="4"/>
        <v>0</v>
      </c>
      <c r="M38" s="11">
        <f t="shared" si="5"/>
        <v>0</v>
      </c>
    </row>
    <row r="39" spans="1:13" ht="14.25" x14ac:dyDescent="0.2">
      <c r="A39" s="59">
        <v>36</v>
      </c>
      <c r="B39" s="20" t="s">
        <v>128</v>
      </c>
      <c r="C39" s="54">
        <f>+'10.1.14_SIS'!DG40</f>
        <v>101</v>
      </c>
      <c r="D39" s="54">
        <f>+'2.1.15_SIS'!DW40</f>
        <v>100</v>
      </c>
      <c r="E39" s="54">
        <f t="shared" si="6"/>
        <v>-1</v>
      </c>
      <c r="F39" s="54">
        <f t="shared" si="1"/>
        <v>0</v>
      </c>
      <c r="G39" s="54">
        <f t="shared" si="2"/>
        <v>-1</v>
      </c>
      <c r="H39" s="13">
        <f>+'[1]Table 5A4_NOCCA'!D42</f>
        <v>8125.9709974327861</v>
      </c>
      <c r="I39" s="13">
        <f>+'[1]Table 5A4_NOCCA'!F42</f>
        <v>746.0335616438357</v>
      </c>
      <c r="J39" s="13">
        <f t="shared" si="7"/>
        <v>4436.0022795383111</v>
      </c>
      <c r="K39" s="14">
        <f t="shared" si="3"/>
        <v>-4436.0022795383111</v>
      </c>
      <c r="L39" s="13">
        <f t="shared" si="4"/>
        <v>0</v>
      </c>
      <c r="M39" s="13">
        <f t="shared" si="5"/>
        <v>-4436.0022795383111</v>
      </c>
    </row>
    <row r="40" spans="1:13" ht="14.25" x14ac:dyDescent="0.2">
      <c r="A40" s="59">
        <v>37</v>
      </c>
      <c r="B40" s="20" t="s">
        <v>127</v>
      </c>
      <c r="C40" s="54">
        <f>+'10.1.14_SIS'!DG41</f>
        <v>0</v>
      </c>
      <c r="D40" s="54">
        <f>+'2.1.15_SIS'!DW41</f>
        <v>0</v>
      </c>
      <c r="E40" s="54">
        <f t="shared" si="6"/>
        <v>0</v>
      </c>
      <c r="F40" s="54">
        <f t="shared" si="1"/>
        <v>0</v>
      </c>
      <c r="G40" s="54">
        <f t="shared" si="2"/>
        <v>0</v>
      </c>
      <c r="H40" s="13">
        <f>+'[1]Table 5A4_NOCCA'!D43</f>
        <v>8622.1539260317695</v>
      </c>
      <c r="I40" s="13">
        <f>+'[1]Table 5A4_NOCCA'!F43</f>
        <v>653.61</v>
      </c>
      <c r="J40" s="13">
        <f t="shared" si="7"/>
        <v>4637.881963015885</v>
      </c>
      <c r="K40" s="14">
        <f t="shared" si="3"/>
        <v>0</v>
      </c>
      <c r="L40" s="13">
        <f t="shared" si="4"/>
        <v>0</v>
      </c>
      <c r="M40" s="13">
        <f t="shared" si="5"/>
        <v>0</v>
      </c>
    </row>
    <row r="41" spans="1:13" ht="14.25" x14ac:dyDescent="0.2">
      <c r="A41" s="59">
        <v>38</v>
      </c>
      <c r="B41" s="20" t="s">
        <v>126</v>
      </c>
      <c r="C41" s="54">
        <f>+'10.1.14_SIS'!DG42</f>
        <v>2</v>
      </c>
      <c r="D41" s="54">
        <f>+'2.1.15_SIS'!DW42</f>
        <v>1</v>
      </c>
      <c r="E41" s="54">
        <f t="shared" si="6"/>
        <v>-1</v>
      </c>
      <c r="F41" s="54">
        <f t="shared" si="1"/>
        <v>0</v>
      </c>
      <c r="G41" s="54">
        <f t="shared" si="2"/>
        <v>-1</v>
      </c>
      <c r="H41" s="13">
        <f>+'[1]Table 5A4_NOCCA'!D44</f>
        <v>8414.5817552916888</v>
      </c>
      <c r="I41" s="13">
        <f>+'[1]Table 5A4_NOCCA'!F44</f>
        <v>829.92000000000007</v>
      </c>
      <c r="J41" s="13">
        <f t="shared" si="7"/>
        <v>4622.2508776458444</v>
      </c>
      <c r="K41" s="14">
        <f t="shared" si="3"/>
        <v>-4622.2508776458444</v>
      </c>
      <c r="L41" s="13">
        <f t="shared" si="4"/>
        <v>0</v>
      </c>
      <c r="M41" s="13">
        <f t="shared" si="5"/>
        <v>-4622.2508776458444</v>
      </c>
    </row>
    <row r="42" spans="1:13" ht="14.25" x14ac:dyDescent="0.2">
      <c r="A42" s="59">
        <v>39</v>
      </c>
      <c r="B42" s="20" t="s">
        <v>125</v>
      </c>
      <c r="C42" s="54">
        <f>+'10.1.14_SIS'!DG43</f>
        <v>0</v>
      </c>
      <c r="D42" s="54">
        <f>+'2.1.15_SIS'!DW43</f>
        <v>0</v>
      </c>
      <c r="E42" s="54">
        <f t="shared" si="6"/>
        <v>0</v>
      </c>
      <c r="F42" s="54">
        <f t="shared" si="1"/>
        <v>0</v>
      </c>
      <c r="G42" s="54">
        <f t="shared" si="2"/>
        <v>0</v>
      </c>
      <c r="H42" s="13">
        <f>+'[1]Table 5A4_NOCCA'!D45</f>
        <v>8239.3056809295667</v>
      </c>
      <c r="I42" s="13">
        <f>+'[1]Table 5A4_NOCCA'!F45</f>
        <v>779.65573042776396</v>
      </c>
      <c r="J42" s="13">
        <f t="shared" si="7"/>
        <v>4509.4807056786649</v>
      </c>
      <c r="K42" s="14">
        <f t="shared" si="3"/>
        <v>0</v>
      </c>
      <c r="L42" s="13">
        <f t="shared" si="4"/>
        <v>0</v>
      </c>
      <c r="M42" s="13">
        <f t="shared" si="5"/>
        <v>0</v>
      </c>
    </row>
    <row r="43" spans="1:13" ht="14.25" x14ac:dyDescent="0.2">
      <c r="A43" s="60">
        <v>40</v>
      </c>
      <c r="B43" s="22" t="s">
        <v>124</v>
      </c>
      <c r="C43" s="55">
        <f>+'10.1.14_SIS'!DG44</f>
        <v>0</v>
      </c>
      <c r="D43" s="55">
        <f>+'2.1.15_SIS'!DW44</f>
        <v>0</v>
      </c>
      <c r="E43" s="55">
        <f t="shared" si="6"/>
        <v>0</v>
      </c>
      <c r="F43" s="55">
        <f t="shared" si="1"/>
        <v>0</v>
      </c>
      <c r="G43" s="55">
        <f t="shared" si="2"/>
        <v>0</v>
      </c>
      <c r="H43" s="11">
        <f>+'[1]Table 5A4_NOCCA'!D46</f>
        <v>8217.96102856984</v>
      </c>
      <c r="I43" s="11">
        <f>+'[1]Table 5A4_NOCCA'!F46</f>
        <v>700.2700000000001</v>
      </c>
      <c r="J43" s="11">
        <f t="shared" si="7"/>
        <v>4459.1155142849202</v>
      </c>
      <c r="K43" s="10">
        <f t="shared" si="3"/>
        <v>0</v>
      </c>
      <c r="L43" s="11">
        <f t="shared" si="4"/>
        <v>0</v>
      </c>
      <c r="M43" s="11">
        <f t="shared" si="5"/>
        <v>0</v>
      </c>
    </row>
    <row r="44" spans="1:13" ht="14.25" x14ac:dyDescent="0.2">
      <c r="A44" s="59">
        <v>41</v>
      </c>
      <c r="B44" s="20" t="s">
        <v>123</v>
      </c>
      <c r="C44" s="54">
        <f>+'10.1.14_SIS'!DG45</f>
        <v>0</v>
      </c>
      <c r="D44" s="54">
        <f>+'2.1.15_SIS'!DW45</f>
        <v>0</v>
      </c>
      <c r="E44" s="54">
        <f t="shared" si="6"/>
        <v>0</v>
      </c>
      <c r="F44" s="54">
        <f t="shared" si="1"/>
        <v>0</v>
      </c>
      <c r="G44" s="54">
        <f t="shared" si="2"/>
        <v>0</v>
      </c>
      <c r="H44" s="13">
        <f>+'[1]Table 5A4_NOCCA'!D47</f>
        <v>8413.194857471648</v>
      </c>
      <c r="I44" s="13">
        <f>+'[1]Table 5A4_NOCCA'!F47</f>
        <v>886.22</v>
      </c>
      <c r="J44" s="13">
        <f t="shared" si="7"/>
        <v>4649.7074287358237</v>
      </c>
      <c r="K44" s="14">
        <f t="shared" si="3"/>
        <v>0</v>
      </c>
      <c r="L44" s="13">
        <f t="shared" si="4"/>
        <v>0</v>
      </c>
      <c r="M44" s="13">
        <f t="shared" si="5"/>
        <v>0</v>
      </c>
    </row>
    <row r="45" spans="1:13" ht="14.25" x14ac:dyDescent="0.2">
      <c r="A45" s="59">
        <v>42</v>
      </c>
      <c r="B45" s="20" t="s">
        <v>122</v>
      </c>
      <c r="C45" s="54">
        <f>+'10.1.14_SIS'!DG46</f>
        <v>0</v>
      </c>
      <c r="D45" s="54">
        <f>+'2.1.15_SIS'!DW46</f>
        <v>0</v>
      </c>
      <c r="E45" s="54">
        <f t="shared" si="6"/>
        <v>0</v>
      </c>
      <c r="F45" s="54">
        <f t="shared" si="1"/>
        <v>0</v>
      </c>
      <c r="G45" s="54">
        <f t="shared" si="2"/>
        <v>0</v>
      </c>
      <c r="H45" s="13">
        <f>+'[1]Table 5A4_NOCCA'!D48</f>
        <v>8785.2777751368685</v>
      </c>
      <c r="I45" s="13">
        <f>+'[1]Table 5A4_NOCCA'!F48</f>
        <v>534.28</v>
      </c>
      <c r="J45" s="13">
        <f t="shared" si="7"/>
        <v>4659.7788875684346</v>
      </c>
      <c r="K45" s="14">
        <f t="shared" si="3"/>
        <v>0</v>
      </c>
      <c r="L45" s="13">
        <f t="shared" si="4"/>
        <v>0</v>
      </c>
      <c r="M45" s="13">
        <f t="shared" si="5"/>
        <v>0</v>
      </c>
    </row>
    <row r="46" spans="1:13" ht="14.25" x14ac:dyDescent="0.2">
      <c r="A46" s="59">
        <v>43</v>
      </c>
      <c r="B46" s="20" t="s">
        <v>121</v>
      </c>
      <c r="C46" s="54">
        <f>+'10.1.14_SIS'!DG47</f>
        <v>0</v>
      </c>
      <c r="D46" s="54">
        <f>+'2.1.15_SIS'!DW47</f>
        <v>0</v>
      </c>
      <c r="E46" s="54">
        <f t="shared" si="6"/>
        <v>0</v>
      </c>
      <c r="F46" s="54">
        <f t="shared" si="1"/>
        <v>0</v>
      </c>
      <c r="G46" s="54">
        <f t="shared" si="2"/>
        <v>0</v>
      </c>
      <c r="H46" s="13">
        <f>+'[1]Table 5A4_NOCCA'!D49</f>
        <v>9151.8938720594706</v>
      </c>
      <c r="I46" s="13">
        <f>+'[1]Table 5A4_NOCCA'!F49</f>
        <v>574.6099999999999</v>
      </c>
      <c r="J46" s="13">
        <f t="shared" si="7"/>
        <v>4863.2519360297356</v>
      </c>
      <c r="K46" s="14">
        <f t="shared" si="3"/>
        <v>0</v>
      </c>
      <c r="L46" s="13">
        <f t="shared" si="4"/>
        <v>0</v>
      </c>
      <c r="M46" s="13">
        <f t="shared" si="5"/>
        <v>0</v>
      </c>
    </row>
    <row r="47" spans="1:13" ht="14.25" x14ac:dyDescent="0.2">
      <c r="A47" s="59">
        <v>44</v>
      </c>
      <c r="B47" s="20" t="s">
        <v>120</v>
      </c>
      <c r="C47" s="54">
        <f>+'10.1.14_SIS'!DG48</f>
        <v>8</v>
      </c>
      <c r="D47" s="54">
        <f>+'2.1.15_SIS'!DW48</f>
        <v>8</v>
      </c>
      <c r="E47" s="54">
        <f t="shared" si="6"/>
        <v>0</v>
      </c>
      <c r="F47" s="54">
        <f t="shared" si="1"/>
        <v>0</v>
      </c>
      <c r="G47" s="54">
        <f t="shared" si="2"/>
        <v>0</v>
      </c>
      <c r="H47" s="13">
        <f>+'[1]Table 5A4_NOCCA'!D50</f>
        <v>8460.7858151820365</v>
      </c>
      <c r="I47" s="13">
        <f>+'[1]Table 5A4_NOCCA'!F50</f>
        <v>663.16000000000008</v>
      </c>
      <c r="J47" s="13">
        <f t="shared" si="7"/>
        <v>4561.9729075910182</v>
      </c>
      <c r="K47" s="14">
        <f t="shared" si="3"/>
        <v>0</v>
      </c>
      <c r="L47" s="13">
        <f t="shared" si="4"/>
        <v>0</v>
      </c>
      <c r="M47" s="13">
        <f t="shared" si="5"/>
        <v>0</v>
      </c>
    </row>
    <row r="48" spans="1:13" ht="14.25" x14ac:dyDescent="0.2">
      <c r="A48" s="60">
        <v>45</v>
      </c>
      <c r="B48" s="22" t="s">
        <v>119</v>
      </c>
      <c r="C48" s="55">
        <f>+'10.1.14_SIS'!DG49</f>
        <v>11</v>
      </c>
      <c r="D48" s="55">
        <f>+'2.1.15_SIS'!DW49</f>
        <v>11</v>
      </c>
      <c r="E48" s="55">
        <f t="shared" si="6"/>
        <v>0</v>
      </c>
      <c r="F48" s="55">
        <f t="shared" si="1"/>
        <v>0</v>
      </c>
      <c r="G48" s="55">
        <f t="shared" si="2"/>
        <v>0</v>
      </c>
      <c r="H48" s="11">
        <f>+'[1]Table 5A4_NOCCA'!D51</f>
        <v>7536.8772499469105</v>
      </c>
      <c r="I48" s="11">
        <f>+'[1]Table 5A4_NOCCA'!F51</f>
        <v>753.96000000000015</v>
      </c>
      <c r="J48" s="11">
        <f t="shared" si="7"/>
        <v>4145.4186249734557</v>
      </c>
      <c r="K48" s="10">
        <f t="shared" si="3"/>
        <v>0</v>
      </c>
      <c r="L48" s="11">
        <f t="shared" si="4"/>
        <v>0</v>
      </c>
      <c r="M48" s="11">
        <f t="shared" si="5"/>
        <v>0</v>
      </c>
    </row>
    <row r="49" spans="1:13" ht="14.25" x14ac:dyDescent="0.2">
      <c r="A49" s="59">
        <v>46</v>
      </c>
      <c r="B49" s="20" t="s">
        <v>118</v>
      </c>
      <c r="C49" s="54">
        <f>+'10.1.14_SIS'!DG50</f>
        <v>0</v>
      </c>
      <c r="D49" s="54">
        <f>+'2.1.15_SIS'!DW50</f>
        <v>0</v>
      </c>
      <c r="E49" s="54">
        <f t="shared" si="6"/>
        <v>0</v>
      </c>
      <c r="F49" s="54">
        <f t="shared" si="1"/>
        <v>0</v>
      </c>
      <c r="G49" s="54">
        <f t="shared" si="2"/>
        <v>0</v>
      </c>
      <c r="H49" s="13">
        <f>+'[1]Table 5A4_NOCCA'!D52</f>
        <v>8543.9744468088393</v>
      </c>
      <c r="I49" s="13">
        <f>+'[1]Table 5A4_NOCCA'!F52</f>
        <v>728.06</v>
      </c>
      <c r="J49" s="13">
        <f t="shared" si="7"/>
        <v>4636.0172234044194</v>
      </c>
      <c r="K49" s="14">
        <f t="shared" si="3"/>
        <v>0</v>
      </c>
      <c r="L49" s="13">
        <f t="shared" si="4"/>
        <v>0</v>
      </c>
      <c r="M49" s="13">
        <f t="shared" si="5"/>
        <v>0</v>
      </c>
    </row>
    <row r="50" spans="1:13" ht="14.25" x14ac:dyDescent="0.2">
      <c r="A50" s="59">
        <v>47</v>
      </c>
      <c r="B50" s="20" t="s">
        <v>117</v>
      </c>
      <c r="C50" s="54">
        <f>+'10.1.14_SIS'!DG51</f>
        <v>0</v>
      </c>
      <c r="D50" s="54">
        <f>+'2.1.15_SIS'!DW51</f>
        <v>0</v>
      </c>
      <c r="E50" s="54">
        <f t="shared" si="6"/>
        <v>0</v>
      </c>
      <c r="F50" s="54">
        <f t="shared" si="1"/>
        <v>0</v>
      </c>
      <c r="G50" s="54">
        <f t="shared" si="2"/>
        <v>0</v>
      </c>
      <c r="H50" s="13">
        <f>+'[1]Table 5A4_NOCCA'!D53</f>
        <v>8496.158525764673</v>
      </c>
      <c r="I50" s="13">
        <f>+'[1]Table 5A4_NOCCA'!F53</f>
        <v>910.76</v>
      </c>
      <c r="J50" s="13">
        <f t="shared" si="7"/>
        <v>4703.4592628823366</v>
      </c>
      <c r="K50" s="14">
        <f t="shared" si="3"/>
        <v>0</v>
      </c>
      <c r="L50" s="13">
        <f t="shared" si="4"/>
        <v>0</v>
      </c>
      <c r="M50" s="13">
        <f t="shared" si="5"/>
        <v>0</v>
      </c>
    </row>
    <row r="51" spans="1:13" ht="14.25" x14ac:dyDescent="0.2">
      <c r="A51" s="59">
        <v>48</v>
      </c>
      <c r="B51" s="20" t="s">
        <v>116</v>
      </c>
      <c r="C51" s="54">
        <f>+'10.1.14_SIS'!DG52</f>
        <v>1</v>
      </c>
      <c r="D51" s="54">
        <f>+'2.1.15_SIS'!DW52</f>
        <v>1</v>
      </c>
      <c r="E51" s="54">
        <f t="shared" si="6"/>
        <v>0</v>
      </c>
      <c r="F51" s="54">
        <f t="shared" si="1"/>
        <v>0</v>
      </c>
      <c r="G51" s="54">
        <f t="shared" si="2"/>
        <v>0</v>
      </c>
      <c r="H51" s="13">
        <f>+'[1]Table 5A4_NOCCA'!D54</f>
        <v>8579.8882529800721</v>
      </c>
      <c r="I51" s="13">
        <f>+'[1]Table 5A4_NOCCA'!F54</f>
        <v>871.07</v>
      </c>
      <c r="J51" s="13">
        <f t="shared" si="7"/>
        <v>4725.4791264900359</v>
      </c>
      <c r="K51" s="14">
        <f t="shared" si="3"/>
        <v>0</v>
      </c>
      <c r="L51" s="13">
        <f t="shared" si="4"/>
        <v>0</v>
      </c>
      <c r="M51" s="13">
        <f t="shared" si="5"/>
        <v>0</v>
      </c>
    </row>
    <row r="52" spans="1:13" ht="14.25" x14ac:dyDescent="0.2">
      <c r="A52" s="59">
        <v>49</v>
      </c>
      <c r="B52" s="20" t="s">
        <v>115</v>
      </c>
      <c r="C52" s="54">
        <f>+'10.1.14_SIS'!DG53</f>
        <v>0</v>
      </c>
      <c r="D52" s="54">
        <f>+'2.1.15_SIS'!DW53</f>
        <v>0</v>
      </c>
      <c r="E52" s="54">
        <f t="shared" si="6"/>
        <v>0</v>
      </c>
      <c r="F52" s="54">
        <f t="shared" si="1"/>
        <v>0</v>
      </c>
      <c r="G52" s="54">
        <f t="shared" si="2"/>
        <v>0</v>
      </c>
      <c r="H52" s="13">
        <f>+'[1]Table 5A4_NOCCA'!D55</f>
        <v>7455.4155315659191</v>
      </c>
      <c r="I52" s="13">
        <f>+'[1]Table 5A4_NOCCA'!F55</f>
        <v>574.43999999999994</v>
      </c>
      <c r="J52" s="13">
        <f t="shared" si="7"/>
        <v>4014.9277657829593</v>
      </c>
      <c r="K52" s="14">
        <f t="shared" si="3"/>
        <v>0</v>
      </c>
      <c r="L52" s="13">
        <f t="shared" si="4"/>
        <v>0</v>
      </c>
      <c r="M52" s="13">
        <f t="shared" si="5"/>
        <v>0</v>
      </c>
    </row>
    <row r="53" spans="1:13" ht="14.25" x14ac:dyDescent="0.2">
      <c r="A53" s="60">
        <v>50</v>
      </c>
      <c r="B53" s="22" t="s">
        <v>114</v>
      </c>
      <c r="C53" s="55">
        <f>+'10.1.14_SIS'!DG54</f>
        <v>0</v>
      </c>
      <c r="D53" s="55">
        <f>+'2.1.15_SIS'!DW54</f>
        <v>0</v>
      </c>
      <c r="E53" s="55">
        <f t="shared" si="6"/>
        <v>0</v>
      </c>
      <c r="F53" s="55">
        <f t="shared" si="1"/>
        <v>0</v>
      </c>
      <c r="G53" s="55">
        <f t="shared" si="2"/>
        <v>0</v>
      </c>
      <c r="H53" s="11">
        <f>+'[1]Table 5A4_NOCCA'!D56</f>
        <v>8390.1392722701676</v>
      </c>
      <c r="I53" s="11">
        <f>+'[1]Table 5A4_NOCCA'!F56</f>
        <v>634.46</v>
      </c>
      <c r="J53" s="11">
        <f t="shared" si="7"/>
        <v>4512.2996361350833</v>
      </c>
      <c r="K53" s="10">
        <f t="shared" si="3"/>
        <v>0</v>
      </c>
      <c r="L53" s="11">
        <f t="shared" si="4"/>
        <v>0</v>
      </c>
      <c r="M53" s="11">
        <f t="shared" si="5"/>
        <v>0</v>
      </c>
    </row>
    <row r="54" spans="1:13" ht="14.25" x14ac:dyDescent="0.2">
      <c r="A54" s="59">
        <v>51</v>
      </c>
      <c r="B54" s="20" t="s">
        <v>113</v>
      </c>
      <c r="C54" s="54">
        <f>+'10.1.14_SIS'!DG55</f>
        <v>0</v>
      </c>
      <c r="D54" s="54">
        <f>+'2.1.15_SIS'!DW55</f>
        <v>0</v>
      </c>
      <c r="E54" s="54">
        <f t="shared" si="6"/>
        <v>0</v>
      </c>
      <c r="F54" s="54">
        <f t="shared" si="1"/>
        <v>0</v>
      </c>
      <c r="G54" s="54">
        <f t="shared" si="2"/>
        <v>0</v>
      </c>
      <c r="H54" s="13">
        <f>+'[1]Table 5A4_NOCCA'!D57</f>
        <v>8413.1128602178997</v>
      </c>
      <c r="I54" s="13">
        <f>+'[1]Table 5A4_NOCCA'!F57</f>
        <v>706.66</v>
      </c>
      <c r="J54" s="13">
        <f t="shared" si="7"/>
        <v>4559.8864301089498</v>
      </c>
      <c r="K54" s="14">
        <f t="shared" si="3"/>
        <v>0</v>
      </c>
      <c r="L54" s="13">
        <f t="shared" si="4"/>
        <v>0</v>
      </c>
      <c r="M54" s="13">
        <f t="shared" si="5"/>
        <v>0</v>
      </c>
    </row>
    <row r="55" spans="1:13" ht="14.25" x14ac:dyDescent="0.2">
      <c r="A55" s="59">
        <v>52</v>
      </c>
      <c r="B55" s="20" t="s">
        <v>112</v>
      </c>
      <c r="C55" s="54">
        <f>+'10.1.14_SIS'!DG56</f>
        <v>43</v>
      </c>
      <c r="D55" s="54">
        <f>+'2.1.15_SIS'!DW56</f>
        <v>42</v>
      </c>
      <c r="E55" s="54">
        <f t="shared" si="6"/>
        <v>-1</v>
      </c>
      <c r="F55" s="54">
        <f t="shared" si="1"/>
        <v>0</v>
      </c>
      <c r="G55" s="54">
        <f t="shared" si="2"/>
        <v>-1</v>
      </c>
      <c r="H55" s="13">
        <f>+'[1]Table 5A4_NOCCA'!D58</f>
        <v>8676.264584522818</v>
      </c>
      <c r="I55" s="13">
        <f>+'[1]Table 5A4_NOCCA'!F58</f>
        <v>658.37</v>
      </c>
      <c r="J55" s="13">
        <f t="shared" si="7"/>
        <v>4667.3172922614094</v>
      </c>
      <c r="K55" s="14">
        <f t="shared" si="3"/>
        <v>-4667.3172922614094</v>
      </c>
      <c r="L55" s="13">
        <f t="shared" si="4"/>
        <v>0</v>
      </c>
      <c r="M55" s="13">
        <f t="shared" si="5"/>
        <v>-4667.3172922614094</v>
      </c>
    </row>
    <row r="56" spans="1:13" ht="14.25" x14ac:dyDescent="0.2">
      <c r="A56" s="59">
        <v>53</v>
      </c>
      <c r="B56" s="20" t="s">
        <v>111</v>
      </c>
      <c r="C56" s="54">
        <f>+'10.1.14_SIS'!DG57</f>
        <v>4</v>
      </c>
      <c r="D56" s="54">
        <f>+'2.1.15_SIS'!DW57</f>
        <v>4</v>
      </c>
      <c r="E56" s="54">
        <f t="shared" si="6"/>
        <v>0</v>
      </c>
      <c r="F56" s="54">
        <f t="shared" si="1"/>
        <v>0</v>
      </c>
      <c r="G56" s="54">
        <f t="shared" si="2"/>
        <v>0</v>
      </c>
      <c r="H56" s="13">
        <f>+'[1]Table 5A4_NOCCA'!D59</f>
        <v>7191.4708194045488</v>
      </c>
      <c r="I56" s="13">
        <f>+'[1]Table 5A4_NOCCA'!F59</f>
        <v>689.74</v>
      </c>
      <c r="J56" s="13">
        <f t="shared" si="7"/>
        <v>3940.6054097022743</v>
      </c>
      <c r="K56" s="14">
        <f t="shared" si="3"/>
        <v>0</v>
      </c>
      <c r="L56" s="13">
        <f t="shared" si="4"/>
        <v>0</v>
      </c>
      <c r="M56" s="13">
        <f t="shared" si="5"/>
        <v>0</v>
      </c>
    </row>
    <row r="57" spans="1:13" ht="14.25" x14ac:dyDescent="0.2">
      <c r="A57" s="59">
        <v>54</v>
      </c>
      <c r="B57" s="20" t="s">
        <v>110</v>
      </c>
      <c r="C57" s="54">
        <f>+'10.1.14_SIS'!DG58</f>
        <v>0</v>
      </c>
      <c r="D57" s="54">
        <f>+'2.1.15_SIS'!DW58</f>
        <v>0</v>
      </c>
      <c r="E57" s="54">
        <f t="shared" si="6"/>
        <v>0</v>
      </c>
      <c r="F57" s="54">
        <f t="shared" si="1"/>
        <v>0</v>
      </c>
      <c r="G57" s="54">
        <f t="shared" si="2"/>
        <v>0</v>
      </c>
      <c r="H57" s="13">
        <f>+'[1]Table 5A4_NOCCA'!D60</f>
        <v>9815.1598370516713</v>
      </c>
      <c r="I57" s="13">
        <f>+'[1]Table 5A4_NOCCA'!F60</f>
        <v>951.45</v>
      </c>
      <c r="J57" s="13">
        <f t="shared" si="7"/>
        <v>5383.304918525836</v>
      </c>
      <c r="K57" s="14">
        <f t="shared" si="3"/>
        <v>0</v>
      </c>
      <c r="L57" s="13">
        <f t="shared" si="4"/>
        <v>0</v>
      </c>
      <c r="M57" s="13">
        <f t="shared" si="5"/>
        <v>0</v>
      </c>
    </row>
    <row r="58" spans="1:13" ht="14.25" x14ac:dyDescent="0.2">
      <c r="A58" s="60">
        <v>55</v>
      </c>
      <c r="B58" s="22" t="s">
        <v>109</v>
      </c>
      <c r="C58" s="55">
        <f>+'10.1.14_SIS'!DG59</f>
        <v>0</v>
      </c>
      <c r="D58" s="55">
        <f>+'2.1.15_SIS'!DW59</f>
        <v>0</v>
      </c>
      <c r="E58" s="55">
        <f t="shared" si="6"/>
        <v>0</v>
      </c>
      <c r="F58" s="55">
        <f t="shared" si="1"/>
        <v>0</v>
      </c>
      <c r="G58" s="55">
        <f t="shared" si="2"/>
        <v>0</v>
      </c>
      <c r="H58" s="11">
        <f>+'[1]Table 5A4_NOCCA'!D61</f>
        <v>7649.3925491298487</v>
      </c>
      <c r="I58" s="11">
        <f>+'[1]Table 5A4_NOCCA'!F61</f>
        <v>795.14</v>
      </c>
      <c r="J58" s="11">
        <f t="shared" si="7"/>
        <v>4222.2662745649241</v>
      </c>
      <c r="K58" s="10">
        <f t="shared" si="3"/>
        <v>0</v>
      </c>
      <c r="L58" s="11">
        <f t="shared" si="4"/>
        <v>0</v>
      </c>
      <c r="M58" s="11">
        <f t="shared" si="5"/>
        <v>0</v>
      </c>
    </row>
    <row r="59" spans="1:13" ht="14.25" x14ac:dyDescent="0.2">
      <c r="A59" s="59">
        <v>56</v>
      </c>
      <c r="B59" s="20" t="s">
        <v>108</v>
      </c>
      <c r="C59" s="54">
        <f>+'10.1.14_SIS'!DG60</f>
        <v>0</v>
      </c>
      <c r="D59" s="54">
        <f>+'2.1.15_SIS'!DW60</f>
        <v>0</v>
      </c>
      <c r="E59" s="54">
        <f t="shared" si="6"/>
        <v>0</v>
      </c>
      <c r="F59" s="54">
        <f t="shared" si="1"/>
        <v>0</v>
      </c>
      <c r="G59" s="54">
        <f t="shared" si="2"/>
        <v>0</v>
      </c>
      <c r="H59" s="13">
        <f>+'[1]Table 5A4_NOCCA'!D62</f>
        <v>8002.4309408288282</v>
      </c>
      <c r="I59" s="13">
        <f>+'[1]Table 5A4_NOCCA'!F62</f>
        <v>614.66000000000008</v>
      </c>
      <c r="J59" s="13">
        <f t="shared" si="7"/>
        <v>4308.545470414414</v>
      </c>
      <c r="K59" s="14">
        <f t="shared" si="3"/>
        <v>0</v>
      </c>
      <c r="L59" s="13">
        <f t="shared" si="4"/>
        <v>0</v>
      </c>
      <c r="M59" s="13">
        <f t="shared" si="5"/>
        <v>0</v>
      </c>
    </row>
    <row r="60" spans="1:13" ht="14.25" x14ac:dyDescent="0.2">
      <c r="A60" s="59">
        <v>57</v>
      </c>
      <c r="B60" s="20" t="s">
        <v>107</v>
      </c>
      <c r="C60" s="54">
        <f>+'10.1.14_SIS'!DG61</f>
        <v>0</v>
      </c>
      <c r="D60" s="54">
        <f>+'2.1.15_SIS'!DW61</f>
        <v>0</v>
      </c>
      <c r="E60" s="54">
        <f t="shared" si="6"/>
        <v>0</v>
      </c>
      <c r="F60" s="54">
        <f t="shared" si="1"/>
        <v>0</v>
      </c>
      <c r="G60" s="54">
        <f t="shared" si="2"/>
        <v>0</v>
      </c>
      <c r="H60" s="13">
        <f>+'[1]Table 5A4_NOCCA'!D63</f>
        <v>7676.0622979230684</v>
      </c>
      <c r="I60" s="13">
        <f>+'[1]Table 5A4_NOCCA'!F63</f>
        <v>764.51</v>
      </c>
      <c r="J60" s="13">
        <f t="shared" si="7"/>
        <v>4220.2861489615343</v>
      </c>
      <c r="K60" s="14">
        <f t="shared" si="3"/>
        <v>0</v>
      </c>
      <c r="L60" s="13">
        <f t="shared" si="4"/>
        <v>0</v>
      </c>
      <c r="M60" s="13">
        <f t="shared" si="5"/>
        <v>0</v>
      </c>
    </row>
    <row r="61" spans="1:13" ht="14.25" x14ac:dyDescent="0.2">
      <c r="A61" s="59">
        <v>58</v>
      </c>
      <c r="B61" s="20" t="s">
        <v>106</v>
      </c>
      <c r="C61" s="54">
        <f>+'10.1.14_SIS'!DG62</f>
        <v>0</v>
      </c>
      <c r="D61" s="54">
        <f>+'2.1.15_SIS'!DW62</f>
        <v>0</v>
      </c>
      <c r="E61" s="54">
        <f t="shared" si="6"/>
        <v>0</v>
      </c>
      <c r="F61" s="54">
        <f t="shared" si="1"/>
        <v>0</v>
      </c>
      <c r="G61" s="54">
        <f t="shared" si="2"/>
        <v>0</v>
      </c>
      <c r="H61" s="13">
        <f>+'[1]Table 5A4_NOCCA'!D64</f>
        <v>7917.3129637882121</v>
      </c>
      <c r="I61" s="13">
        <f>+'[1]Table 5A4_NOCCA'!F64</f>
        <v>697.04</v>
      </c>
      <c r="J61" s="13">
        <f t="shared" si="7"/>
        <v>4307.1764818941065</v>
      </c>
      <c r="K61" s="14">
        <f t="shared" si="3"/>
        <v>0</v>
      </c>
      <c r="L61" s="13">
        <f t="shared" si="4"/>
        <v>0</v>
      </c>
      <c r="M61" s="13">
        <f t="shared" si="5"/>
        <v>0</v>
      </c>
    </row>
    <row r="62" spans="1:13" ht="14.25" x14ac:dyDescent="0.2">
      <c r="A62" s="59">
        <v>59</v>
      </c>
      <c r="B62" s="20" t="s">
        <v>105</v>
      </c>
      <c r="C62" s="54">
        <f>+'10.1.14_SIS'!DG63</f>
        <v>0</v>
      </c>
      <c r="D62" s="54">
        <f>+'2.1.15_SIS'!DW63</f>
        <v>0</v>
      </c>
      <c r="E62" s="54">
        <f t="shared" si="6"/>
        <v>0</v>
      </c>
      <c r="F62" s="54">
        <f t="shared" si="1"/>
        <v>0</v>
      </c>
      <c r="G62" s="54">
        <f t="shared" si="2"/>
        <v>0</v>
      </c>
      <c r="H62" s="13">
        <f>+'[1]Table 5A4_NOCCA'!D65</f>
        <v>8409.2162935218475</v>
      </c>
      <c r="I62" s="13">
        <f>+'[1]Table 5A4_NOCCA'!F65</f>
        <v>689.52</v>
      </c>
      <c r="J62" s="13">
        <f t="shared" si="7"/>
        <v>4549.368146760924</v>
      </c>
      <c r="K62" s="14">
        <f t="shared" si="3"/>
        <v>0</v>
      </c>
      <c r="L62" s="13">
        <f t="shared" si="4"/>
        <v>0</v>
      </c>
      <c r="M62" s="13">
        <f t="shared" si="5"/>
        <v>0</v>
      </c>
    </row>
    <row r="63" spans="1:13" ht="14.25" x14ac:dyDescent="0.2">
      <c r="A63" s="60">
        <v>60</v>
      </c>
      <c r="B63" s="22" t="s">
        <v>104</v>
      </c>
      <c r="C63" s="55">
        <f>+'10.1.14_SIS'!DG64</f>
        <v>0</v>
      </c>
      <c r="D63" s="55">
        <f>+'2.1.15_SIS'!DW64</f>
        <v>0</v>
      </c>
      <c r="E63" s="55">
        <f t="shared" si="6"/>
        <v>0</v>
      </c>
      <c r="F63" s="55">
        <f t="shared" si="1"/>
        <v>0</v>
      </c>
      <c r="G63" s="55">
        <f t="shared" si="2"/>
        <v>0</v>
      </c>
      <c r="H63" s="11">
        <f>+'[1]Table 5A4_NOCCA'!D66</f>
        <v>8655.3940900638281</v>
      </c>
      <c r="I63" s="11">
        <f>+'[1]Table 5A4_NOCCA'!F66</f>
        <v>594.04</v>
      </c>
      <c r="J63" s="11">
        <f t="shared" si="7"/>
        <v>4624.7170450319136</v>
      </c>
      <c r="K63" s="10">
        <f t="shared" si="3"/>
        <v>0</v>
      </c>
      <c r="L63" s="11">
        <f t="shared" si="4"/>
        <v>0</v>
      </c>
      <c r="M63" s="11">
        <f t="shared" si="5"/>
        <v>0</v>
      </c>
    </row>
    <row r="64" spans="1:13" ht="14.25" x14ac:dyDescent="0.2">
      <c r="A64" s="59">
        <v>61</v>
      </c>
      <c r="B64" s="20" t="s">
        <v>103</v>
      </c>
      <c r="C64" s="54">
        <f>+'10.1.14_SIS'!DG65</f>
        <v>0</v>
      </c>
      <c r="D64" s="54">
        <f>+'2.1.15_SIS'!DW65</f>
        <v>0</v>
      </c>
      <c r="E64" s="54">
        <f t="shared" si="6"/>
        <v>0</v>
      </c>
      <c r="F64" s="54">
        <f t="shared" si="1"/>
        <v>0</v>
      </c>
      <c r="G64" s="54">
        <f t="shared" si="2"/>
        <v>0</v>
      </c>
      <c r="H64" s="13">
        <f>+'[1]Table 5A4_NOCCA'!D67</f>
        <v>7976.7075356369187</v>
      </c>
      <c r="I64" s="13">
        <f>+'[1]Table 5A4_NOCCA'!F67</f>
        <v>833.70999999999992</v>
      </c>
      <c r="J64" s="13">
        <f t="shared" si="7"/>
        <v>4405.2087678184589</v>
      </c>
      <c r="K64" s="14">
        <f t="shared" si="3"/>
        <v>0</v>
      </c>
      <c r="L64" s="13">
        <f t="shared" si="4"/>
        <v>0</v>
      </c>
      <c r="M64" s="13">
        <f t="shared" si="5"/>
        <v>0</v>
      </c>
    </row>
    <row r="65" spans="1:13" ht="14.25" x14ac:dyDescent="0.2">
      <c r="A65" s="59">
        <v>62</v>
      </c>
      <c r="B65" s="20" t="s">
        <v>102</v>
      </c>
      <c r="C65" s="54">
        <f>+'10.1.14_SIS'!DG66</f>
        <v>0</v>
      </c>
      <c r="D65" s="54">
        <f>+'2.1.15_SIS'!DW66</f>
        <v>0</v>
      </c>
      <c r="E65" s="54">
        <f t="shared" si="6"/>
        <v>0</v>
      </c>
      <c r="F65" s="54">
        <f t="shared" si="1"/>
        <v>0</v>
      </c>
      <c r="G65" s="54">
        <f t="shared" si="2"/>
        <v>0</v>
      </c>
      <c r="H65" s="13">
        <f>+'[1]Table 5A4_NOCCA'!D68</f>
        <v>7937.3045385160076</v>
      </c>
      <c r="I65" s="13">
        <f>+'[1]Table 5A4_NOCCA'!F68</f>
        <v>516.08000000000004</v>
      </c>
      <c r="J65" s="13">
        <f t="shared" si="7"/>
        <v>4226.6922692580038</v>
      </c>
      <c r="K65" s="14">
        <f t="shared" si="3"/>
        <v>0</v>
      </c>
      <c r="L65" s="13">
        <f t="shared" si="4"/>
        <v>0</v>
      </c>
      <c r="M65" s="13">
        <f t="shared" si="5"/>
        <v>0</v>
      </c>
    </row>
    <row r="66" spans="1:13" ht="14.25" x14ac:dyDescent="0.2">
      <c r="A66" s="59">
        <v>63</v>
      </c>
      <c r="B66" s="20" t="s">
        <v>101</v>
      </c>
      <c r="C66" s="54">
        <f>+'10.1.14_SIS'!DG67</f>
        <v>0</v>
      </c>
      <c r="D66" s="54">
        <f>+'2.1.15_SIS'!DW67</f>
        <v>0</v>
      </c>
      <c r="E66" s="54">
        <f t="shared" si="6"/>
        <v>0</v>
      </c>
      <c r="F66" s="54">
        <f t="shared" si="1"/>
        <v>0</v>
      </c>
      <c r="G66" s="54">
        <f t="shared" si="2"/>
        <v>0</v>
      </c>
      <c r="H66" s="13">
        <f>+'[1]Table 5A4_NOCCA'!D69</f>
        <v>9211.4813481848105</v>
      </c>
      <c r="I66" s="13">
        <f>+'[1]Table 5A4_NOCCA'!F69</f>
        <v>756.79</v>
      </c>
      <c r="J66" s="13">
        <f t="shared" si="7"/>
        <v>4984.1356740924057</v>
      </c>
      <c r="K66" s="14">
        <f t="shared" si="3"/>
        <v>0</v>
      </c>
      <c r="L66" s="13">
        <f t="shared" si="4"/>
        <v>0</v>
      </c>
      <c r="M66" s="13">
        <f t="shared" si="5"/>
        <v>0</v>
      </c>
    </row>
    <row r="67" spans="1:13" ht="14.25" x14ac:dyDescent="0.2">
      <c r="A67" s="59">
        <v>64</v>
      </c>
      <c r="B67" s="20" t="s">
        <v>100</v>
      </c>
      <c r="C67" s="54">
        <f>+'10.1.14_SIS'!DG68</f>
        <v>0</v>
      </c>
      <c r="D67" s="54">
        <f>+'2.1.15_SIS'!DW68</f>
        <v>0</v>
      </c>
      <c r="E67" s="54">
        <f t="shared" si="6"/>
        <v>0</v>
      </c>
      <c r="F67" s="54">
        <f t="shared" si="1"/>
        <v>0</v>
      </c>
      <c r="G67" s="54">
        <f t="shared" si="2"/>
        <v>0</v>
      </c>
      <c r="H67" s="13">
        <f>+'[1]Table 5A4_NOCCA'!D70</f>
        <v>9420.8507532778258</v>
      </c>
      <c r="I67" s="13">
        <f>+'[1]Table 5A4_NOCCA'!F70</f>
        <v>592.66</v>
      </c>
      <c r="J67" s="13">
        <f t="shared" si="7"/>
        <v>5006.7553766389128</v>
      </c>
      <c r="K67" s="14">
        <f t="shared" si="3"/>
        <v>0</v>
      </c>
      <c r="L67" s="13">
        <f t="shared" si="4"/>
        <v>0</v>
      </c>
      <c r="M67" s="13">
        <f t="shared" si="5"/>
        <v>0</v>
      </c>
    </row>
    <row r="68" spans="1:13" ht="14.25" x14ac:dyDescent="0.2">
      <c r="A68" s="60">
        <v>65</v>
      </c>
      <c r="B68" s="22" t="s">
        <v>99</v>
      </c>
      <c r="C68" s="55">
        <f>+'10.1.14_SIS'!DG69</f>
        <v>0</v>
      </c>
      <c r="D68" s="55">
        <f>+'2.1.15_SIS'!DW69</f>
        <v>0</v>
      </c>
      <c r="E68" s="55">
        <f t="shared" si="6"/>
        <v>0</v>
      </c>
      <c r="F68" s="55">
        <f t="shared" ref="F68:F72" si="8">IF(E68&gt;0,E68,0)</f>
        <v>0</v>
      </c>
      <c r="G68" s="55">
        <f t="shared" ref="G68:G72" si="9">IF(E68&lt;0,E68,0)</f>
        <v>0</v>
      </c>
      <c r="H68" s="11">
        <f>+'[1]Table 5A4_NOCCA'!D71</f>
        <v>8794.3905543943638</v>
      </c>
      <c r="I68" s="11">
        <f>+'[1]Table 5A4_NOCCA'!F71</f>
        <v>829.12</v>
      </c>
      <c r="J68" s="11">
        <f t="shared" si="7"/>
        <v>4811.7552771971823</v>
      </c>
      <c r="K68" s="10">
        <f t="shared" ref="K68:K72" si="10">E68*J68</f>
        <v>0</v>
      </c>
      <c r="L68" s="11">
        <f t="shared" ref="L68:L72" si="11">IF(K68&gt;0,K68,0)</f>
        <v>0</v>
      </c>
      <c r="M68" s="11">
        <f t="shared" ref="M68:M72" si="12">IF(K68&lt;0,K68,0)</f>
        <v>0</v>
      </c>
    </row>
    <row r="69" spans="1:13" ht="14.25" x14ac:dyDescent="0.2">
      <c r="A69" s="59">
        <v>66</v>
      </c>
      <c r="B69" s="20" t="s">
        <v>98</v>
      </c>
      <c r="C69" s="54">
        <f>+'10.1.14_SIS'!DG70</f>
        <v>0</v>
      </c>
      <c r="D69" s="54">
        <f>+'2.1.15_SIS'!DW70</f>
        <v>0</v>
      </c>
      <c r="E69" s="54">
        <f t="shared" ref="E69:E72" si="13">D69-C69</f>
        <v>0</v>
      </c>
      <c r="F69" s="54">
        <f t="shared" si="8"/>
        <v>0</v>
      </c>
      <c r="G69" s="54">
        <f t="shared" si="9"/>
        <v>0</v>
      </c>
      <c r="H69" s="13">
        <f>+'[1]Table 5A4_NOCCA'!D72</f>
        <v>10218.278543391003</v>
      </c>
      <c r="I69" s="13">
        <f>+'[1]Table 5A4_NOCCA'!F72</f>
        <v>730.06</v>
      </c>
      <c r="J69" s="13">
        <f t="shared" ref="J69:J72" si="14">(H69+I69)*0.5</f>
        <v>5474.1692716955013</v>
      </c>
      <c r="K69" s="14">
        <f t="shared" si="10"/>
        <v>0</v>
      </c>
      <c r="L69" s="13">
        <f t="shared" si="11"/>
        <v>0</v>
      </c>
      <c r="M69" s="13">
        <f t="shared" si="12"/>
        <v>0</v>
      </c>
    </row>
    <row r="70" spans="1:13" ht="14.25" x14ac:dyDescent="0.2">
      <c r="A70" s="59">
        <v>67</v>
      </c>
      <c r="B70" s="20" t="s">
        <v>97</v>
      </c>
      <c r="C70" s="54">
        <f>+'10.1.14_SIS'!DG71</f>
        <v>0</v>
      </c>
      <c r="D70" s="54">
        <f>+'2.1.15_SIS'!DW71</f>
        <v>0</v>
      </c>
      <c r="E70" s="54">
        <f t="shared" si="13"/>
        <v>0</v>
      </c>
      <c r="F70" s="54">
        <f t="shared" si="8"/>
        <v>0</v>
      </c>
      <c r="G70" s="54">
        <f t="shared" si="9"/>
        <v>0</v>
      </c>
      <c r="H70" s="13">
        <f>+'[1]Table 5A4_NOCCA'!D73</f>
        <v>8312.8467736134116</v>
      </c>
      <c r="I70" s="13">
        <f>+'[1]Table 5A4_NOCCA'!F73</f>
        <v>715.61</v>
      </c>
      <c r="J70" s="13">
        <f t="shared" si="14"/>
        <v>4514.2283868067061</v>
      </c>
      <c r="K70" s="14">
        <f t="shared" si="10"/>
        <v>0</v>
      </c>
      <c r="L70" s="13">
        <f t="shared" si="11"/>
        <v>0</v>
      </c>
      <c r="M70" s="13">
        <f t="shared" si="12"/>
        <v>0</v>
      </c>
    </row>
    <row r="71" spans="1:13" ht="14.25" x14ac:dyDescent="0.2">
      <c r="A71" s="59">
        <v>68</v>
      </c>
      <c r="B71" s="20" t="s">
        <v>96</v>
      </c>
      <c r="C71" s="54">
        <f>+'10.1.14_SIS'!DG72</f>
        <v>0</v>
      </c>
      <c r="D71" s="54">
        <f>+'2.1.15_SIS'!DW72</f>
        <v>0</v>
      </c>
      <c r="E71" s="54">
        <f t="shared" si="13"/>
        <v>0</v>
      </c>
      <c r="F71" s="54">
        <f t="shared" si="8"/>
        <v>0</v>
      </c>
      <c r="G71" s="54">
        <f t="shared" si="9"/>
        <v>0</v>
      </c>
      <c r="H71" s="13">
        <f>+'[1]Table 5A4_NOCCA'!D74</f>
        <v>9395.5244202560607</v>
      </c>
      <c r="I71" s="13">
        <f>+'[1]Table 5A4_NOCCA'!F74</f>
        <v>798.7</v>
      </c>
      <c r="J71" s="13">
        <f t="shared" si="14"/>
        <v>5097.1122101280307</v>
      </c>
      <c r="K71" s="14">
        <f t="shared" si="10"/>
        <v>0</v>
      </c>
      <c r="L71" s="13">
        <f t="shared" si="11"/>
        <v>0</v>
      </c>
      <c r="M71" s="13">
        <f t="shared" si="12"/>
        <v>0</v>
      </c>
    </row>
    <row r="72" spans="1:13" ht="14.25" x14ac:dyDescent="0.2">
      <c r="A72" s="59">
        <v>69</v>
      </c>
      <c r="B72" s="20" t="s">
        <v>95</v>
      </c>
      <c r="C72" s="54">
        <f>+'10.1.14_SIS'!DG73</f>
        <v>0</v>
      </c>
      <c r="D72" s="54">
        <f>+'2.1.15_SIS'!DW73</f>
        <v>0</v>
      </c>
      <c r="E72" s="54">
        <f t="shared" si="13"/>
        <v>0</v>
      </c>
      <c r="F72" s="54">
        <f t="shared" si="8"/>
        <v>0</v>
      </c>
      <c r="G72" s="54">
        <f t="shared" si="9"/>
        <v>0</v>
      </c>
      <c r="H72" s="13">
        <f>+'[1]Table 5A4_NOCCA'!D75</f>
        <v>8597.8147921281343</v>
      </c>
      <c r="I72" s="13">
        <f>+'[1]Table 5A4_NOCCA'!F75</f>
        <v>705.67</v>
      </c>
      <c r="J72" s="13">
        <f t="shared" si="14"/>
        <v>4651.7423960640672</v>
      </c>
      <c r="K72" s="14">
        <f t="shared" si="10"/>
        <v>0</v>
      </c>
      <c r="L72" s="13">
        <f t="shared" si="11"/>
        <v>0</v>
      </c>
      <c r="M72" s="13">
        <f t="shared" si="12"/>
        <v>0</v>
      </c>
    </row>
    <row r="73" spans="1:13" ht="13.5" thickBot="1" x14ac:dyDescent="0.25">
      <c r="A73" s="35"/>
      <c r="B73" s="34" t="s">
        <v>94</v>
      </c>
      <c r="C73" s="67">
        <f>SUM(C4:C72)</f>
        <v>242</v>
      </c>
      <c r="D73" s="67">
        <f>SUM(D4:D72)</f>
        <v>239</v>
      </c>
      <c r="E73" s="67">
        <f>SUM(E4:E72)</f>
        <v>-3</v>
      </c>
      <c r="F73" s="67">
        <f>SUM(F4:F72)</f>
        <v>0</v>
      </c>
      <c r="G73" s="67">
        <f>SUM(G4:G72)</f>
        <v>-3</v>
      </c>
      <c r="H73" s="33"/>
      <c r="I73" s="32"/>
      <c r="J73" s="32"/>
      <c r="K73" s="31">
        <f>SUM(K4:K72)</f>
        <v>-13725.570449445564</v>
      </c>
      <c r="L73" s="31">
        <f>SUM(L4:L72)</f>
        <v>0</v>
      </c>
      <c r="M73" s="31">
        <f>SUM(M4:M72)</f>
        <v>-13725.570449445564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February 1 Mid-year Adjustment for Students</oddHeader>
    <oddFooter>&amp;R&amp;P</oddFooter>
  </headerFooter>
  <colBreaks count="1" manualBreakCount="1">
    <brk id="7" max="73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195" sqref="A195:B195"/>
      <selection pane="topRight" activeCell="A195" sqref="A195:B195"/>
      <selection pane="bottomLeft" activeCell="A195" sqref="A195:B195"/>
      <selection pane="bottomRight" activeCell="A195" sqref="A195:B195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1" t="s">
        <v>164</v>
      </c>
      <c r="B1" s="222"/>
      <c r="C1" s="125" t="s">
        <v>508</v>
      </c>
      <c r="D1" s="124" t="s">
        <v>710</v>
      </c>
      <c r="E1" s="43" t="s">
        <v>709</v>
      </c>
      <c r="F1" s="43" t="s">
        <v>501</v>
      </c>
      <c r="G1" s="43" t="s">
        <v>502</v>
      </c>
      <c r="H1" s="126" t="s">
        <v>517</v>
      </c>
      <c r="I1" s="127" t="s">
        <v>503</v>
      </c>
      <c r="J1" s="124" t="s">
        <v>712</v>
      </c>
      <c r="K1" s="123" t="s">
        <v>505</v>
      </c>
      <c r="L1" s="123" t="s">
        <v>506</v>
      </c>
      <c r="M1" s="123" t="s">
        <v>507</v>
      </c>
    </row>
    <row r="2" spans="1:13" ht="13.9" customHeight="1" x14ac:dyDescent="0.25">
      <c r="A2" s="39"/>
      <c r="B2" s="38"/>
      <c r="C2" s="29">
        <v>1</v>
      </c>
      <c r="D2" s="29">
        <f>C2+1</f>
        <v>2</v>
      </c>
      <c r="E2" s="29">
        <f>D2+1</f>
        <v>3</v>
      </c>
      <c r="F2" s="29">
        <f t="shared" ref="F2:M2" si="0">E2+1</f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28" t="s">
        <v>90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15">
        <f>+'10.1.14_SIS'!CI5</f>
        <v>0</v>
      </c>
      <c r="D4" s="15">
        <f>+'2.1.15_SIS'!CF5</f>
        <v>0</v>
      </c>
      <c r="E4" s="54">
        <f>D4-C4</f>
        <v>0</v>
      </c>
      <c r="F4" s="54">
        <f t="shared" ref="F4:F67" si="1">IF(E4&gt;0,E4,0)</f>
        <v>0</v>
      </c>
      <c r="G4" s="54">
        <f t="shared" ref="G4:G67" si="2">IF(E4&lt;0,E4,0)</f>
        <v>0</v>
      </c>
      <c r="H4" s="13">
        <f>+'[1]Table 5C1A-Madison Prep'!D7</f>
        <v>4765.8584413349836</v>
      </c>
      <c r="I4" s="13">
        <f>+'[1]Table 5C1A-Madison Prep'!F7</f>
        <v>777.48</v>
      </c>
      <c r="J4" s="13">
        <f>(H4+I4)*0.5</f>
        <v>2771.6692206674916</v>
      </c>
      <c r="K4" s="14">
        <f t="shared" ref="K4:K67" si="3">E4*J4</f>
        <v>0</v>
      </c>
      <c r="L4" s="13">
        <f t="shared" ref="L4:L67" si="4">IF(K4&gt;0,K4,0)</f>
        <v>0</v>
      </c>
      <c r="M4" s="13">
        <f t="shared" ref="M4:M67" si="5">IF(K4&lt;0,K4,0)</f>
        <v>0</v>
      </c>
    </row>
    <row r="5" spans="1:13" ht="14.25" x14ac:dyDescent="0.2">
      <c r="A5" s="59">
        <v>2</v>
      </c>
      <c r="B5" s="20" t="s">
        <v>162</v>
      </c>
      <c r="C5" s="15">
        <f>+'10.1.14_SIS'!CI6</f>
        <v>0</v>
      </c>
      <c r="D5" s="15">
        <f>+'2.1.15_SIS'!CF6</f>
        <v>0</v>
      </c>
      <c r="E5" s="54">
        <f t="shared" ref="E5:E68" si="6">D5-C5</f>
        <v>0</v>
      </c>
      <c r="F5" s="54">
        <f t="shared" si="1"/>
        <v>0</v>
      </c>
      <c r="G5" s="54">
        <f t="shared" si="2"/>
        <v>0</v>
      </c>
      <c r="H5" s="13">
        <f>+'[1]Table 5C1A-Madison Prep'!D8</f>
        <v>6316.6266417386641</v>
      </c>
      <c r="I5" s="13">
        <f>+'[1]Table 5C1A-Madison Prep'!F8</f>
        <v>842.32</v>
      </c>
      <c r="J5" s="13">
        <f t="shared" ref="J5:J68" si="7">(H5+I5)*0.5</f>
        <v>3579.4733208693319</v>
      </c>
      <c r="K5" s="14">
        <f t="shared" si="3"/>
        <v>0</v>
      </c>
      <c r="L5" s="13">
        <f t="shared" si="4"/>
        <v>0</v>
      </c>
      <c r="M5" s="13">
        <f t="shared" si="5"/>
        <v>0</v>
      </c>
    </row>
    <row r="6" spans="1:13" ht="14.25" x14ac:dyDescent="0.2">
      <c r="A6" s="59">
        <v>3</v>
      </c>
      <c r="B6" s="20" t="s">
        <v>161</v>
      </c>
      <c r="C6" s="15">
        <f>+'10.1.14_SIS'!CI7</f>
        <v>0</v>
      </c>
      <c r="D6" s="15">
        <f>+'2.1.15_SIS'!CF7</f>
        <v>0</v>
      </c>
      <c r="E6" s="54">
        <f t="shared" si="6"/>
        <v>0</v>
      </c>
      <c r="F6" s="54">
        <f t="shared" si="1"/>
        <v>0</v>
      </c>
      <c r="G6" s="54">
        <f t="shared" si="2"/>
        <v>0</v>
      </c>
      <c r="H6" s="13">
        <f>+'[1]Table 5C1A-Madison Prep'!D9</f>
        <v>4155.1862027396819</v>
      </c>
      <c r="I6" s="13">
        <f>+'[1]Table 5C1A-Madison Prep'!F9</f>
        <v>596.84</v>
      </c>
      <c r="J6" s="13">
        <f t="shared" si="7"/>
        <v>2376.013101369841</v>
      </c>
      <c r="K6" s="14">
        <f t="shared" si="3"/>
        <v>0</v>
      </c>
      <c r="L6" s="13">
        <f t="shared" si="4"/>
        <v>0</v>
      </c>
      <c r="M6" s="13">
        <f t="shared" si="5"/>
        <v>0</v>
      </c>
    </row>
    <row r="7" spans="1:13" ht="14.25" x14ac:dyDescent="0.2">
      <c r="A7" s="59">
        <v>4</v>
      </c>
      <c r="B7" s="20" t="s">
        <v>160</v>
      </c>
      <c r="C7" s="15">
        <f>+'10.1.14_SIS'!CI8</f>
        <v>0</v>
      </c>
      <c r="D7" s="15">
        <f>+'2.1.15_SIS'!CF8</f>
        <v>0</v>
      </c>
      <c r="E7" s="54">
        <f t="shared" si="6"/>
        <v>0</v>
      </c>
      <c r="F7" s="54">
        <f t="shared" si="1"/>
        <v>0</v>
      </c>
      <c r="G7" s="54">
        <f t="shared" si="2"/>
        <v>0</v>
      </c>
      <c r="H7" s="13">
        <f>+'[1]Table 5C1A-Madison Prep'!D10</f>
        <v>6119.0581446878568</v>
      </c>
      <c r="I7" s="13">
        <f>+'[1]Table 5C1A-Madison Prep'!F10</f>
        <v>585.76</v>
      </c>
      <c r="J7" s="13">
        <f t="shared" si="7"/>
        <v>3352.4090723439285</v>
      </c>
      <c r="K7" s="14">
        <f t="shared" si="3"/>
        <v>0</v>
      </c>
      <c r="L7" s="13">
        <f t="shared" si="4"/>
        <v>0</v>
      </c>
      <c r="M7" s="13">
        <f t="shared" si="5"/>
        <v>0</v>
      </c>
    </row>
    <row r="8" spans="1:13" ht="14.25" x14ac:dyDescent="0.2">
      <c r="A8" s="60">
        <v>5</v>
      </c>
      <c r="B8" s="22" t="s">
        <v>159</v>
      </c>
      <c r="C8" s="12">
        <f>+'10.1.14_SIS'!CI9</f>
        <v>0</v>
      </c>
      <c r="D8" s="12">
        <f>+'2.1.15_SIS'!CF9</f>
        <v>0</v>
      </c>
      <c r="E8" s="55">
        <f t="shared" si="6"/>
        <v>0</v>
      </c>
      <c r="F8" s="55">
        <f t="shared" si="1"/>
        <v>0</v>
      </c>
      <c r="G8" s="55">
        <f t="shared" si="2"/>
        <v>0</v>
      </c>
      <c r="H8" s="11">
        <f>+'[1]Table 5C1A-Madison Prep'!D11</f>
        <v>5268.940566009911</v>
      </c>
      <c r="I8" s="11">
        <f>+'[1]Table 5C1A-Madison Prep'!F11</f>
        <v>555.91</v>
      </c>
      <c r="J8" s="11">
        <f t="shared" si="7"/>
        <v>2912.4252830049554</v>
      </c>
      <c r="K8" s="10">
        <f t="shared" si="3"/>
        <v>0</v>
      </c>
      <c r="L8" s="11">
        <f t="shared" si="4"/>
        <v>0</v>
      </c>
      <c r="M8" s="11">
        <f t="shared" si="5"/>
        <v>0</v>
      </c>
    </row>
    <row r="9" spans="1:13" ht="14.25" x14ac:dyDescent="0.2">
      <c r="A9" s="59">
        <v>6</v>
      </c>
      <c r="B9" s="20" t="s">
        <v>158</v>
      </c>
      <c r="C9" s="15">
        <f>+'10.1.14_SIS'!CI10</f>
        <v>0</v>
      </c>
      <c r="D9" s="15">
        <f>+'2.1.15_SIS'!CF10</f>
        <v>0</v>
      </c>
      <c r="E9" s="54">
        <f t="shared" si="6"/>
        <v>0</v>
      </c>
      <c r="F9" s="54">
        <f t="shared" si="1"/>
        <v>0</v>
      </c>
      <c r="G9" s="54">
        <f t="shared" si="2"/>
        <v>0</v>
      </c>
      <c r="H9" s="13">
        <f>+'[1]Table 5C1A-Madison Prep'!D12</f>
        <v>5378.5086124955869</v>
      </c>
      <c r="I9" s="13">
        <f>+'[1]Table 5C1A-Madison Prep'!F12</f>
        <v>545.4799999999999</v>
      </c>
      <c r="J9" s="13">
        <f t="shared" si="7"/>
        <v>2961.9943062477932</v>
      </c>
      <c r="K9" s="14">
        <f t="shared" si="3"/>
        <v>0</v>
      </c>
      <c r="L9" s="13">
        <f t="shared" si="4"/>
        <v>0</v>
      </c>
      <c r="M9" s="13">
        <f t="shared" si="5"/>
        <v>0</v>
      </c>
    </row>
    <row r="10" spans="1:13" ht="14.25" x14ac:dyDescent="0.2">
      <c r="A10" s="59">
        <v>7</v>
      </c>
      <c r="B10" s="20" t="s">
        <v>157</v>
      </c>
      <c r="C10" s="15">
        <f>+'10.1.14_SIS'!CI11</f>
        <v>0</v>
      </c>
      <c r="D10" s="15">
        <f>+'2.1.15_SIS'!CF11</f>
        <v>0</v>
      </c>
      <c r="E10" s="54">
        <f t="shared" si="6"/>
        <v>0</v>
      </c>
      <c r="F10" s="54">
        <f t="shared" si="1"/>
        <v>0</v>
      </c>
      <c r="G10" s="54">
        <f t="shared" si="2"/>
        <v>0</v>
      </c>
      <c r="H10" s="13">
        <f>+'[1]Table 5C1A-Madison Prep'!D13</f>
        <v>2243.0031963470319</v>
      </c>
      <c r="I10" s="13">
        <f>+'[1]Table 5C1A-Madison Prep'!F13</f>
        <v>756.91999999999985</v>
      </c>
      <c r="J10" s="13">
        <f t="shared" si="7"/>
        <v>1499.961598173516</v>
      </c>
      <c r="K10" s="14">
        <f t="shared" si="3"/>
        <v>0</v>
      </c>
      <c r="L10" s="13">
        <f t="shared" si="4"/>
        <v>0</v>
      </c>
      <c r="M10" s="13">
        <f t="shared" si="5"/>
        <v>0</v>
      </c>
    </row>
    <row r="11" spans="1:13" ht="14.25" x14ac:dyDescent="0.2">
      <c r="A11" s="59">
        <v>8</v>
      </c>
      <c r="B11" s="20" t="s">
        <v>156</v>
      </c>
      <c r="C11" s="15">
        <f>+'10.1.14_SIS'!CI12</f>
        <v>0</v>
      </c>
      <c r="D11" s="15">
        <f>+'2.1.15_SIS'!CF12</f>
        <v>0</v>
      </c>
      <c r="E11" s="54">
        <f t="shared" si="6"/>
        <v>0</v>
      </c>
      <c r="F11" s="54">
        <f t="shared" si="1"/>
        <v>0</v>
      </c>
      <c r="G11" s="54">
        <f t="shared" si="2"/>
        <v>0</v>
      </c>
      <c r="H11" s="13">
        <f>+'[1]Table 5C1A-Madison Prep'!D14</f>
        <v>4669.802459558854</v>
      </c>
      <c r="I11" s="13">
        <f>+'[1]Table 5C1A-Madison Prep'!F14</f>
        <v>725.76</v>
      </c>
      <c r="J11" s="13">
        <f t="shared" si="7"/>
        <v>2697.7812297794271</v>
      </c>
      <c r="K11" s="14">
        <f t="shared" si="3"/>
        <v>0</v>
      </c>
      <c r="L11" s="13">
        <f t="shared" si="4"/>
        <v>0</v>
      </c>
      <c r="M11" s="13">
        <f t="shared" si="5"/>
        <v>0</v>
      </c>
    </row>
    <row r="12" spans="1:13" ht="14.25" x14ac:dyDescent="0.2">
      <c r="A12" s="59">
        <v>9</v>
      </c>
      <c r="B12" s="20" t="s">
        <v>155</v>
      </c>
      <c r="C12" s="15">
        <f>+'10.1.14_SIS'!CI13</f>
        <v>0</v>
      </c>
      <c r="D12" s="15">
        <f>+'2.1.15_SIS'!CF13</f>
        <v>0</v>
      </c>
      <c r="E12" s="54">
        <f t="shared" si="6"/>
        <v>0</v>
      </c>
      <c r="F12" s="54">
        <f t="shared" si="1"/>
        <v>0</v>
      </c>
      <c r="G12" s="54">
        <f t="shared" si="2"/>
        <v>0</v>
      </c>
      <c r="H12" s="13">
        <f>+'[1]Table 5C1A-Madison Prep'!D15</f>
        <v>4632.4615072045008</v>
      </c>
      <c r="I12" s="13">
        <f>+'[1]Table 5C1A-Madison Prep'!F15</f>
        <v>744.76</v>
      </c>
      <c r="J12" s="13">
        <f t="shared" si="7"/>
        <v>2688.6107536022505</v>
      </c>
      <c r="K12" s="14">
        <f t="shared" si="3"/>
        <v>0</v>
      </c>
      <c r="L12" s="13">
        <f t="shared" si="4"/>
        <v>0</v>
      </c>
      <c r="M12" s="13">
        <f t="shared" si="5"/>
        <v>0</v>
      </c>
    </row>
    <row r="13" spans="1:13" ht="14.25" x14ac:dyDescent="0.2">
      <c r="A13" s="60">
        <v>10</v>
      </c>
      <c r="B13" s="22" t="s">
        <v>154</v>
      </c>
      <c r="C13" s="12">
        <f>+'10.1.14_SIS'!CI14</f>
        <v>0</v>
      </c>
      <c r="D13" s="12">
        <f>+'2.1.15_SIS'!CF14</f>
        <v>0</v>
      </c>
      <c r="E13" s="55">
        <f t="shared" si="6"/>
        <v>0</v>
      </c>
      <c r="F13" s="55">
        <f t="shared" si="1"/>
        <v>0</v>
      </c>
      <c r="G13" s="55">
        <f t="shared" si="2"/>
        <v>0</v>
      </c>
      <c r="H13" s="11">
        <f>+'[1]Table 5C1A-Madison Prep'!D16</f>
        <v>4384.374733918472</v>
      </c>
      <c r="I13" s="11">
        <f>+'[1]Table 5C1A-Madison Prep'!F16</f>
        <v>608.04000000000008</v>
      </c>
      <c r="J13" s="11">
        <f t="shared" si="7"/>
        <v>2496.207366959236</v>
      </c>
      <c r="K13" s="10">
        <f t="shared" si="3"/>
        <v>0</v>
      </c>
      <c r="L13" s="11">
        <f t="shared" si="4"/>
        <v>0</v>
      </c>
      <c r="M13" s="11">
        <f t="shared" si="5"/>
        <v>0</v>
      </c>
    </row>
    <row r="14" spans="1:13" ht="14.25" x14ac:dyDescent="0.2">
      <c r="A14" s="59">
        <v>11</v>
      </c>
      <c r="B14" s="20" t="s">
        <v>153</v>
      </c>
      <c r="C14" s="15">
        <f>+'10.1.14_SIS'!CI15</f>
        <v>0</v>
      </c>
      <c r="D14" s="15">
        <f>+'2.1.15_SIS'!CF15</f>
        <v>0</v>
      </c>
      <c r="E14" s="54">
        <f t="shared" si="6"/>
        <v>0</v>
      </c>
      <c r="F14" s="54">
        <f t="shared" si="1"/>
        <v>0</v>
      </c>
      <c r="G14" s="54">
        <f t="shared" si="2"/>
        <v>0</v>
      </c>
      <c r="H14" s="13">
        <f>+'[1]Table 5C1A-Madison Prep'!D17</f>
        <v>7098.5372236353351</v>
      </c>
      <c r="I14" s="13">
        <f>+'[1]Table 5C1A-Madison Prep'!F17</f>
        <v>706.55</v>
      </c>
      <c r="J14" s="13">
        <f t="shared" si="7"/>
        <v>3902.5436118176676</v>
      </c>
      <c r="K14" s="14">
        <f t="shared" si="3"/>
        <v>0</v>
      </c>
      <c r="L14" s="13">
        <f t="shared" si="4"/>
        <v>0</v>
      </c>
      <c r="M14" s="13">
        <f t="shared" si="5"/>
        <v>0</v>
      </c>
    </row>
    <row r="15" spans="1:13" ht="14.25" x14ac:dyDescent="0.2">
      <c r="A15" s="59">
        <v>12</v>
      </c>
      <c r="B15" s="20" t="s">
        <v>152</v>
      </c>
      <c r="C15" s="15">
        <f>+'10.1.14_SIS'!CI16</f>
        <v>0</v>
      </c>
      <c r="D15" s="15">
        <f>+'2.1.15_SIS'!CF16</f>
        <v>0</v>
      </c>
      <c r="E15" s="54">
        <f t="shared" si="6"/>
        <v>0</v>
      </c>
      <c r="F15" s="54">
        <f t="shared" si="1"/>
        <v>0</v>
      </c>
      <c r="G15" s="54">
        <f t="shared" si="2"/>
        <v>0</v>
      </c>
      <c r="H15" s="13">
        <f>+'[1]Table 5C1A-Madison Prep'!D18</f>
        <v>1666.6040983606558</v>
      </c>
      <c r="I15" s="13">
        <f>+'[1]Table 5C1A-Madison Prep'!F18</f>
        <v>1063.31</v>
      </c>
      <c r="J15" s="13">
        <f t="shared" si="7"/>
        <v>1364.9570491803279</v>
      </c>
      <c r="K15" s="14">
        <f t="shared" si="3"/>
        <v>0</v>
      </c>
      <c r="L15" s="13">
        <f t="shared" si="4"/>
        <v>0</v>
      </c>
      <c r="M15" s="13">
        <f t="shared" si="5"/>
        <v>0</v>
      </c>
    </row>
    <row r="16" spans="1:13" ht="14.25" x14ac:dyDescent="0.2">
      <c r="A16" s="59">
        <v>13</v>
      </c>
      <c r="B16" s="20" t="s">
        <v>151</v>
      </c>
      <c r="C16" s="15">
        <f>+'10.1.14_SIS'!CI17</f>
        <v>0</v>
      </c>
      <c r="D16" s="15">
        <f>+'2.1.15_SIS'!CF17</f>
        <v>0</v>
      </c>
      <c r="E16" s="54">
        <f t="shared" si="6"/>
        <v>0</v>
      </c>
      <c r="F16" s="54">
        <f t="shared" si="1"/>
        <v>0</v>
      </c>
      <c r="G16" s="54">
        <f t="shared" si="2"/>
        <v>0</v>
      </c>
      <c r="H16" s="13">
        <f>+'[1]Table 5C1A-Madison Prep'!D19</f>
        <v>6433.6297758332212</v>
      </c>
      <c r="I16" s="13">
        <f>+'[1]Table 5C1A-Madison Prep'!F19</f>
        <v>749.43000000000006</v>
      </c>
      <c r="J16" s="13">
        <f t="shared" si="7"/>
        <v>3591.5298879166107</v>
      </c>
      <c r="K16" s="14">
        <f t="shared" si="3"/>
        <v>0</v>
      </c>
      <c r="L16" s="13">
        <f t="shared" si="4"/>
        <v>0</v>
      </c>
      <c r="M16" s="13">
        <f t="shared" si="5"/>
        <v>0</v>
      </c>
    </row>
    <row r="17" spans="1:13" ht="14.25" x14ac:dyDescent="0.2">
      <c r="A17" s="59">
        <v>14</v>
      </c>
      <c r="B17" s="20" t="s">
        <v>150</v>
      </c>
      <c r="C17" s="15">
        <f>+'10.1.14_SIS'!CI18</f>
        <v>0</v>
      </c>
      <c r="D17" s="15">
        <f>+'2.1.15_SIS'!CF18</f>
        <v>0</v>
      </c>
      <c r="E17" s="54">
        <f t="shared" si="6"/>
        <v>0</v>
      </c>
      <c r="F17" s="54">
        <f t="shared" si="1"/>
        <v>0</v>
      </c>
      <c r="G17" s="54">
        <f t="shared" si="2"/>
        <v>0</v>
      </c>
      <c r="H17" s="13">
        <f>+'[1]Table 5C1A-Madison Prep'!D20</f>
        <v>5334.9509412500001</v>
      </c>
      <c r="I17" s="13">
        <f>+'[1]Table 5C1A-Madison Prep'!F20</f>
        <v>809.9799999999999</v>
      </c>
      <c r="J17" s="13">
        <f t="shared" si="7"/>
        <v>3072.4654706249999</v>
      </c>
      <c r="K17" s="14">
        <f t="shared" si="3"/>
        <v>0</v>
      </c>
      <c r="L17" s="13">
        <f t="shared" si="4"/>
        <v>0</v>
      </c>
      <c r="M17" s="13">
        <f t="shared" si="5"/>
        <v>0</v>
      </c>
    </row>
    <row r="18" spans="1:13" ht="14.25" x14ac:dyDescent="0.2">
      <c r="A18" s="60">
        <v>15</v>
      </c>
      <c r="B18" s="22" t="s">
        <v>149</v>
      </c>
      <c r="C18" s="12">
        <f>+'10.1.14_SIS'!CI19</f>
        <v>0</v>
      </c>
      <c r="D18" s="12">
        <f>+'2.1.15_SIS'!CF19</f>
        <v>0</v>
      </c>
      <c r="E18" s="55">
        <f t="shared" si="6"/>
        <v>0</v>
      </c>
      <c r="F18" s="55">
        <f t="shared" si="1"/>
        <v>0</v>
      </c>
      <c r="G18" s="55">
        <f t="shared" si="2"/>
        <v>0</v>
      </c>
      <c r="H18" s="11">
        <f>+'[1]Table 5C1A-Madison Prep'!D21</f>
        <v>5749.8285214059952</v>
      </c>
      <c r="I18" s="11">
        <f>+'[1]Table 5C1A-Madison Prep'!F21</f>
        <v>553.79999999999995</v>
      </c>
      <c r="J18" s="11">
        <f t="shared" si="7"/>
        <v>3151.8142607029977</v>
      </c>
      <c r="K18" s="10">
        <f t="shared" si="3"/>
        <v>0</v>
      </c>
      <c r="L18" s="11">
        <f t="shared" si="4"/>
        <v>0</v>
      </c>
      <c r="M18" s="11">
        <f t="shared" si="5"/>
        <v>0</v>
      </c>
    </row>
    <row r="19" spans="1:13" ht="14.25" x14ac:dyDescent="0.2">
      <c r="A19" s="59">
        <v>16</v>
      </c>
      <c r="B19" s="20" t="s">
        <v>148</v>
      </c>
      <c r="C19" s="15">
        <f>+'10.1.14_SIS'!CI20</f>
        <v>0</v>
      </c>
      <c r="D19" s="15">
        <f>+'2.1.15_SIS'!CF20</f>
        <v>0</v>
      </c>
      <c r="E19" s="54">
        <f t="shared" si="6"/>
        <v>0</v>
      </c>
      <c r="F19" s="54">
        <f t="shared" si="1"/>
        <v>0</v>
      </c>
      <c r="G19" s="54">
        <f t="shared" si="2"/>
        <v>0</v>
      </c>
      <c r="H19" s="13">
        <f>+'[1]Table 5C1A-Madison Prep'!D22</f>
        <v>1980.2494354342025</v>
      </c>
      <c r="I19" s="13">
        <f>+'[1]Table 5C1A-Madison Prep'!F22</f>
        <v>686.73</v>
      </c>
      <c r="J19" s="13">
        <f t="shared" si="7"/>
        <v>1333.4897177171013</v>
      </c>
      <c r="K19" s="14">
        <f t="shared" si="3"/>
        <v>0</v>
      </c>
      <c r="L19" s="13">
        <f t="shared" si="4"/>
        <v>0</v>
      </c>
      <c r="M19" s="13">
        <f t="shared" si="5"/>
        <v>0</v>
      </c>
    </row>
    <row r="20" spans="1:13" ht="14.25" x14ac:dyDescent="0.2">
      <c r="A20" s="59">
        <v>17</v>
      </c>
      <c r="B20" s="20" t="s">
        <v>147</v>
      </c>
      <c r="C20" s="15">
        <f>+'10.1.14_SIS'!CI21</f>
        <v>331</v>
      </c>
      <c r="D20" s="15">
        <f>+'2.1.15_SIS'!CF21</f>
        <v>325</v>
      </c>
      <c r="E20" s="54">
        <f t="shared" si="6"/>
        <v>-6</v>
      </c>
      <c r="F20" s="54">
        <f t="shared" si="1"/>
        <v>0</v>
      </c>
      <c r="G20" s="54">
        <f t="shared" si="2"/>
        <v>-6</v>
      </c>
      <c r="H20" s="13">
        <f>+'[1]Table 5C1A-Madison Prep'!D23</f>
        <v>3363.5980368254495</v>
      </c>
      <c r="I20" s="13">
        <f>+'[1]Table 5C1A-Madison Prep'!F23</f>
        <v>801.47762416806802</v>
      </c>
      <c r="J20" s="13">
        <f t="shared" si="7"/>
        <v>2082.5378304967589</v>
      </c>
      <c r="K20" s="14">
        <f t="shared" si="3"/>
        <v>-12495.226982980554</v>
      </c>
      <c r="L20" s="13">
        <f t="shared" si="4"/>
        <v>0</v>
      </c>
      <c r="M20" s="13">
        <f t="shared" si="5"/>
        <v>-12495.226982980554</v>
      </c>
    </row>
    <row r="21" spans="1:13" ht="14.25" x14ac:dyDescent="0.2">
      <c r="A21" s="59">
        <v>18</v>
      </c>
      <c r="B21" s="20" t="s">
        <v>146</v>
      </c>
      <c r="C21" s="15">
        <f>+'10.1.14_SIS'!CI22</f>
        <v>0</v>
      </c>
      <c r="D21" s="15">
        <f>+'2.1.15_SIS'!CF22</f>
        <v>0</v>
      </c>
      <c r="E21" s="54">
        <f t="shared" si="6"/>
        <v>0</v>
      </c>
      <c r="F21" s="54">
        <f t="shared" si="1"/>
        <v>0</v>
      </c>
      <c r="G21" s="54">
        <f t="shared" si="2"/>
        <v>0</v>
      </c>
      <c r="H21" s="13">
        <f>+'[1]Table 5C1A-Madison Prep'!D24</f>
        <v>6354.5533500475731</v>
      </c>
      <c r="I21" s="13">
        <f>+'[1]Table 5C1A-Madison Prep'!F24</f>
        <v>845.94999999999993</v>
      </c>
      <c r="J21" s="13">
        <f t="shared" si="7"/>
        <v>3600.2516750237864</v>
      </c>
      <c r="K21" s="14">
        <f t="shared" si="3"/>
        <v>0</v>
      </c>
      <c r="L21" s="13">
        <f t="shared" si="4"/>
        <v>0</v>
      </c>
      <c r="M21" s="13">
        <f t="shared" si="5"/>
        <v>0</v>
      </c>
    </row>
    <row r="22" spans="1:13" ht="14.25" x14ac:dyDescent="0.2">
      <c r="A22" s="59">
        <v>19</v>
      </c>
      <c r="B22" s="20" t="s">
        <v>145</v>
      </c>
      <c r="C22" s="15">
        <f>+'10.1.14_SIS'!CI23</f>
        <v>0</v>
      </c>
      <c r="D22" s="15">
        <f>+'2.1.15_SIS'!CF23</f>
        <v>0</v>
      </c>
      <c r="E22" s="54">
        <f t="shared" si="6"/>
        <v>0</v>
      </c>
      <c r="F22" s="54">
        <f t="shared" si="1"/>
        <v>0</v>
      </c>
      <c r="G22" s="54">
        <f t="shared" si="2"/>
        <v>0</v>
      </c>
      <c r="H22" s="13">
        <f>+'[1]Table 5C1A-Madison Prep'!D25</f>
        <v>5314.3921869460446</v>
      </c>
      <c r="I22" s="13">
        <f>+'[1]Table 5C1A-Madison Prep'!F25</f>
        <v>905.43</v>
      </c>
      <c r="J22" s="13">
        <f t="shared" si="7"/>
        <v>3109.9110934730224</v>
      </c>
      <c r="K22" s="14">
        <f t="shared" si="3"/>
        <v>0</v>
      </c>
      <c r="L22" s="13">
        <f t="shared" si="4"/>
        <v>0</v>
      </c>
      <c r="M22" s="13">
        <f t="shared" si="5"/>
        <v>0</v>
      </c>
    </row>
    <row r="23" spans="1:13" ht="14.25" x14ac:dyDescent="0.2">
      <c r="A23" s="60">
        <v>20</v>
      </c>
      <c r="B23" s="22" t="s">
        <v>144</v>
      </c>
      <c r="C23" s="12">
        <f>+'10.1.14_SIS'!CI24</f>
        <v>0</v>
      </c>
      <c r="D23" s="12">
        <f>+'2.1.15_SIS'!CF24</f>
        <v>0</v>
      </c>
      <c r="E23" s="55">
        <f t="shared" si="6"/>
        <v>0</v>
      </c>
      <c r="F23" s="55">
        <f t="shared" si="1"/>
        <v>0</v>
      </c>
      <c r="G23" s="55">
        <f t="shared" si="2"/>
        <v>0</v>
      </c>
      <c r="H23" s="11">
        <f>+'[1]Table 5C1A-Madison Prep'!D26</f>
        <v>5278.5201565562011</v>
      </c>
      <c r="I23" s="11">
        <f>+'[1]Table 5C1A-Madison Prep'!F26</f>
        <v>586.16999999999996</v>
      </c>
      <c r="J23" s="11">
        <f t="shared" si="7"/>
        <v>2932.3450782781006</v>
      </c>
      <c r="K23" s="10">
        <f t="shared" si="3"/>
        <v>0</v>
      </c>
      <c r="L23" s="11">
        <f t="shared" si="4"/>
        <v>0</v>
      </c>
      <c r="M23" s="11">
        <f t="shared" si="5"/>
        <v>0</v>
      </c>
    </row>
    <row r="24" spans="1:13" ht="14.25" x14ac:dyDescent="0.2">
      <c r="A24" s="59">
        <v>21</v>
      </c>
      <c r="B24" s="20" t="s">
        <v>143</v>
      </c>
      <c r="C24" s="15">
        <f>+'10.1.14_SIS'!CI25</f>
        <v>0</v>
      </c>
      <c r="D24" s="15">
        <f>+'2.1.15_SIS'!CF25</f>
        <v>0</v>
      </c>
      <c r="E24" s="54">
        <f t="shared" si="6"/>
        <v>0</v>
      </c>
      <c r="F24" s="54">
        <f t="shared" si="1"/>
        <v>0</v>
      </c>
      <c r="G24" s="54">
        <f t="shared" si="2"/>
        <v>0</v>
      </c>
      <c r="H24" s="13">
        <f>+'[1]Table 5C1A-Madison Prep'!D27</f>
        <v>6082.3042295867763</v>
      </c>
      <c r="I24" s="13">
        <f>+'[1]Table 5C1A-Madison Prep'!F27</f>
        <v>610.35</v>
      </c>
      <c r="J24" s="13">
        <f t="shared" si="7"/>
        <v>3346.3271147933883</v>
      </c>
      <c r="K24" s="14">
        <f t="shared" si="3"/>
        <v>0</v>
      </c>
      <c r="L24" s="13">
        <f t="shared" si="4"/>
        <v>0</v>
      </c>
      <c r="M24" s="13">
        <f t="shared" si="5"/>
        <v>0</v>
      </c>
    </row>
    <row r="25" spans="1:13" ht="14.25" x14ac:dyDescent="0.2">
      <c r="A25" s="59">
        <v>22</v>
      </c>
      <c r="B25" s="20" t="s">
        <v>142</v>
      </c>
      <c r="C25" s="15">
        <f>+'10.1.14_SIS'!CI26</f>
        <v>0</v>
      </c>
      <c r="D25" s="15">
        <f>+'2.1.15_SIS'!CF26</f>
        <v>0</v>
      </c>
      <c r="E25" s="54">
        <f t="shared" si="6"/>
        <v>0</v>
      </c>
      <c r="F25" s="54">
        <f t="shared" si="1"/>
        <v>0</v>
      </c>
      <c r="G25" s="54">
        <f t="shared" si="2"/>
        <v>0</v>
      </c>
      <c r="H25" s="13">
        <f>+'[1]Table 5C1A-Madison Prep'!D28</f>
        <v>6416.1099808195995</v>
      </c>
      <c r="I25" s="13">
        <f>+'[1]Table 5C1A-Madison Prep'!F28</f>
        <v>496.36</v>
      </c>
      <c r="J25" s="13">
        <f t="shared" si="7"/>
        <v>3456.2349904097996</v>
      </c>
      <c r="K25" s="14">
        <f t="shared" si="3"/>
        <v>0</v>
      </c>
      <c r="L25" s="13">
        <f t="shared" si="4"/>
        <v>0</v>
      </c>
      <c r="M25" s="13">
        <f t="shared" si="5"/>
        <v>0</v>
      </c>
    </row>
    <row r="26" spans="1:13" ht="14.25" x14ac:dyDescent="0.2">
      <c r="A26" s="59">
        <v>23</v>
      </c>
      <c r="B26" s="20" t="s">
        <v>141</v>
      </c>
      <c r="C26" s="15">
        <f>+'10.1.14_SIS'!CI27</f>
        <v>0</v>
      </c>
      <c r="D26" s="15">
        <f>+'2.1.15_SIS'!CF27</f>
        <v>0</v>
      </c>
      <c r="E26" s="54">
        <f t="shared" si="6"/>
        <v>0</v>
      </c>
      <c r="F26" s="54">
        <f t="shared" si="1"/>
        <v>0</v>
      </c>
      <c r="G26" s="54">
        <f t="shared" si="2"/>
        <v>0</v>
      </c>
      <c r="H26" s="13">
        <f>+'[1]Table 5C1A-Madison Prep'!D29</f>
        <v>5011.0215265979159</v>
      </c>
      <c r="I26" s="13">
        <f>+'[1]Table 5C1A-Madison Prep'!F29</f>
        <v>688.58</v>
      </c>
      <c r="J26" s="13">
        <f t="shared" si="7"/>
        <v>2849.8007632989579</v>
      </c>
      <c r="K26" s="14">
        <f t="shared" si="3"/>
        <v>0</v>
      </c>
      <c r="L26" s="13">
        <f t="shared" si="4"/>
        <v>0</v>
      </c>
      <c r="M26" s="13">
        <f t="shared" si="5"/>
        <v>0</v>
      </c>
    </row>
    <row r="27" spans="1:13" ht="14.25" x14ac:dyDescent="0.2">
      <c r="A27" s="59">
        <v>24</v>
      </c>
      <c r="B27" s="20" t="s">
        <v>140</v>
      </c>
      <c r="C27" s="15">
        <f>+'10.1.14_SIS'!CI28</f>
        <v>1</v>
      </c>
      <c r="D27" s="15">
        <f>+'2.1.15_SIS'!CF28</f>
        <v>1</v>
      </c>
      <c r="E27" s="54">
        <f t="shared" si="6"/>
        <v>0</v>
      </c>
      <c r="F27" s="54">
        <f t="shared" si="1"/>
        <v>0</v>
      </c>
      <c r="G27" s="54">
        <f t="shared" si="2"/>
        <v>0</v>
      </c>
      <c r="H27" s="13">
        <f>+'[1]Table 5C1A-Madison Prep'!D30</f>
        <v>2611.6740361576999</v>
      </c>
      <c r="I27" s="13">
        <f>+'[1]Table 5C1A-Madison Prep'!F30</f>
        <v>854.24999999999989</v>
      </c>
      <c r="J27" s="13">
        <f t="shared" si="7"/>
        <v>1732.96201807885</v>
      </c>
      <c r="K27" s="14">
        <f t="shared" si="3"/>
        <v>0</v>
      </c>
      <c r="L27" s="13">
        <f t="shared" si="4"/>
        <v>0</v>
      </c>
      <c r="M27" s="13">
        <f t="shared" si="5"/>
        <v>0</v>
      </c>
    </row>
    <row r="28" spans="1:13" ht="14.25" x14ac:dyDescent="0.2">
      <c r="A28" s="60">
        <v>25</v>
      </c>
      <c r="B28" s="22" t="s">
        <v>139</v>
      </c>
      <c r="C28" s="12">
        <f>+'10.1.14_SIS'!CI29</f>
        <v>0</v>
      </c>
      <c r="D28" s="12">
        <f>+'2.1.15_SIS'!CF29</f>
        <v>0</v>
      </c>
      <c r="E28" s="55">
        <f t="shared" si="6"/>
        <v>0</v>
      </c>
      <c r="F28" s="55">
        <f t="shared" si="1"/>
        <v>0</v>
      </c>
      <c r="G28" s="55">
        <f t="shared" si="2"/>
        <v>0</v>
      </c>
      <c r="H28" s="11">
        <f>+'[1]Table 5C1A-Madison Prep'!D31</f>
        <v>4173.0720274945697</v>
      </c>
      <c r="I28" s="11">
        <f>+'[1]Table 5C1A-Madison Prep'!F31</f>
        <v>653.73</v>
      </c>
      <c r="J28" s="11">
        <f t="shared" si="7"/>
        <v>2413.4010137472851</v>
      </c>
      <c r="K28" s="10">
        <f t="shared" si="3"/>
        <v>0</v>
      </c>
      <c r="L28" s="11">
        <f t="shared" si="4"/>
        <v>0</v>
      </c>
      <c r="M28" s="11">
        <f t="shared" si="5"/>
        <v>0</v>
      </c>
    </row>
    <row r="29" spans="1:13" ht="14.25" x14ac:dyDescent="0.2">
      <c r="A29" s="59">
        <v>26</v>
      </c>
      <c r="B29" s="20" t="s">
        <v>138</v>
      </c>
      <c r="C29" s="15">
        <f>+'10.1.14_SIS'!CI30</f>
        <v>0</v>
      </c>
      <c r="D29" s="15">
        <f>+'2.1.15_SIS'!CF30</f>
        <v>0</v>
      </c>
      <c r="E29" s="54">
        <f t="shared" si="6"/>
        <v>0</v>
      </c>
      <c r="F29" s="54">
        <f t="shared" si="1"/>
        <v>0</v>
      </c>
      <c r="G29" s="54">
        <f t="shared" si="2"/>
        <v>0</v>
      </c>
      <c r="H29" s="13">
        <f>+'[1]Table 5C1A-Madison Prep'!D32</f>
        <v>3424.5649970570835</v>
      </c>
      <c r="I29" s="13">
        <f>+'[1]Table 5C1A-Madison Prep'!F32</f>
        <v>836.83</v>
      </c>
      <c r="J29" s="13">
        <f t="shared" si="7"/>
        <v>2130.6974985285419</v>
      </c>
      <c r="K29" s="14">
        <f t="shared" si="3"/>
        <v>0</v>
      </c>
      <c r="L29" s="13">
        <f t="shared" si="4"/>
        <v>0</v>
      </c>
      <c r="M29" s="13">
        <f t="shared" si="5"/>
        <v>0</v>
      </c>
    </row>
    <row r="30" spans="1:13" ht="14.25" x14ac:dyDescent="0.2">
      <c r="A30" s="59">
        <v>27</v>
      </c>
      <c r="B30" s="20" t="s">
        <v>137</v>
      </c>
      <c r="C30" s="15">
        <f>+'10.1.14_SIS'!CI31</f>
        <v>0</v>
      </c>
      <c r="D30" s="15">
        <f>+'2.1.15_SIS'!CF31</f>
        <v>0</v>
      </c>
      <c r="E30" s="54">
        <f t="shared" si="6"/>
        <v>0</v>
      </c>
      <c r="F30" s="54">
        <f t="shared" si="1"/>
        <v>0</v>
      </c>
      <c r="G30" s="54">
        <f t="shared" si="2"/>
        <v>0</v>
      </c>
      <c r="H30" s="13">
        <f>+'[1]Table 5C1A-Madison Prep'!D33</f>
        <v>5804.9013839977006</v>
      </c>
      <c r="I30" s="13">
        <f>+'[1]Table 5C1A-Madison Prep'!F33</f>
        <v>693.06</v>
      </c>
      <c r="J30" s="13">
        <f t="shared" si="7"/>
        <v>3248.9806919988505</v>
      </c>
      <c r="K30" s="14">
        <f t="shared" si="3"/>
        <v>0</v>
      </c>
      <c r="L30" s="13">
        <f t="shared" si="4"/>
        <v>0</v>
      </c>
      <c r="M30" s="13">
        <f t="shared" si="5"/>
        <v>0</v>
      </c>
    </row>
    <row r="31" spans="1:13" ht="14.25" x14ac:dyDescent="0.2">
      <c r="A31" s="59">
        <v>28</v>
      </c>
      <c r="B31" s="20" t="s">
        <v>136</v>
      </c>
      <c r="C31" s="15">
        <f>+'10.1.14_SIS'!CI32</f>
        <v>0</v>
      </c>
      <c r="D31" s="15">
        <f>+'2.1.15_SIS'!CF32</f>
        <v>0</v>
      </c>
      <c r="E31" s="54">
        <f t="shared" si="6"/>
        <v>0</v>
      </c>
      <c r="F31" s="54">
        <f t="shared" si="1"/>
        <v>0</v>
      </c>
      <c r="G31" s="54">
        <f t="shared" si="2"/>
        <v>0</v>
      </c>
      <c r="H31" s="13">
        <f>+'[1]Table 5C1A-Madison Prep'!D34</f>
        <v>3137.4158846568821</v>
      </c>
      <c r="I31" s="13">
        <f>+'[1]Table 5C1A-Madison Prep'!F34</f>
        <v>694.4</v>
      </c>
      <c r="J31" s="13">
        <f t="shared" si="7"/>
        <v>1915.9079423284411</v>
      </c>
      <c r="K31" s="14">
        <f t="shared" si="3"/>
        <v>0</v>
      </c>
      <c r="L31" s="13">
        <f t="shared" si="4"/>
        <v>0</v>
      </c>
      <c r="M31" s="13">
        <f t="shared" si="5"/>
        <v>0</v>
      </c>
    </row>
    <row r="32" spans="1:13" ht="14.25" x14ac:dyDescent="0.2">
      <c r="A32" s="59">
        <v>29</v>
      </c>
      <c r="B32" s="20" t="s">
        <v>135</v>
      </c>
      <c r="C32" s="15">
        <f>+'10.1.14_SIS'!CI33</f>
        <v>0</v>
      </c>
      <c r="D32" s="15">
        <f>+'2.1.15_SIS'!CF33</f>
        <v>0</v>
      </c>
      <c r="E32" s="54">
        <f t="shared" si="6"/>
        <v>0</v>
      </c>
      <c r="F32" s="54">
        <f t="shared" si="1"/>
        <v>0</v>
      </c>
      <c r="G32" s="54">
        <f t="shared" si="2"/>
        <v>0</v>
      </c>
      <c r="H32" s="13">
        <f>+'[1]Table 5C1A-Madison Prep'!D35</f>
        <v>3839.0123210173724</v>
      </c>
      <c r="I32" s="13">
        <f>+'[1]Table 5C1A-Madison Prep'!F35</f>
        <v>754.94999999999993</v>
      </c>
      <c r="J32" s="13">
        <f t="shared" si="7"/>
        <v>2296.9811605086861</v>
      </c>
      <c r="K32" s="14">
        <f t="shared" si="3"/>
        <v>0</v>
      </c>
      <c r="L32" s="13">
        <f t="shared" si="4"/>
        <v>0</v>
      </c>
      <c r="M32" s="13">
        <f t="shared" si="5"/>
        <v>0</v>
      </c>
    </row>
    <row r="33" spans="1:13" ht="14.25" x14ac:dyDescent="0.2">
      <c r="A33" s="60">
        <v>30</v>
      </c>
      <c r="B33" s="22" t="s">
        <v>134</v>
      </c>
      <c r="C33" s="12">
        <f>+'10.1.14_SIS'!CI34</f>
        <v>0</v>
      </c>
      <c r="D33" s="12">
        <f>+'2.1.15_SIS'!CF34</f>
        <v>0</v>
      </c>
      <c r="E33" s="55">
        <f t="shared" si="6"/>
        <v>0</v>
      </c>
      <c r="F33" s="55">
        <f t="shared" si="1"/>
        <v>0</v>
      </c>
      <c r="G33" s="55">
        <f t="shared" si="2"/>
        <v>0</v>
      </c>
      <c r="H33" s="11">
        <f>+'[1]Table 5C1A-Madison Prep'!D36</f>
        <v>5804.5327273996763</v>
      </c>
      <c r="I33" s="11">
        <f>+'[1]Table 5C1A-Madison Prep'!F36</f>
        <v>727.17</v>
      </c>
      <c r="J33" s="11">
        <f t="shared" si="7"/>
        <v>3265.8513636998382</v>
      </c>
      <c r="K33" s="10">
        <f t="shared" si="3"/>
        <v>0</v>
      </c>
      <c r="L33" s="11">
        <f t="shared" si="4"/>
        <v>0</v>
      </c>
      <c r="M33" s="11">
        <f t="shared" si="5"/>
        <v>0</v>
      </c>
    </row>
    <row r="34" spans="1:13" ht="14.25" x14ac:dyDescent="0.2">
      <c r="A34" s="59">
        <v>31</v>
      </c>
      <c r="B34" s="20" t="s">
        <v>133</v>
      </c>
      <c r="C34" s="15">
        <f>+'10.1.14_SIS'!CI35</f>
        <v>0</v>
      </c>
      <c r="D34" s="15">
        <f>+'2.1.15_SIS'!CF35</f>
        <v>0</v>
      </c>
      <c r="E34" s="54">
        <f t="shared" si="6"/>
        <v>0</v>
      </c>
      <c r="F34" s="54">
        <f t="shared" si="1"/>
        <v>0</v>
      </c>
      <c r="G34" s="54">
        <f t="shared" si="2"/>
        <v>0</v>
      </c>
      <c r="H34" s="13">
        <f>+'[1]Table 5C1A-Madison Prep'!D37</f>
        <v>4520.6176716868531</v>
      </c>
      <c r="I34" s="13">
        <f>+'[1]Table 5C1A-Madison Prep'!F37</f>
        <v>620.83000000000004</v>
      </c>
      <c r="J34" s="13">
        <f t="shared" si="7"/>
        <v>2570.7238358434265</v>
      </c>
      <c r="K34" s="14">
        <f t="shared" si="3"/>
        <v>0</v>
      </c>
      <c r="L34" s="13">
        <f t="shared" si="4"/>
        <v>0</v>
      </c>
      <c r="M34" s="13">
        <f t="shared" si="5"/>
        <v>0</v>
      </c>
    </row>
    <row r="35" spans="1:13" ht="14.25" x14ac:dyDescent="0.2">
      <c r="A35" s="59">
        <v>32</v>
      </c>
      <c r="B35" s="20" t="s">
        <v>132</v>
      </c>
      <c r="C35" s="15">
        <f>+'10.1.14_SIS'!CI36</f>
        <v>0</v>
      </c>
      <c r="D35" s="15">
        <f>+'2.1.15_SIS'!CF36</f>
        <v>0</v>
      </c>
      <c r="E35" s="54">
        <f t="shared" si="6"/>
        <v>0</v>
      </c>
      <c r="F35" s="54">
        <f t="shared" si="1"/>
        <v>0</v>
      </c>
      <c r="G35" s="54">
        <f t="shared" si="2"/>
        <v>0</v>
      </c>
      <c r="H35" s="13">
        <f>+'[1]Table 5C1A-Madison Prep'!D38</f>
        <v>5652.819189061127</v>
      </c>
      <c r="I35" s="13">
        <f>+'[1]Table 5C1A-Madison Prep'!F38</f>
        <v>559.77</v>
      </c>
      <c r="J35" s="13">
        <f t="shared" si="7"/>
        <v>3106.2945945305637</v>
      </c>
      <c r="K35" s="14">
        <f t="shared" si="3"/>
        <v>0</v>
      </c>
      <c r="L35" s="13">
        <f t="shared" si="4"/>
        <v>0</v>
      </c>
      <c r="M35" s="13">
        <f t="shared" si="5"/>
        <v>0</v>
      </c>
    </row>
    <row r="36" spans="1:13" ht="14.25" x14ac:dyDescent="0.2">
      <c r="A36" s="59">
        <v>33</v>
      </c>
      <c r="B36" s="20" t="s">
        <v>131</v>
      </c>
      <c r="C36" s="15">
        <f>+'10.1.14_SIS'!CI37</f>
        <v>0</v>
      </c>
      <c r="D36" s="15">
        <f>+'2.1.15_SIS'!CF37</f>
        <v>0</v>
      </c>
      <c r="E36" s="54">
        <f t="shared" si="6"/>
        <v>0</v>
      </c>
      <c r="F36" s="54">
        <f t="shared" si="1"/>
        <v>0</v>
      </c>
      <c r="G36" s="54">
        <f t="shared" si="2"/>
        <v>0</v>
      </c>
      <c r="H36" s="13">
        <f>+'[1]Table 5C1A-Madison Prep'!D39</f>
        <v>5456.2254558085233</v>
      </c>
      <c r="I36" s="13">
        <f>+'[1]Table 5C1A-Madison Prep'!F39</f>
        <v>655.31000000000006</v>
      </c>
      <c r="J36" s="13">
        <f t="shared" si="7"/>
        <v>3055.7677279042618</v>
      </c>
      <c r="K36" s="14">
        <f t="shared" si="3"/>
        <v>0</v>
      </c>
      <c r="L36" s="13">
        <f t="shared" si="4"/>
        <v>0</v>
      </c>
      <c r="M36" s="13">
        <f t="shared" si="5"/>
        <v>0</v>
      </c>
    </row>
    <row r="37" spans="1:13" ht="14.25" x14ac:dyDescent="0.2">
      <c r="A37" s="59">
        <v>34</v>
      </c>
      <c r="B37" s="20" t="s">
        <v>130</v>
      </c>
      <c r="C37" s="15">
        <f>+'10.1.14_SIS'!CI38</f>
        <v>0</v>
      </c>
      <c r="D37" s="15">
        <f>+'2.1.15_SIS'!CF38</f>
        <v>0</v>
      </c>
      <c r="E37" s="54">
        <f t="shared" si="6"/>
        <v>0</v>
      </c>
      <c r="F37" s="54">
        <f t="shared" si="1"/>
        <v>0</v>
      </c>
      <c r="G37" s="54">
        <f t="shared" si="2"/>
        <v>0</v>
      </c>
      <c r="H37" s="13">
        <f>+'[1]Table 5C1A-Madison Prep'!D40</f>
        <v>6292.0976842789005</v>
      </c>
      <c r="I37" s="13">
        <f>+'[1]Table 5C1A-Madison Prep'!F40</f>
        <v>644.11000000000013</v>
      </c>
      <c r="J37" s="13">
        <f t="shared" si="7"/>
        <v>3468.1038421394505</v>
      </c>
      <c r="K37" s="14">
        <f t="shared" si="3"/>
        <v>0</v>
      </c>
      <c r="L37" s="13">
        <f t="shared" si="4"/>
        <v>0</v>
      </c>
      <c r="M37" s="13">
        <f t="shared" si="5"/>
        <v>0</v>
      </c>
    </row>
    <row r="38" spans="1:13" ht="14.25" x14ac:dyDescent="0.2">
      <c r="A38" s="60">
        <v>35</v>
      </c>
      <c r="B38" s="22" t="s">
        <v>129</v>
      </c>
      <c r="C38" s="12">
        <f>+'10.1.14_SIS'!CI39</f>
        <v>0</v>
      </c>
      <c r="D38" s="12">
        <f>+'2.1.15_SIS'!CF39</f>
        <v>0</v>
      </c>
      <c r="E38" s="55">
        <f t="shared" si="6"/>
        <v>0</v>
      </c>
      <c r="F38" s="55">
        <f t="shared" si="1"/>
        <v>0</v>
      </c>
      <c r="G38" s="55">
        <f t="shared" si="2"/>
        <v>0</v>
      </c>
      <c r="H38" s="11">
        <f>+'[1]Table 5C1A-Madison Prep'!D41</f>
        <v>5166.2482060477605</v>
      </c>
      <c r="I38" s="11">
        <f>+'[1]Table 5C1A-Madison Prep'!F41</f>
        <v>537.96</v>
      </c>
      <c r="J38" s="11">
        <f t="shared" si="7"/>
        <v>2852.1041030238803</v>
      </c>
      <c r="K38" s="10">
        <f t="shared" si="3"/>
        <v>0</v>
      </c>
      <c r="L38" s="11">
        <f t="shared" si="4"/>
        <v>0</v>
      </c>
      <c r="M38" s="11">
        <f t="shared" si="5"/>
        <v>0</v>
      </c>
    </row>
    <row r="39" spans="1:13" ht="14.25" x14ac:dyDescent="0.2">
      <c r="A39" s="59">
        <v>36</v>
      </c>
      <c r="B39" s="20" t="s">
        <v>128</v>
      </c>
      <c r="C39" s="15">
        <f>+'10.1.14_SIS'!CI40</f>
        <v>0</v>
      </c>
      <c r="D39" s="15">
        <f>+'2.1.15_SIS'!CF40</f>
        <v>0</v>
      </c>
      <c r="E39" s="54">
        <f t="shared" si="6"/>
        <v>0</v>
      </c>
      <c r="F39" s="54">
        <f t="shared" si="1"/>
        <v>0</v>
      </c>
      <c r="G39" s="54">
        <f t="shared" si="2"/>
        <v>0</v>
      </c>
      <c r="H39" s="13">
        <f>+'[1]Table 5C1A-Madison Prep'!D42</f>
        <v>3602.7009974327857</v>
      </c>
      <c r="I39" s="13">
        <f>+'[1]Table 5C1A-Madison Prep'!F42</f>
        <v>746.0335616438357</v>
      </c>
      <c r="J39" s="13">
        <f t="shared" si="7"/>
        <v>2174.3672795383109</v>
      </c>
      <c r="K39" s="14">
        <f t="shared" si="3"/>
        <v>0</v>
      </c>
      <c r="L39" s="13">
        <f t="shared" si="4"/>
        <v>0</v>
      </c>
      <c r="M39" s="13">
        <f t="shared" si="5"/>
        <v>0</v>
      </c>
    </row>
    <row r="40" spans="1:13" ht="14.25" x14ac:dyDescent="0.2">
      <c r="A40" s="59">
        <v>37</v>
      </c>
      <c r="B40" s="20" t="s">
        <v>127</v>
      </c>
      <c r="C40" s="15">
        <f>+'10.1.14_SIS'!CI41</f>
        <v>0</v>
      </c>
      <c r="D40" s="15">
        <f>+'2.1.15_SIS'!CF41</f>
        <v>0</v>
      </c>
      <c r="E40" s="54">
        <f t="shared" si="6"/>
        <v>0</v>
      </c>
      <c r="F40" s="54">
        <f t="shared" si="1"/>
        <v>0</v>
      </c>
      <c r="G40" s="54">
        <f t="shared" si="2"/>
        <v>0</v>
      </c>
      <c r="H40" s="13">
        <f>+'[1]Table 5C1A-Madison Prep'!D43</f>
        <v>5665.3839260317691</v>
      </c>
      <c r="I40" s="13">
        <f>+'[1]Table 5C1A-Madison Prep'!F43</f>
        <v>653.61</v>
      </c>
      <c r="J40" s="13">
        <f t="shared" si="7"/>
        <v>3159.4969630158844</v>
      </c>
      <c r="K40" s="14">
        <f t="shared" si="3"/>
        <v>0</v>
      </c>
      <c r="L40" s="13">
        <f t="shared" si="4"/>
        <v>0</v>
      </c>
      <c r="M40" s="13">
        <f t="shared" si="5"/>
        <v>0</v>
      </c>
    </row>
    <row r="41" spans="1:13" ht="14.25" x14ac:dyDescent="0.2">
      <c r="A41" s="59">
        <v>38</v>
      </c>
      <c r="B41" s="20" t="s">
        <v>126</v>
      </c>
      <c r="C41" s="15">
        <f>+'10.1.14_SIS'!CI42</f>
        <v>0</v>
      </c>
      <c r="D41" s="15">
        <f>+'2.1.15_SIS'!CF42</f>
        <v>0</v>
      </c>
      <c r="E41" s="54">
        <f t="shared" si="6"/>
        <v>0</v>
      </c>
      <c r="F41" s="54">
        <f t="shared" si="1"/>
        <v>0</v>
      </c>
      <c r="G41" s="54">
        <f t="shared" si="2"/>
        <v>0</v>
      </c>
      <c r="H41" s="13">
        <f>+'[1]Table 5C1A-Madison Prep'!D44</f>
        <v>2088.8017552916881</v>
      </c>
      <c r="I41" s="13">
        <f>+'[1]Table 5C1A-Madison Prep'!F44</f>
        <v>829.92000000000007</v>
      </c>
      <c r="J41" s="13">
        <f t="shared" si="7"/>
        <v>1459.3608776458441</v>
      </c>
      <c r="K41" s="14">
        <f t="shared" si="3"/>
        <v>0</v>
      </c>
      <c r="L41" s="13">
        <f t="shared" si="4"/>
        <v>0</v>
      </c>
      <c r="M41" s="13">
        <f t="shared" si="5"/>
        <v>0</v>
      </c>
    </row>
    <row r="42" spans="1:13" ht="14.25" x14ac:dyDescent="0.2">
      <c r="A42" s="59">
        <v>39</v>
      </c>
      <c r="B42" s="20" t="s">
        <v>125</v>
      </c>
      <c r="C42" s="15">
        <f>+'10.1.14_SIS'!CI43</f>
        <v>0</v>
      </c>
      <c r="D42" s="15">
        <f>+'2.1.15_SIS'!CF43</f>
        <v>0</v>
      </c>
      <c r="E42" s="54">
        <f t="shared" si="6"/>
        <v>0</v>
      </c>
      <c r="F42" s="54">
        <f t="shared" si="1"/>
        <v>0</v>
      </c>
      <c r="G42" s="54">
        <f t="shared" si="2"/>
        <v>0</v>
      </c>
      <c r="H42" s="13">
        <f>+'[1]Table 5C1A-Madison Prep'!D45</f>
        <v>3656.9056809295676</v>
      </c>
      <c r="I42" s="13">
        <f>+'[1]Table 5C1A-Madison Prep'!F45</f>
        <v>779.65573042776396</v>
      </c>
      <c r="J42" s="13">
        <f t="shared" si="7"/>
        <v>2218.280705678666</v>
      </c>
      <c r="K42" s="14">
        <f t="shared" si="3"/>
        <v>0</v>
      </c>
      <c r="L42" s="13">
        <f t="shared" si="4"/>
        <v>0</v>
      </c>
      <c r="M42" s="13">
        <f t="shared" si="5"/>
        <v>0</v>
      </c>
    </row>
    <row r="43" spans="1:13" ht="14.25" x14ac:dyDescent="0.2">
      <c r="A43" s="60">
        <v>40</v>
      </c>
      <c r="B43" s="22" t="s">
        <v>124</v>
      </c>
      <c r="C43" s="12">
        <f>+'10.1.14_SIS'!CI44</f>
        <v>0</v>
      </c>
      <c r="D43" s="12">
        <f>+'2.1.15_SIS'!CF44</f>
        <v>0</v>
      </c>
      <c r="E43" s="55">
        <f t="shared" si="6"/>
        <v>0</v>
      </c>
      <c r="F43" s="55">
        <f t="shared" si="1"/>
        <v>0</v>
      </c>
      <c r="G43" s="55">
        <f t="shared" si="2"/>
        <v>0</v>
      </c>
      <c r="H43" s="11">
        <f>+'[1]Table 5C1A-Madison Prep'!D46</f>
        <v>5121.8110285698403</v>
      </c>
      <c r="I43" s="11">
        <f>+'[1]Table 5C1A-Madison Prep'!F46</f>
        <v>700.2700000000001</v>
      </c>
      <c r="J43" s="11">
        <f t="shared" si="7"/>
        <v>2911.0405142849204</v>
      </c>
      <c r="K43" s="10">
        <f t="shared" si="3"/>
        <v>0</v>
      </c>
      <c r="L43" s="11">
        <f t="shared" si="4"/>
        <v>0</v>
      </c>
      <c r="M43" s="11">
        <f t="shared" si="5"/>
        <v>0</v>
      </c>
    </row>
    <row r="44" spans="1:13" ht="14.25" x14ac:dyDescent="0.2">
      <c r="A44" s="59">
        <v>41</v>
      </c>
      <c r="B44" s="20" t="s">
        <v>123</v>
      </c>
      <c r="C44" s="15">
        <f>+'10.1.14_SIS'!CI45</f>
        <v>0</v>
      </c>
      <c r="D44" s="15">
        <f>+'2.1.15_SIS'!CF45</f>
        <v>0</v>
      </c>
      <c r="E44" s="54">
        <f t="shared" si="6"/>
        <v>0</v>
      </c>
      <c r="F44" s="54">
        <f t="shared" si="1"/>
        <v>0</v>
      </c>
      <c r="G44" s="54">
        <f t="shared" si="2"/>
        <v>0</v>
      </c>
      <c r="H44" s="13">
        <f>+'[1]Table 5C1A-Madison Prep'!D47</f>
        <v>3291.1948574716475</v>
      </c>
      <c r="I44" s="13">
        <f>+'[1]Table 5C1A-Madison Prep'!F47</f>
        <v>886.22</v>
      </c>
      <c r="J44" s="13">
        <f t="shared" si="7"/>
        <v>2088.7074287358237</v>
      </c>
      <c r="K44" s="14">
        <f t="shared" si="3"/>
        <v>0</v>
      </c>
      <c r="L44" s="13">
        <f t="shared" si="4"/>
        <v>0</v>
      </c>
      <c r="M44" s="13">
        <f t="shared" si="5"/>
        <v>0</v>
      </c>
    </row>
    <row r="45" spans="1:13" ht="14.25" x14ac:dyDescent="0.2">
      <c r="A45" s="59">
        <v>42</v>
      </c>
      <c r="B45" s="20" t="s">
        <v>122</v>
      </c>
      <c r="C45" s="15">
        <f>+'10.1.14_SIS'!CI46</f>
        <v>0</v>
      </c>
      <c r="D45" s="15">
        <f>+'2.1.15_SIS'!CF46</f>
        <v>0</v>
      </c>
      <c r="E45" s="54">
        <f t="shared" si="6"/>
        <v>0</v>
      </c>
      <c r="F45" s="54">
        <f t="shared" si="1"/>
        <v>0</v>
      </c>
      <c r="G45" s="54">
        <f t="shared" si="2"/>
        <v>0</v>
      </c>
      <c r="H45" s="13">
        <f>+'[1]Table 5C1A-Madison Prep'!D48</f>
        <v>5113.6077751368684</v>
      </c>
      <c r="I45" s="13">
        <f>+'[1]Table 5C1A-Madison Prep'!F48</f>
        <v>534.28</v>
      </c>
      <c r="J45" s="13">
        <f t="shared" si="7"/>
        <v>2823.9438875684341</v>
      </c>
      <c r="K45" s="14">
        <f t="shared" si="3"/>
        <v>0</v>
      </c>
      <c r="L45" s="13">
        <f t="shared" si="4"/>
        <v>0</v>
      </c>
      <c r="M45" s="13">
        <f t="shared" si="5"/>
        <v>0</v>
      </c>
    </row>
    <row r="46" spans="1:13" ht="14.25" x14ac:dyDescent="0.2">
      <c r="A46" s="59">
        <v>43</v>
      </c>
      <c r="B46" s="20" t="s">
        <v>121</v>
      </c>
      <c r="C46" s="15">
        <f>+'10.1.14_SIS'!CI47</f>
        <v>0</v>
      </c>
      <c r="D46" s="15">
        <f>+'2.1.15_SIS'!CF47</f>
        <v>0</v>
      </c>
      <c r="E46" s="54">
        <f t="shared" si="6"/>
        <v>0</v>
      </c>
      <c r="F46" s="54">
        <f t="shared" si="1"/>
        <v>0</v>
      </c>
      <c r="G46" s="54">
        <f t="shared" si="2"/>
        <v>0</v>
      </c>
      <c r="H46" s="13">
        <f>+'[1]Table 5C1A-Madison Prep'!D49</f>
        <v>5788.74387205947</v>
      </c>
      <c r="I46" s="13">
        <f>+'[1]Table 5C1A-Madison Prep'!F49</f>
        <v>574.6099999999999</v>
      </c>
      <c r="J46" s="13">
        <f t="shared" si="7"/>
        <v>3181.6769360297349</v>
      </c>
      <c r="K46" s="14">
        <f t="shared" si="3"/>
        <v>0</v>
      </c>
      <c r="L46" s="13">
        <f t="shared" si="4"/>
        <v>0</v>
      </c>
      <c r="M46" s="13">
        <f t="shared" si="5"/>
        <v>0</v>
      </c>
    </row>
    <row r="47" spans="1:13" ht="14.25" x14ac:dyDescent="0.2">
      <c r="A47" s="59">
        <v>44</v>
      </c>
      <c r="B47" s="20" t="s">
        <v>120</v>
      </c>
      <c r="C47" s="15">
        <f>+'10.1.14_SIS'!CI48</f>
        <v>0</v>
      </c>
      <c r="D47" s="15">
        <f>+'2.1.15_SIS'!CF48</f>
        <v>0</v>
      </c>
      <c r="E47" s="54">
        <f t="shared" si="6"/>
        <v>0</v>
      </c>
      <c r="F47" s="54">
        <f t="shared" si="1"/>
        <v>0</v>
      </c>
      <c r="G47" s="54">
        <f t="shared" si="2"/>
        <v>0</v>
      </c>
      <c r="H47" s="13">
        <f>+'[1]Table 5C1A-Madison Prep'!D50</f>
        <v>4897.5958151820359</v>
      </c>
      <c r="I47" s="13">
        <f>+'[1]Table 5C1A-Madison Prep'!F50</f>
        <v>663.16000000000008</v>
      </c>
      <c r="J47" s="13">
        <f t="shared" si="7"/>
        <v>2780.3779075910179</v>
      </c>
      <c r="K47" s="14">
        <f t="shared" si="3"/>
        <v>0</v>
      </c>
      <c r="L47" s="13">
        <f t="shared" si="4"/>
        <v>0</v>
      </c>
      <c r="M47" s="13">
        <f t="shared" si="5"/>
        <v>0</v>
      </c>
    </row>
    <row r="48" spans="1:13" ht="14.25" x14ac:dyDescent="0.2">
      <c r="A48" s="60">
        <v>45</v>
      </c>
      <c r="B48" s="22" t="s">
        <v>119</v>
      </c>
      <c r="C48" s="12">
        <f>+'10.1.14_SIS'!CI49</f>
        <v>0</v>
      </c>
      <c r="D48" s="12">
        <f>+'2.1.15_SIS'!CF49</f>
        <v>0</v>
      </c>
      <c r="E48" s="55">
        <f t="shared" si="6"/>
        <v>0</v>
      </c>
      <c r="F48" s="55">
        <f t="shared" si="1"/>
        <v>0</v>
      </c>
      <c r="G48" s="55">
        <f t="shared" si="2"/>
        <v>0</v>
      </c>
      <c r="H48" s="11">
        <f>+'[1]Table 5C1A-Madison Prep'!D51</f>
        <v>2054.0472499469101</v>
      </c>
      <c r="I48" s="11">
        <f>+'[1]Table 5C1A-Madison Prep'!F51</f>
        <v>753.96000000000015</v>
      </c>
      <c r="J48" s="11">
        <f t="shared" si="7"/>
        <v>1404.0036249734551</v>
      </c>
      <c r="K48" s="10">
        <f t="shared" si="3"/>
        <v>0</v>
      </c>
      <c r="L48" s="11">
        <f t="shared" si="4"/>
        <v>0</v>
      </c>
      <c r="M48" s="11">
        <f t="shared" si="5"/>
        <v>0</v>
      </c>
    </row>
    <row r="49" spans="1:13" ht="14.25" x14ac:dyDescent="0.2">
      <c r="A49" s="59">
        <v>46</v>
      </c>
      <c r="B49" s="20" t="s">
        <v>118</v>
      </c>
      <c r="C49" s="15">
        <f>+'10.1.14_SIS'!CI50</f>
        <v>0</v>
      </c>
      <c r="D49" s="15">
        <f>+'2.1.15_SIS'!CF50</f>
        <v>0</v>
      </c>
      <c r="E49" s="54">
        <f t="shared" si="6"/>
        <v>0</v>
      </c>
      <c r="F49" s="54">
        <f t="shared" si="1"/>
        <v>0</v>
      </c>
      <c r="G49" s="54">
        <f t="shared" si="2"/>
        <v>0</v>
      </c>
      <c r="H49" s="13">
        <f>+'[1]Table 5C1A-Madison Prep'!D52</f>
        <v>6051.2144468088381</v>
      </c>
      <c r="I49" s="13">
        <f>+'[1]Table 5C1A-Madison Prep'!F52</f>
        <v>728.06</v>
      </c>
      <c r="J49" s="13">
        <f t="shared" si="7"/>
        <v>3389.6372234044193</v>
      </c>
      <c r="K49" s="14">
        <f t="shared" si="3"/>
        <v>0</v>
      </c>
      <c r="L49" s="13">
        <f t="shared" si="4"/>
        <v>0</v>
      </c>
      <c r="M49" s="13">
        <f t="shared" si="5"/>
        <v>0</v>
      </c>
    </row>
    <row r="50" spans="1:13" ht="14.25" x14ac:dyDescent="0.2">
      <c r="A50" s="59">
        <v>47</v>
      </c>
      <c r="B50" s="20" t="s">
        <v>117</v>
      </c>
      <c r="C50" s="15">
        <f>+'10.1.14_SIS'!CI51</f>
        <v>0</v>
      </c>
      <c r="D50" s="15">
        <f>+'2.1.15_SIS'!CF51</f>
        <v>0</v>
      </c>
      <c r="E50" s="54">
        <f t="shared" si="6"/>
        <v>0</v>
      </c>
      <c r="F50" s="54">
        <f t="shared" si="1"/>
        <v>0</v>
      </c>
      <c r="G50" s="54">
        <f t="shared" si="2"/>
        <v>0</v>
      </c>
      <c r="H50" s="13">
        <f>+'[1]Table 5C1A-Madison Prep'!D53</f>
        <v>2524.1485257646736</v>
      </c>
      <c r="I50" s="13">
        <f>+'[1]Table 5C1A-Madison Prep'!F53</f>
        <v>910.76</v>
      </c>
      <c r="J50" s="13">
        <f t="shared" si="7"/>
        <v>1717.4542628823369</v>
      </c>
      <c r="K50" s="14">
        <f t="shared" si="3"/>
        <v>0</v>
      </c>
      <c r="L50" s="13">
        <f t="shared" si="4"/>
        <v>0</v>
      </c>
      <c r="M50" s="13">
        <f t="shared" si="5"/>
        <v>0</v>
      </c>
    </row>
    <row r="51" spans="1:13" ht="14.25" x14ac:dyDescent="0.2">
      <c r="A51" s="59">
        <v>48</v>
      </c>
      <c r="B51" s="20" t="s">
        <v>116</v>
      </c>
      <c r="C51" s="15">
        <f>+'10.1.14_SIS'!CI52</f>
        <v>0</v>
      </c>
      <c r="D51" s="15">
        <f>+'2.1.15_SIS'!CF52</f>
        <v>0</v>
      </c>
      <c r="E51" s="54">
        <f t="shared" si="6"/>
        <v>0</v>
      </c>
      <c r="F51" s="54">
        <f t="shared" si="1"/>
        <v>0</v>
      </c>
      <c r="G51" s="54">
        <f t="shared" si="2"/>
        <v>0</v>
      </c>
      <c r="H51" s="13">
        <f>+'[1]Table 5C1A-Madison Prep'!D54</f>
        <v>3983.3582529800719</v>
      </c>
      <c r="I51" s="13">
        <f>+'[1]Table 5C1A-Madison Prep'!F54</f>
        <v>871.07</v>
      </c>
      <c r="J51" s="13">
        <f t="shared" si="7"/>
        <v>2427.2141264900361</v>
      </c>
      <c r="K51" s="14">
        <f t="shared" si="3"/>
        <v>0</v>
      </c>
      <c r="L51" s="13">
        <f t="shared" si="4"/>
        <v>0</v>
      </c>
      <c r="M51" s="13">
        <f t="shared" si="5"/>
        <v>0</v>
      </c>
    </row>
    <row r="52" spans="1:13" ht="14.25" x14ac:dyDescent="0.2">
      <c r="A52" s="59">
        <v>49</v>
      </c>
      <c r="B52" s="20" t="s">
        <v>115</v>
      </c>
      <c r="C52" s="15">
        <f>+'10.1.14_SIS'!CI53</f>
        <v>0</v>
      </c>
      <c r="D52" s="15">
        <f>+'2.1.15_SIS'!CF53</f>
        <v>0</v>
      </c>
      <c r="E52" s="54">
        <f t="shared" si="6"/>
        <v>0</v>
      </c>
      <c r="F52" s="54">
        <f t="shared" si="1"/>
        <v>0</v>
      </c>
      <c r="G52" s="54">
        <f t="shared" si="2"/>
        <v>0</v>
      </c>
      <c r="H52" s="13">
        <f>+'[1]Table 5C1A-Madison Prep'!D55</f>
        <v>4995.8755315659191</v>
      </c>
      <c r="I52" s="13">
        <f>+'[1]Table 5C1A-Madison Prep'!F55</f>
        <v>574.43999999999994</v>
      </c>
      <c r="J52" s="13">
        <f t="shared" si="7"/>
        <v>2785.1577657829594</v>
      </c>
      <c r="K52" s="14">
        <f t="shared" si="3"/>
        <v>0</v>
      </c>
      <c r="L52" s="13">
        <f t="shared" si="4"/>
        <v>0</v>
      </c>
      <c r="M52" s="13">
        <f t="shared" si="5"/>
        <v>0</v>
      </c>
    </row>
    <row r="53" spans="1:13" ht="14.25" x14ac:dyDescent="0.2">
      <c r="A53" s="60">
        <v>50</v>
      </c>
      <c r="B53" s="22" t="s">
        <v>114</v>
      </c>
      <c r="C53" s="12">
        <f>+'10.1.14_SIS'!CI54</f>
        <v>0</v>
      </c>
      <c r="D53" s="12">
        <f>+'2.1.15_SIS'!CF54</f>
        <v>0</v>
      </c>
      <c r="E53" s="55">
        <f t="shared" si="6"/>
        <v>0</v>
      </c>
      <c r="F53" s="55">
        <f t="shared" si="1"/>
        <v>0</v>
      </c>
      <c r="G53" s="55">
        <f t="shared" si="2"/>
        <v>0</v>
      </c>
      <c r="H53" s="11">
        <f>+'[1]Table 5C1A-Madison Prep'!D56</f>
        <v>5177.6892722701677</v>
      </c>
      <c r="I53" s="11">
        <f>+'[1]Table 5C1A-Madison Prep'!F56</f>
        <v>634.46</v>
      </c>
      <c r="J53" s="11">
        <f t="shared" si="7"/>
        <v>2906.0746361350839</v>
      </c>
      <c r="K53" s="10">
        <f t="shared" si="3"/>
        <v>0</v>
      </c>
      <c r="L53" s="11">
        <f t="shared" si="4"/>
        <v>0</v>
      </c>
      <c r="M53" s="11">
        <f t="shared" si="5"/>
        <v>0</v>
      </c>
    </row>
    <row r="54" spans="1:13" ht="14.25" x14ac:dyDescent="0.2">
      <c r="A54" s="59">
        <v>51</v>
      </c>
      <c r="B54" s="20" t="s">
        <v>113</v>
      </c>
      <c r="C54" s="15">
        <f>+'10.1.14_SIS'!CI55</f>
        <v>0</v>
      </c>
      <c r="D54" s="15">
        <f>+'2.1.15_SIS'!CF55</f>
        <v>0</v>
      </c>
      <c r="E54" s="54">
        <f t="shared" si="6"/>
        <v>0</v>
      </c>
      <c r="F54" s="54">
        <f t="shared" si="1"/>
        <v>0</v>
      </c>
      <c r="G54" s="54">
        <f t="shared" si="2"/>
        <v>0</v>
      </c>
      <c r="H54" s="13">
        <f>+'[1]Table 5C1A-Madison Prep'!D57</f>
        <v>4154.1928602178996</v>
      </c>
      <c r="I54" s="13">
        <f>+'[1]Table 5C1A-Madison Prep'!F57</f>
        <v>706.66</v>
      </c>
      <c r="J54" s="13">
        <f t="shared" si="7"/>
        <v>2430.4264301089497</v>
      </c>
      <c r="K54" s="14">
        <f t="shared" si="3"/>
        <v>0</v>
      </c>
      <c r="L54" s="13">
        <f t="shared" si="4"/>
        <v>0</v>
      </c>
      <c r="M54" s="13">
        <f t="shared" si="5"/>
        <v>0</v>
      </c>
    </row>
    <row r="55" spans="1:13" ht="14.25" x14ac:dyDescent="0.2">
      <c r="A55" s="59">
        <v>52</v>
      </c>
      <c r="B55" s="20" t="s">
        <v>112</v>
      </c>
      <c r="C55" s="15">
        <f>+'10.1.14_SIS'!CI56</f>
        <v>0</v>
      </c>
      <c r="D55" s="15">
        <f>+'2.1.15_SIS'!CF56</f>
        <v>0</v>
      </c>
      <c r="E55" s="54">
        <f t="shared" si="6"/>
        <v>0</v>
      </c>
      <c r="F55" s="54">
        <f t="shared" si="1"/>
        <v>0</v>
      </c>
      <c r="G55" s="54">
        <f t="shared" si="2"/>
        <v>0</v>
      </c>
      <c r="H55" s="13">
        <f>+'[1]Table 5C1A-Madison Prep'!D58</f>
        <v>5062.2745845228173</v>
      </c>
      <c r="I55" s="13">
        <f>+'[1]Table 5C1A-Madison Prep'!F58</f>
        <v>658.37</v>
      </c>
      <c r="J55" s="13">
        <f t="shared" si="7"/>
        <v>2860.3222922614086</v>
      </c>
      <c r="K55" s="14">
        <f t="shared" si="3"/>
        <v>0</v>
      </c>
      <c r="L55" s="13">
        <f t="shared" si="4"/>
        <v>0</v>
      </c>
      <c r="M55" s="13">
        <f t="shared" si="5"/>
        <v>0</v>
      </c>
    </row>
    <row r="56" spans="1:13" ht="14.25" x14ac:dyDescent="0.2">
      <c r="A56" s="59">
        <v>53</v>
      </c>
      <c r="B56" s="20" t="s">
        <v>111</v>
      </c>
      <c r="C56" s="15">
        <f>+'10.1.14_SIS'!CI57</f>
        <v>0</v>
      </c>
      <c r="D56" s="15">
        <f>+'2.1.15_SIS'!CF57</f>
        <v>0</v>
      </c>
      <c r="E56" s="54">
        <f t="shared" si="6"/>
        <v>0</v>
      </c>
      <c r="F56" s="54">
        <f t="shared" si="1"/>
        <v>0</v>
      </c>
      <c r="G56" s="54">
        <f t="shared" si="2"/>
        <v>0</v>
      </c>
      <c r="H56" s="13">
        <f>+'[1]Table 5C1A-Madison Prep'!D59</f>
        <v>5060.1508194045482</v>
      </c>
      <c r="I56" s="13">
        <f>+'[1]Table 5C1A-Madison Prep'!F59</f>
        <v>689.74</v>
      </c>
      <c r="J56" s="13">
        <f t="shared" si="7"/>
        <v>2874.945409702274</v>
      </c>
      <c r="K56" s="14">
        <f t="shared" si="3"/>
        <v>0</v>
      </c>
      <c r="L56" s="13">
        <f t="shared" si="4"/>
        <v>0</v>
      </c>
      <c r="M56" s="13">
        <f t="shared" si="5"/>
        <v>0</v>
      </c>
    </row>
    <row r="57" spans="1:13" ht="14.25" x14ac:dyDescent="0.2">
      <c r="A57" s="59">
        <v>54</v>
      </c>
      <c r="B57" s="20" t="s">
        <v>110</v>
      </c>
      <c r="C57" s="15">
        <f>+'10.1.14_SIS'!CI58</f>
        <v>0</v>
      </c>
      <c r="D57" s="15">
        <f>+'2.1.15_SIS'!CF58</f>
        <v>0</v>
      </c>
      <c r="E57" s="54">
        <f t="shared" si="6"/>
        <v>0</v>
      </c>
      <c r="F57" s="54">
        <f t="shared" si="1"/>
        <v>0</v>
      </c>
      <c r="G57" s="54">
        <f t="shared" si="2"/>
        <v>0</v>
      </c>
      <c r="H57" s="13">
        <f>+'[1]Table 5C1A-Madison Prep'!D60</f>
        <v>5867.0798370516713</v>
      </c>
      <c r="I57" s="13">
        <f>+'[1]Table 5C1A-Madison Prep'!F60</f>
        <v>951.45</v>
      </c>
      <c r="J57" s="13">
        <f t="shared" si="7"/>
        <v>3409.2649185258356</v>
      </c>
      <c r="K57" s="14">
        <f t="shared" si="3"/>
        <v>0</v>
      </c>
      <c r="L57" s="13">
        <f t="shared" si="4"/>
        <v>0</v>
      </c>
      <c r="M57" s="13">
        <f t="shared" si="5"/>
        <v>0</v>
      </c>
    </row>
    <row r="58" spans="1:13" ht="14.25" x14ac:dyDescent="0.2">
      <c r="A58" s="60">
        <v>55</v>
      </c>
      <c r="B58" s="22" t="s">
        <v>109</v>
      </c>
      <c r="C58" s="12">
        <f>+'10.1.14_SIS'!CI59</f>
        <v>0</v>
      </c>
      <c r="D58" s="12">
        <f>+'2.1.15_SIS'!CF59</f>
        <v>0</v>
      </c>
      <c r="E58" s="55">
        <f t="shared" si="6"/>
        <v>0</v>
      </c>
      <c r="F58" s="55">
        <f t="shared" si="1"/>
        <v>0</v>
      </c>
      <c r="G58" s="55">
        <f t="shared" si="2"/>
        <v>0</v>
      </c>
      <c r="H58" s="11">
        <f>+'[1]Table 5C1A-Madison Prep'!D61</f>
        <v>4266.8225491298481</v>
      </c>
      <c r="I58" s="11">
        <f>+'[1]Table 5C1A-Madison Prep'!F61</f>
        <v>795.14</v>
      </c>
      <c r="J58" s="11">
        <f t="shared" si="7"/>
        <v>2530.9812745649242</v>
      </c>
      <c r="K58" s="10">
        <f t="shared" si="3"/>
        <v>0</v>
      </c>
      <c r="L58" s="11">
        <f t="shared" si="4"/>
        <v>0</v>
      </c>
      <c r="M58" s="11">
        <f t="shared" si="5"/>
        <v>0</v>
      </c>
    </row>
    <row r="59" spans="1:13" ht="14.25" x14ac:dyDescent="0.2">
      <c r="A59" s="59">
        <v>56</v>
      </c>
      <c r="B59" s="20" t="s">
        <v>108</v>
      </c>
      <c r="C59" s="15">
        <f>+'10.1.14_SIS'!CI60</f>
        <v>0</v>
      </c>
      <c r="D59" s="15">
        <f>+'2.1.15_SIS'!CF60</f>
        <v>0</v>
      </c>
      <c r="E59" s="54">
        <f t="shared" si="6"/>
        <v>0</v>
      </c>
      <c r="F59" s="54">
        <f t="shared" si="1"/>
        <v>0</v>
      </c>
      <c r="G59" s="54">
        <f t="shared" si="2"/>
        <v>0</v>
      </c>
      <c r="H59" s="13">
        <f>+'[1]Table 5C1A-Madison Prep'!D62</f>
        <v>5028.4909408288286</v>
      </c>
      <c r="I59" s="13">
        <f>+'[1]Table 5C1A-Madison Prep'!F62</f>
        <v>614.66000000000008</v>
      </c>
      <c r="J59" s="13">
        <f t="shared" si="7"/>
        <v>2821.5754704144142</v>
      </c>
      <c r="K59" s="14">
        <f t="shared" si="3"/>
        <v>0</v>
      </c>
      <c r="L59" s="13">
        <f t="shared" si="4"/>
        <v>0</v>
      </c>
      <c r="M59" s="13">
        <f t="shared" si="5"/>
        <v>0</v>
      </c>
    </row>
    <row r="60" spans="1:13" ht="14.25" x14ac:dyDescent="0.2">
      <c r="A60" s="59">
        <v>57</v>
      </c>
      <c r="B60" s="20" t="s">
        <v>107</v>
      </c>
      <c r="C60" s="15">
        <f>+'10.1.14_SIS'!CI61</f>
        <v>0</v>
      </c>
      <c r="D60" s="15">
        <f>+'2.1.15_SIS'!CF61</f>
        <v>0</v>
      </c>
      <c r="E60" s="54">
        <f t="shared" si="6"/>
        <v>0</v>
      </c>
      <c r="F60" s="54">
        <f t="shared" si="1"/>
        <v>0</v>
      </c>
      <c r="G60" s="54">
        <f t="shared" si="2"/>
        <v>0</v>
      </c>
      <c r="H60" s="13">
        <f>+'[1]Table 5C1A-Madison Prep'!D63</f>
        <v>4625.9922979230687</v>
      </c>
      <c r="I60" s="13">
        <f>+'[1]Table 5C1A-Madison Prep'!F63</f>
        <v>764.51</v>
      </c>
      <c r="J60" s="13">
        <f t="shared" si="7"/>
        <v>2695.2511489615345</v>
      </c>
      <c r="K60" s="14">
        <f t="shared" si="3"/>
        <v>0</v>
      </c>
      <c r="L60" s="13">
        <f t="shared" si="4"/>
        <v>0</v>
      </c>
      <c r="M60" s="13">
        <f t="shared" si="5"/>
        <v>0</v>
      </c>
    </row>
    <row r="61" spans="1:13" ht="14.25" x14ac:dyDescent="0.2">
      <c r="A61" s="59">
        <v>58</v>
      </c>
      <c r="B61" s="20" t="s">
        <v>106</v>
      </c>
      <c r="C61" s="15">
        <f>+'10.1.14_SIS'!CI62</f>
        <v>0</v>
      </c>
      <c r="D61" s="15">
        <f>+'2.1.15_SIS'!CF62</f>
        <v>0</v>
      </c>
      <c r="E61" s="54">
        <f t="shared" si="6"/>
        <v>0</v>
      </c>
      <c r="F61" s="54">
        <f t="shared" si="1"/>
        <v>0</v>
      </c>
      <c r="G61" s="54">
        <f t="shared" si="2"/>
        <v>0</v>
      </c>
      <c r="H61" s="13">
        <f>+'[1]Table 5C1A-Madison Prep'!D64</f>
        <v>5673.1129637882123</v>
      </c>
      <c r="I61" s="13">
        <f>+'[1]Table 5C1A-Madison Prep'!F64</f>
        <v>697.04</v>
      </c>
      <c r="J61" s="13">
        <f t="shared" si="7"/>
        <v>3185.0764818941061</v>
      </c>
      <c r="K61" s="14">
        <f t="shared" si="3"/>
        <v>0</v>
      </c>
      <c r="L61" s="13">
        <f t="shared" si="4"/>
        <v>0</v>
      </c>
      <c r="M61" s="13">
        <f t="shared" si="5"/>
        <v>0</v>
      </c>
    </row>
    <row r="62" spans="1:13" ht="14.25" x14ac:dyDescent="0.2">
      <c r="A62" s="59">
        <v>59</v>
      </c>
      <c r="B62" s="20" t="s">
        <v>105</v>
      </c>
      <c r="C62" s="15">
        <f>+'10.1.14_SIS'!CI63</f>
        <v>0</v>
      </c>
      <c r="D62" s="15">
        <f>+'2.1.15_SIS'!CF63</f>
        <v>0</v>
      </c>
      <c r="E62" s="54">
        <f t="shared" si="6"/>
        <v>0</v>
      </c>
      <c r="F62" s="54">
        <f t="shared" si="1"/>
        <v>0</v>
      </c>
      <c r="G62" s="54">
        <f t="shared" si="2"/>
        <v>0</v>
      </c>
      <c r="H62" s="13">
        <f>+'[1]Table 5C1A-Madison Prep'!D65</f>
        <v>6621.946293521848</v>
      </c>
      <c r="I62" s="13">
        <f>+'[1]Table 5C1A-Madison Prep'!F65</f>
        <v>689.52</v>
      </c>
      <c r="J62" s="13">
        <f t="shared" si="7"/>
        <v>3655.7331467609238</v>
      </c>
      <c r="K62" s="14">
        <f t="shared" si="3"/>
        <v>0</v>
      </c>
      <c r="L62" s="13">
        <f t="shared" si="4"/>
        <v>0</v>
      </c>
      <c r="M62" s="13">
        <f t="shared" si="5"/>
        <v>0</v>
      </c>
    </row>
    <row r="63" spans="1:13" ht="14.25" x14ac:dyDescent="0.2">
      <c r="A63" s="60">
        <v>60</v>
      </c>
      <c r="B63" s="22" t="s">
        <v>104</v>
      </c>
      <c r="C63" s="12">
        <f>+'10.1.14_SIS'!CI64</f>
        <v>0</v>
      </c>
      <c r="D63" s="12">
        <f>+'2.1.15_SIS'!CF64</f>
        <v>0</v>
      </c>
      <c r="E63" s="55">
        <f t="shared" si="6"/>
        <v>0</v>
      </c>
      <c r="F63" s="55">
        <f t="shared" si="1"/>
        <v>0</v>
      </c>
      <c r="G63" s="55">
        <f t="shared" si="2"/>
        <v>0</v>
      </c>
      <c r="H63" s="11">
        <f>+'[1]Table 5C1A-Madison Prep'!D66</f>
        <v>5301.224090063828</v>
      </c>
      <c r="I63" s="11">
        <f>+'[1]Table 5C1A-Madison Prep'!F66</f>
        <v>594.04</v>
      </c>
      <c r="J63" s="11">
        <f t="shared" si="7"/>
        <v>2947.632045031914</v>
      </c>
      <c r="K63" s="10">
        <f t="shared" si="3"/>
        <v>0</v>
      </c>
      <c r="L63" s="11">
        <f t="shared" si="4"/>
        <v>0</v>
      </c>
      <c r="M63" s="11">
        <f t="shared" si="5"/>
        <v>0</v>
      </c>
    </row>
    <row r="64" spans="1:13" ht="14.25" x14ac:dyDescent="0.2">
      <c r="A64" s="59">
        <v>61</v>
      </c>
      <c r="B64" s="20" t="s">
        <v>103</v>
      </c>
      <c r="C64" s="15">
        <f>+'10.1.14_SIS'!CI65</f>
        <v>2</v>
      </c>
      <c r="D64" s="15">
        <f>+'2.1.15_SIS'!CF65</f>
        <v>2</v>
      </c>
      <c r="E64" s="54">
        <f t="shared" si="6"/>
        <v>0</v>
      </c>
      <c r="F64" s="54">
        <f t="shared" si="1"/>
        <v>0</v>
      </c>
      <c r="G64" s="54">
        <f t="shared" si="2"/>
        <v>0</v>
      </c>
      <c r="H64" s="13">
        <f>+'[1]Table 5C1A-Madison Prep'!D67</f>
        <v>2854.1575356369185</v>
      </c>
      <c r="I64" s="13">
        <f>+'[1]Table 5C1A-Madison Prep'!F67</f>
        <v>833.70999999999992</v>
      </c>
      <c r="J64" s="13">
        <f t="shared" si="7"/>
        <v>1843.9337678184593</v>
      </c>
      <c r="K64" s="14">
        <f t="shared" si="3"/>
        <v>0</v>
      </c>
      <c r="L64" s="13">
        <f t="shared" si="4"/>
        <v>0</v>
      </c>
      <c r="M64" s="13">
        <f t="shared" si="5"/>
        <v>0</v>
      </c>
    </row>
    <row r="65" spans="1:13" ht="14.25" x14ac:dyDescent="0.2">
      <c r="A65" s="59">
        <v>62</v>
      </c>
      <c r="B65" s="20" t="s">
        <v>102</v>
      </c>
      <c r="C65" s="15">
        <f>+'10.1.14_SIS'!CI66</f>
        <v>0</v>
      </c>
      <c r="D65" s="15">
        <f>+'2.1.15_SIS'!CF66</f>
        <v>0</v>
      </c>
      <c r="E65" s="54">
        <f t="shared" si="6"/>
        <v>0</v>
      </c>
      <c r="F65" s="54">
        <f t="shared" si="1"/>
        <v>0</v>
      </c>
      <c r="G65" s="54">
        <f t="shared" si="2"/>
        <v>0</v>
      </c>
      <c r="H65" s="13">
        <f>+'[1]Table 5C1A-Madison Prep'!D68</f>
        <v>5901.074538516008</v>
      </c>
      <c r="I65" s="13">
        <f>+'[1]Table 5C1A-Madison Prep'!F68</f>
        <v>516.08000000000004</v>
      </c>
      <c r="J65" s="13">
        <f t="shared" si="7"/>
        <v>3208.577269258004</v>
      </c>
      <c r="K65" s="14">
        <f t="shared" si="3"/>
        <v>0</v>
      </c>
      <c r="L65" s="13">
        <f t="shared" si="4"/>
        <v>0</v>
      </c>
      <c r="M65" s="13">
        <f t="shared" si="5"/>
        <v>0</v>
      </c>
    </row>
    <row r="66" spans="1:13" ht="14.25" x14ac:dyDescent="0.2">
      <c r="A66" s="59">
        <v>63</v>
      </c>
      <c r="B66" s="20" t="s">
        <v>101</v>
      </c>
      <c r="C66" s="15">
        <f>+'10.1.14_SIS'!CI67</f>
        <v>0</v>
      </c>
      <c r="D66" s="15">
        <f>+'2.1.15_SIS'!CF67</f>
        <v>0</v>
      </c>
      <c r="E66" s="54">
        <f t="shared" si="6"/>
        <v>0</v>
      </c>
      <c r="F66" s="54">
        <f t="shared" si="1"/>
        <v>0</v>
      </c>
      <c r="G66" s="54">
        <f t="shared" si="2"/>
        <v>0</v>
      </c>
      <c r="H66" s="13">
        <f>+'[1]Table 5C1A-Madison Prep'!D69</f>
        <v>4124.3813481848092</v>
      </c>
      <c r="I66" s="13">
        <f>+'[1]Table 5C1A-Madison Prep'!F69</f>
        <v>756.79</v>
      </c>
      <c r="J66" s="13">
        <f t="shared" si="7"/>
        <v>2440.5856740924046</v>
      </c>
      <c r="K66" s="14">
        <f t="shared" si="3"/>
        <v>0</v>
      </c>
      <c r="L66" s="13">
        <f t="shared" si="4"/>
        <v>0</v>
      </c>
      <c r="M66" s="13">
        <f t="shared" si="5"/>
        <v>0</v>
      </c>
    </row>
    <row r="67" spans="1:13" ht="14.25" x14ac:dyDescent="0.2">
      <c r="A67" s="59">
        <v>64</v>
      </c>
      <c r="B67" s="20" t="s">
        <v>100</v>
      </c>
      <c r="C67" s="15">
        <f>+'10.1.14_SIS'!CI68</f>
        <v>0</v>
      </c>
      <c r="D67" s="15">
        <f>+'2.1.15_SIS'!CF68</f>
        <v>0</v>
      </c>
      <c r="E67" s="54">
        <f t="shared" si="6"/>
        <v>0</v>
      </c>
      <c r="F67" s="54">
        <f t="shared" si="1"/>
        <v>0</v>
      </c>
      <c r="G67" s="54">
        <f t="shared" si="2"/>
        <v>0</v>
      </c>
      <c r="H67" s="13">
        <f>+'[1]Table 5C1A-Madison Prep'!D70</f>
        <v>6277.8307532778254</v>
      </c>
      <c r="I67" s="13">
        <f>+'[1]Table 5C1A-Madison Prep'!F70</f>
        <v>592.66</v>
      </c>
      <c r="J67" s="13">
        <f t="shared" si="7"/>
        <v>3435.2453766389126</v>
      </c>
      <c r="K67" s="14">
        <f t="shared" si="3"/>
        <v>0</v>
      </c>
      <c r="L67" s="13">
        <f t="shared" si="4"/>
        <v>0</v>
      </c>
      <c r="M67" s="13">
        <f t="shared" si="5"/>
        <v>0</v>
      </c>
    </row>
    <row r="68" spans="1:13" ht="14.25" x14ac:dyDescent="0.2">
      <c r="A68" s="60">
        <v>65</v>
      </c>
      <c r="B68" s="22" t="s">
        <v>99</v>
      </c>
      <c r="C68" s="12">
        <f>+'10.1.14_SIS'!CI69</f>
        <v>0</v>
      </c>
      <c r="D68" s="12">
        <f>+'2.1.15_SIS'!CF69</f>
        <v>0</v>
      </c>
      <c r="E68" s="55">
        <f t="shared" si="6"/>
        <v>0</v>
      </c>
      <c r="F68" s="55">
        <f t="shared" ref="F68:F72" si="8">IF(E68&gt;0,E68,0)</f>
        <v>0</v>
      </c>
      <c r="G68" s="55">
        <f t="shared" ref="G68:G72" si="9">IF(E68&lt;0,E68,0)</f>
        <v>0</v>
      </c>
      <c r="H68" s="11">
        <f>+'[1]Table 5C1A-Madison Prep'!D71</f>
        <v>4775.1605543943642</v>
      </c>
      <c r="I68" s="11">
        <f>+'[1]Table 5C1A-Madison Prep'!F71</f>
        <v>829.12</v>
      </c>
      <c r="J68" s="11">
        <f t="shared" si="7"/>
        <v>2802.1402771971821</v>
      </c>
      <c r="K68" s="10">
        <f t="shared" ref="K68:K72" si="10">E68*J68</f>
        <v>0</v>
      </c>
      <c r="L68" s="11">
        <f t="shared" ref="L68:L72" si="11">IF(K68&gt;0,K68,0)</f>
        <v>0</v>
      </c>
      <c r="M68" s="11">
        <f t="shared" ref="M68:M72" si="12">IF(K68&lt;0,K68,0)</f>
        <v>0</v>
      </c>
    </row>
    <row r="69" spans="1:13" ht="14.25" x14ac:dyDescent="0.2">
      <c r="A69" s="59">
        <v>66</v>
      </c>
      <c r="B69" s="20" t="s">
        <v>98</v>
      </c>
      <c r="C69" s="15">
        <f>+'10.1.14_SIS'!CI70</f>
        <v>0</v>
      </c>
      <c r="D69" s="15">
        <f>+'2.1.15_SIS'!CF70</f>
        <v>0</v>
      </c>
      <c r="E69" s="54">
        <f t="shared" ref="E69:E72" si="13">D69-C69</f>
        <v>0</v>
      </c>
      <c r="F69" s="54">
        <f t="shared" si="8"/>
        <v>0</v>
      </c>
      <c r="G69" s="54">
        <f t="shared" si="9"/>
        <v>0</v>
      </c>
      <c r="H69" s="13">
        <f>+'[1]Table 5C1A-Madison Prep'!D72</f>
        <v>6564.0085433910035</v>
      </c>
      <c r="I69" s="13">
        <f>+'[1]Table 5C1A-Madison Prep'!F72</f>
        <v>730.06</v>
      </c>
      <c r="J69" s="13">
        <f t="shared" ref="J69:J72" si="14">(H69+I69)*0.5</f>
        <v>3647.034271695502</v>
      </c>
      <c r="K69" s="14">
        <f t="shared" si="10"/>
        <v>0</v>
      </c>
      <c r="L69" s="13">
        <f t="shared" si="11"/>
        <v>0</v>
      </c>
      <c r="M69" s="13">
        <f t="shared" si="12"/>
        <v>0</v>
      </c>
    </row>
    <row r="70" spans="1:13" ht="14.25" x14ac:dyDescent="0.2">
      <c r="A70" s="59">
        <v>67</v>
      </c>
      <c r="B70" s="20" t="s">
        <v>97</v>
      </c>
      <c r="C70" s="15">
        <f>+'10.1.14_SIS'!CI71</f>
        <v>3</v>
      </c>
      <c r="D70" s="15">
        <f>+'2.1.15_SIS'!CF71</f>
        <v>3</v>
      </c>
      <c r="E70" s="54">
        <f t="shared" si="13"/>
        <v>0</v>
      </c>
      <c r="F70" s="54">
        <f t="shared" si="8"/>
        <v>0</v>
      </c>
      <c r="G70" s="54">
        <f t="shared" si="9"/>
        <v>0</v>
      </c>
      <c r="H70" s="13">
        <f>+'[1]Table 5C1A-Madison Prep'!D73</f>
        <v>5029.1467736134118</v>
      </c>
      <c r="I70" s="13">
        <f>+'[1]Table 5C1A-Madison Prep'!F73</f>
        <v>715.61</v>
      </c>
      <c r="J70" s="13">
        <f t="shared" si="14"/>
        <v>2872.3783868067057</v>
      </c>
      <c r="K70" s="14">
        <f t="shared" si="10"/>
        <v>0</v>
      </c>
      <c r="L70" s="13">
        <f t="shared" si="11"/>
        <v>0</v>
      </c>
      <c r="M70" s="13">
        <f t="shared" si="12"/>
        <v>0</v>
      </c>
    </row>
    <row r="71" spans="1:13" ht="14.25" x14ac:dyDescent="0.2">
      <c r="A71" s="59">
        <v>68</v>
      </c>
      <c r="B71" s="20" t="s">
        <v>96</v>
      </c>
      <c r="C71" s="15">
        <f>+'10.1.14_SIS'!CI72</f>
        <v>9</v>
      </c>
      <c r="D71" s="15">
        <f>+'2.1.15_SIS'!CF72</f>
        <v>8</v>
      </c>
      <c r="E71" s="54">
        <f t="shared" si="13"/>
        <v>-1</v>
      </c>
      <c r="F71" s="54">
        <f t="shared" si="8"/>
        <v>0</v>
      </c>
      <c r="G71" s="54">
        <f t="shared" si="9"/>
        <v>-1</v>
      </c>
      <c r="H71" s="13">
        <f>+'[1]Table 5C1A-Madison Prep'!D74</f>
        <v>6390.1644202560601</v>
      </c>
      <c r="I71" s="13">
        <f>+'[1]Table 5C1A-Madison Prep'!F74</f>
        <v>798.7</v>
      </c>
      <c r="J71" s="13">
        <f t="shared" si="14"/>
        <v>3594.43221012803</v>
      </c>
      <c r="K71" s="14">
        <f t="shared" si="10"/>
        <v>-3594.43221012803</v>
      </c>
      <c r="L71" s="13">
        <f t="shared" si="11"/>
        <v>0</v>
      </c>
      <c r="M71" s="13">
        <f t="shared" si="12"/>
        <v>-3594.43221012803</v>
      </c>
    </row>
    <row r="72" spans="1:13" ht="14.25" x14ac:dyDescent="0.2">
      <c r="A72" s="59">
        <v>69</v>
      </c>
      <c r="B72" s="20" t="s">
        <v>95</v>
      </c>
      <c r="C72" s="15">
        <f>+'10.1.14_SIS'!CI73</f>
        <v>0</v>
      </c>
      <c r="D72" s="15">
        <f>+'2.1.15_SIS'!CF73</f>
        <v>0</v>
      </c>
      <c r="E72" s="54">
        <f t="shared" si="13"/>
        <v>0</v>
      </c>
      <c r="F72" s="54">
        <f t="shared" si="8"/>
        <v>0</v>
      </c>
      <c r="G72" s="54">
        <f t="shared" si="9"/>
        <v>0</v>
      </c>
      <c r="H72" s="13">
        <f>+'[1]Table 5C1A-Madison Prep'!D75</f>
        <v>5722.4947921281337</v>
      </c>
      <c r="I72" s="13">
        <f>+'[1]Table 5C1A-Madison Prep'!F75</f>
        <v>705.67</v>
      </c>
      <c r="J72" s="13">
        <f t="shared" si="14"/>
        <v>3214.0823960640669</v>
      </c>
      <c r="K72" s="14">
        <f t="shared" si="10"/>
        <v>0</v>
      </c>
      <c r="L72" s="13">
        <f t="shared" si="11"/>
        <v>0</v>
      </c>
      <c r="M72" s="13">
        <f t="shared" si="12"/>
        <v>0</v>
      </c>
    </row>
    <row r="73" spans="1:13" ht="13.5" thickBot="1" x14ac:dyDescent="0.25">
      <c r="A73" s="35"/>
      <c r="B73" s="34" t="s">
        <v>94</v>
      </c>
      <c r="C73" s="68">
        <f>SUM(C4:C72)</f>
        <v>346</v>
      </c>
      <c r="D73" s="68">
        <f>SUM(D4:D72)</f>
        <v>339</v>
      </c>
      <c r="E73" s="68">
        <f>SUM(E4:E72)</f>
        <v>-7</v>
      </c>
      <c r="F73" s="68">
        <f>SUM(F4:F72)</f>
        <v>0</v>
      </c>
      <c r="G73" s="68">
        <f>SUM(G4:G72)</f>
        <v>-7</v>
      </c>
      <c r="H73" s="33"/>
      <c r="I73" s="32"/>
      <c r="J73" s="32"/>
      <c r="K73" s="31">
        <f>SUM(K4:K72)</f>
        <v>-16089.659193108584</v>
      </c>
      <c r="L73" s="31">
        <f>SUM(L4:L72)</f>
        <v>0</v>
      </c>
      <c r="M73" s="31">
        <f>SUM(M4:M72)</f>
        <v>-16089.659193108584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February 1 Mid-year Adjustment for Students</oddHeader>
    <oddFooter>&amp;R&amp;P</oddFooter>
  </headerFooter>
  <colBreaks count="1" manualBreakCount="1">
    <brk id="7" max="73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view="pageBreakPreview" zoomScale="70" zoomScaleNormal="100" zoomScaleSheetLayoutView="70" workbookViewId="0">
      <pane xSplit="2" ySplit="3" topLeftCell="D4" activePane="bottomRight" state="frozen"/>
      <selection activeCell="A195" sqref="A195:B195"/>
      <selection pane="topRight" activeCell="A195" sqref="A195:B195"/>
      <selection pane="bottomLeft" activeCell="A195" sqref="A195:B195"/>
      <selection pane="bottomRight" activeCell="A195" sqref="A195:B195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1" t="s">
        <v>166</v>
      </c>
      <c r="B1" s="222"/>
      <c r="C1" s="125" t="s">
        <v>508</v>
      </c>
      <c r="D1" s="124" t="s">
        <v>710</v>
      </c>
      <c r="E1" s="43" t="s">
        <v>709</v>
      </c>
      <c r="F1" s="43" t="s">
        <v>501</v>
      </c>
      <c r="G1" s="43" t="s">
        <v>502</v>
      </c>
      <c r="H1" s="126" t="s">
        <v>517</v>
      </c>
      <c r="I1" s="127" t="s">
        <v>503</v>
      </c>
      <c r="J1" s="124" t="s">
        <v>712</v>
      </c>
      <c r="K1" s="123" t="s">
        <v>505</v>
      </c>
      <c r="L1" s="123" t="s">
        <v>506</v>
      </c>
      <c r="M1" s="123" t="s">
        <v>507</v>
      </c>
    </row>
    <row r="2" spans="1:13" ht="13.9" customHeight="1" x14ac:dyDescent="0.25">
      <c r="A2" s="39"/>
      <c r="B2" s="38"/>
      <c r="C2" s="29">
        <v>1</v>
      </c>
      <c r="D2" s="29">
        <f>C2+1</f>
        <v>2</v>
      </c>
      <c r="E2" s="29">
        <f>D2+1</f>
        <v>3</v>
      </c>
      <c r="F2" s="29">
        <f t="shared" ref="F2:M2" si="0">E2+1</f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28" t="s">
        <v>90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54">
        <f>+'10.1.14_SIS'!CH5</f>
        <v>0</v>
      </c>
      <c r="D4" s="54">
        <f>+'2.1.15_SIS'!CE5</f>
        <v>0</v>
      </c>
      <c r="E4" s="54">
        <f>D4-C4</f>
        <v>0</v>
      </c>
      <c r="F4" s="54">
        <f t="shared" ref="F4:F67" si="1">IF(E4&gt;0,E4,0)</f>
        <v>0</v>
      </c>
      <c r="G4" s="54">
        <f t="shared" ref="G4:G67" si="2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>(H4+I4)*0.5</f>
        <v>2771.6692206674916</v>
      </c>
      <c r="K4" s="14">
        <f t="shared" ref="K4:K67" si="3">E4*J4</f>
        <v>0</v>
      </c>
      <c r="L4" s="13">
        <f t="shared" ref="L4:L67" si="4">IF(K4&gt;0,K4,0)</f>
        <v>0</v>
      </c>
      <c r="M4" s="13">
        <f t="shared" ref="M4:M67" si="5">IF(K4&lt;0,K4,0)</f>
        <v>0</v>
      </c>
    </row>
    <row r="5" spans="1:13" ht="14.25" x14ac:dyDescent="0.2">
      <c r="A5" s="59">
        <v>2</v>
      </c>
      <c r="B5" s="20" t="s">
        <v>162</v>
      </c>
      <c r="C5" s="54">
        <f>+'10.1.14_SIS'!CH6</f>
        <v>0</v>
      </c>
      <c r="D5" s="54">
        <f>+'2.1.15_SIS'!CE6</f>
        <v>0</v>
      </c>
      <c r="E5" s="54">
        <f t="shared" ref="E5:E68" si="6">D5-C5</f>
        <v>0</v>
      </c>
      <c r="F5" s="54">
        <f t="shared" si="1"/>
        <v>0</v>
      </c>
      <c r="G5" s="54">
        <f t="shared" si="2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ref="J5:J68" si="7">(H5+I5)*0.5</f>
        <v>3579.4733208693319</v>
      </c>
      <c r="K5" s="14">
        <f t="shared" si="3"/>
        <v>0</v>
      </c>
      <c r="L5" s="13">
        <f t="shared" si="4"/>
        <v>0</v>
      </c>
      <c r="M5" s="13">
        <f t="shared" si="5"/>
        <v>0</v>
      </c>
    </row>
    <row r="6" spans="1:13" ht="14.25" x14ac:dyDescent="0.2">
      <c r="A6" s="59">
        <v>3</v>
      </c>
      <c r="B6" s="20" t="s">
        <v>161</v>
      </c>
      <c r="C6" s="54">
        <f>+'10.1.14_SIS'!CH7</f>
        <v>0</v>
      </c>
      <c r="D6" s="54">
        <f>+'2.1.15_SIS'!CE7</f>
        <v>0</v>
      </c>
      <c r="E6" s="54">
        <f t="shared" si="6"/>
        <v>0</v>
      </c>
      <c r="F6" s="54">
        <f t="shared" si="1"/>
        <v>0</v>
      </c>
      <c r="G6" s="54">
        <f t="shared" si="2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7"/>
        <v>2376.013101369841</v>
      </c>
      <c r="K6" s="14">
        <f t="shared" si="3"/>
        <v>0</v>
      </c>
      <c r="L6" s="13">
        <f t="shared" si="4"/>
        <v>0</v>
      </c>
      <c r="M6" s="13">
        <f t="shared" si="5"/>
        <v>0</v>
      </c>
    </row>
    <row r="7" spans="1:13" ht="14.25" x14ac:dyDescent="0.2">
      <c r="A7" s="59">
        <v>4</v>
      </c>
      <c r="B7" s="20" t="s">
        <v>160</v>
      </c>
      <c r="C7" s="54">
        <f>+'10.1.14_SIS'!CH8</f>
        <v>0</v>
      </c>
      <c r="D7" s="54">
        <f>+'2.1.15_SIS'!CE8</f>
        <v>0</v>
      </c>
      <c r="E7" s="54">
        <f t="shared" si="6"/>
        <v>0</v>
      </c>
      <c r="F7" s="54">
        <f t="shared" si="1"/>
        <v>0</v>
      </c>
      <c r="G7" s="54">
        <f t="shared" si="2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7"/>
        <v>3352.4090723439285</v>
      </c>
      <c r="K7" s="14">
        <f t="shared" si="3"/>
        <v>0</v>
      </c>
      <c r="L7" s="13">
        <f t="shared" si="4"/>
        <v>0</v>
      </c>
      <c r="M7" s="13">
        <f t="shared" si="5"/>
        <v>0</v>
      </c>
    </row>
    <row r="8" spans="1:13" ht="14.25" x14ac:dyDescent="0.2">
      <c r="A8" s="60">
        <v>5</v>
      </c>
      <c r="B8" s="22" t="s">
        <v>159</v>
      </c>
      <c r="C8" s="55">
        <f>+'10.1.14_SIS'!CH9</f>
        <v>0</v>
      </c>
      <c r="D8" s="55">
        <f>+'2.1.15_SIS'!CE9</f>
        <v>0</v>
      </c>
      <c r="E8" s="55">
        <f t="shared" si="6"/>
        <v>0</v>
      </c>
      <c r="F8" s="55">
        <f t="shared" si="1"/>
        <v>0</v>
      </c>
      <c r="G8" s="55">
        <f t="shared" si="2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7"/>
        <v>2912.4252830049554</v>
      </c>
      <c r="K8" s="10">
        <f t="shared" si="3"/>
        <v>0</v>
      </c>
      <c r="L8" s="11">
        <f t="shared" si="4"/>
        <v>0</v>
      </c>
      <c r="M8" s="11">
        <f t="shared" si="5"/>
        <v>0</v>
      </c>
    </row>
    <row r="9" spans="1:13" ht="14.25" x14ac:dyDescent="0.2">
      <c r="A9" s="59">
        <v>6</v>
      </c>
      <c r="B9" s="20" t="s">
        <v>158</v>
      </c>
      <c r="C9" s="54">
        <f>+'10.1.14_SIS'!CH10</f>
        <v>0</v>
      </c>
      <c r="D9" s="54">
        <f>+'2.1.15_SIS'!CE10</f>
        <v>0</v>
      </c>
      <c r="E9" s="54">
        <f t="shared" si="6"/>
        <v>0</v>
      </c>
      <c r="F9" s="54">
        <f t="shared" si="1"/>
        <v>0</v>
      </c>
      <c r="G9" s="54">
        <f t="shared" si="2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7"/>
        <v>2961.9943062477932</v>
      </c>
      <c r="K9" s="14">
        <f t="shared" si="3"/>
        <v>0</v>
      </c>
      <c r="L9" s="13">
        <f t="shared" si="4"/>
        <v>0</v>
      </c>
      <c r="M9" s="13">
        <f t="shared" si="5"/>
        <v>0</v>
      </c>
    </row>
    <row r="10" spans="1:13" ht="14.25" x14ac:dyDescent="0.2">
      <c r="A10" s="59">
        <v>7</v>
      </c>
      <c r="B10" s="20" t="s">
        <v>157</v>
      </c>
      <c r="C10" s="54">
        <f>+'10.1.14_SIS'!CH11</f>
        <v>0</v>
      </c>
      <c r="D10" s="54">
        <f>+'2.1.15_SIS'!CE11</f>
        <v>0</v>
      </c>
      <c r="E10" s="54">
        <f t="shared" si="6"/>
        <v>0</v>
      </c>
      <c r="F10" s="54">
        <f t="shared" si="1"/>
        <v>0</v>
      </c>
      <c r="G10" s="54">
        <f t="shared" si="2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7"/>
        <v>1499.961598173516</v>
      </c>
      <c r="K10" s="14">
        <f t="shared" si="3"/>
        <v>0</v>
      </c>
      <c r="L10" s="13">
        <f t="shared" si="4"/>
        <v>0</v>
      </c>
      <c r="M10" s="13">
        <f t="shared" si="5"/>
        <v>0</v>
      </c>
    </row>
    <row r="11" spans="1:13" ht="14.25" x14ac:dyDescent="0.2">
      <c r="A11" s="59">
        <v>8</v>
      </c>
      <c r="B11" s="20" t="s">
        <v>156</v>
      </c>
      <c r="C11" s="54">
        <f>+'10.1.14_SIS'!CH12</f>
        <v>0</v>
      </c>
      <c r="D11" s="54">
        <f>+'2.1.15_SIS'!CE12</f>
        <v>0</v>
      </c>
      <c r="E11" s="54">
        <f t="shared" si="6"/>
        <v>0</v>
      </c>
      <c r="F11" s="54">
        <f t="shared" si="1"/>
        <v>0</v>
      </c>
      <c r="G11" s="54">
        <f t="shared" si="2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7"/>
        <v>2697.7812297794271</v>
      </c>
      <c r="K11" s="14">
        <f t="shared" si="3"/>
        <v>0</v>
      </c>
      <c r="L11" s="13">
        <f t="shared" si="4"/>
        <v>0</v>
      </c>
      <c r="M11" s="13">
        <f t="shared" si="5"/>
        <v>0</v>
      </c>
    </row>
    <row r="12" spans="1:13" ht="14.25" x14ac:dyDescent="0.2">
      <c r="A12" s="59">
        <v>9</v>
      </c>
      <c r="B12" s="20" t="s">
        <v>155</v>
      </c>
      <c r="C12" s="54">
        <f>+'10.1.14_SIS'!CH13</f>
        <v>0</v>
      </c>
      <c r="D12" s="54">
        <f>+'2.1.15_SIS'!CE13</f>
        <v>0</v>
      </c>
      <c r="E12" s="54">
        <f t="shared" si="6"/>
        <v>0</v>
      </c>
      <c r="F12" s="54">
        <f t="shared" si="1"/>
        <v>0</v>
      </c>
      <c r="G12" s="54">
        <f t="shared" si="2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7"/>
        <v>2688.6107536022505</v>
      </c>
      <c r="K12" s="14">
        <f t="shared" si="3"/>
        <v>0</v>
      </c>
      <c r="L12" s="13">
        <f t="shared" si="4"/>
        <v>0</v>
      </c>
      <c r="M12" s="13">
        <f t="shared" si="5"/>
        <v>0</v>
      </c>
    </row>
    <row r="13" spans="1:13" ht="14.25" x14ac:dyDescent="0.2">
      <c r="A13" s="60">
        <v>10</v>
      </c>
      <c r="B13" s="22" t="s">
        <v>154</v>
      </c>
      <c r="C13" s="55">
        <f>+'10.1.14_SIS'!CH14</f>
        <v>0</v>
      </c>
      <c r="D13" s="55">
        <f>+'2.1.15_SIS'!CE14</f>
        <v>0</v>
      </c>
      <c r="E13" s="55">
        <f t="shared" si="6"/>
        <v>0</v>
      </c>
      <c r="F13" s="55">
        <f t="shared" si="1"/>
        <v>0</v>
      </c>
      <c r="G13" s="55">
        <f t="shared" si="2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7"/>
        <v>2496.207366959236</v>
      </c>
      <c r="K13" s="10">
        <f t="shared" si="3"/>
        <v>0</v>
      </c>
      <c r="L13" s="11">
        <f t="shared" si="4"/>
        <v>0</v>
      </c>
      <c r="M13" s="11">
        <f t="shared" si="5"/>
        <v>0</v>
      </c>
    </row>
    <row r="14" spans="1:13" ht="14.25" x14ac:dyDescent="0.2">
      <c r="A14" s="59">
        <v>11</v>
      </c>
      <c r="B14" s="20" t="s">
        <v>153</v>
      </c>
      <c r="C14" s="54">
        <f>+'10.1.14_SIS'!CH15</f>
        <v>0</v>
      </c>
      <c r="D14" s="54">
        <f>+'2.1.15_SIS'!CE15</f>
        <v>0</v>
      </c>
      <c r="E14" s="54">
        <f t="shared" si="6"/>
        <v>0</v>
      </c>
      <c r="F14" s="54">
        <f t="shared" si="1"/>
        <v>0</v>
      </c>
      <c r="G14" s="54">
        <f t="shared" si="2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7"/>
        <v>3902.5436118176676</v>
      </c>
      <c r="K14" s="14">
        <f t="shared" si="3"/>
        <v>0</v>
      </c>
      <c r="L14" s="13">
        <f t="shared" si="4"/>
        <v>0</v>
      </c>
      <c r="M14" s="13">
        <f t="shared" si="5"/>
        <v>0</v>
      </c>
    </row>
    <row r="15" spans="1:13" ht="14.25" x14ac:dyDescent="0.2">
      <c r="A15" s="59">
        <v>12</v>
      </c>
      <c r="B15" s="20" t="s">
        <v>152</v>
      </c>
      <c r="C15" s="54">
        <f>+'10.1.14_SIS'!CH16</f>
        <v>0</v>
      </c>
      <c r="D15" s="54">
        <f>+'2.1.15_SIS'!CE16</f>
        <v>0</v>
      </c>
      <c r="E15" s="54">
        <f t="shared" si="6"/>
        <v>0</v>
      </c>
      <c r="F15" s="54">
        <f t="shared" si="1"/>
        <v>0</v>
      </c>
      <c r="G15" s="54">
        <f t="shared" si="2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7"/>
        <v>1364.9570491803279</v>
      </c>
      <c r="K15" s="14">
        <f t="shared" si="3"/>
        <v>0</v>
      </c>
      <c r="L15" s="13">
        <f t="shared" si="4"/>
        <v>0</v>
      </c>
      <c r="M15" s="13">
        <f t="shared" si="5"/>
        <v>0</v>
      </c>
    </row>
    <row r="16" spans="1:13" ht="14.25" x14ac:dyDescent="0.2">
      <c r="A16" s="59">
        <v>13</v>
      </c>
      <c r="B16" s="20" t="s">
        <v>151</v>
      </c>
      <c r="C16" s="54">
        <f>+'10.1.14_SIS'!CH17</f>
        <v>0</v>
      </c>
      <c r="D16" s="54">
        <f>+'2.1.15_SIS'!CE17</f>
        <v>0</v>
      </c>
      <c r="E16" s="54">
        <f t="shared" si="6"/>
        <v>0</v>
      </c>
      <c r="F16" s="54">
        <f t="shared" si="1"/>
        <v>0</v>
      </c>
      <c r="G16" s="54">
        <f t="shared" si="2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7"/>
        <v>3591.5298879166107</v>
      </c>
      <c r="K16" s="14">
        <f t="shared" si="3"/>
        <v>0</v>
      </c>
      <c r="L16" s="13">
        <f t="shared" si="4"/>
        <v>0</v>
      </c>
      <c r="M16" s="13">
        <f t="shared" si="5"/>
        <v>0</v>
      </c>
    </row>
    <row r="17" spans="1:13" ht="14.25" x14ac:dyDescent="0.2">
      <c r="A17" s="59">
        <v>14</v>
      </c>
      <c r="B17" s="20" t="s">
        <v>150</v>
      </c>
      <c r="C17" s="54">
        <f>+'10.1.14_SIS'!CH18</f>
        <v>3</v>
      </c>
      <c r="D17" s="54">
        <f>+'2.1.15_SIS'!CE18</f>
        <v>3</v>
      </c>
      <c r="E17" s="54">
        <f t="shared" si="6"/>
        <v>0</v>
      </c>
      <c r="F17" s="54">
        <f t="shared" si="1"/>
        <v>0</v>
      </c>
      <c r="G17" s="54">
        <f t="shared" si="2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7"/>
        <v>3072.4654706249999</v>
      </c>
      <c r="K17" s="14">
        <f t="shared" si="3"/>
        <v>0</v>
      </c>
      <c r="L17" s="13">
        <f t="shared" si="4"/>
        <v>0</v>
      </c>
      <c r="M17" s="13">
        <f t="shared" si="5"/>
        <v>0</v>
      </c>
    </row>
    <row r="18" spans="1:13" ht="14.25" x14ac:dyDescent="0.2">
      <c r="A18" s="60">
        <v>15</v>
      </c>
      <c r="B18" s="22" t="s">
        <v>149</v>
      </c>
      <c r="C18" s="55">
        <f>+'10.1.14_SIS'!CH19</f>
        <v>0</v>
      </c>
      <c r="D18" s="55">
        <f>+'2.1.15_SIS'!CE19</f>
        <v>0</v>
      </c>
      <c r="E18" s="55">
        <f t="shared" si="6"/>
        <v>0</v>
      </c>
      <c r="F18" s="55">
        <f t="shared" si="1"/>
        <v>0</v>
      </c>
      <c r="G18" s="55">
        <f t="shared" si="2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7"/>
        <v>3151.8142607029977</v>
      </c>
      <c r="K18" s="10">
        <f t="shared" si="3"/>
        <v>0</v>
      </c>
      <c r="L18" s="11">
        <f t="shared" si="4"/>
        <v>0</v>
      </c>
      <c r="M18" s="11">
        <f t="shared" si="5"/>
        <v>0</v>
      </c>
    </row>
    <row r="19" spans="1:13" ht="14.25" x14ac:dyDescent="0.2">
      <c r="A19" s="59">
        <v>16</v>
      </c>
      <c r="B19" s="20" t="s">
        <v>148</v>
      </c>
      <c r="C19" s="54">
        <f>+'10.1.14_SIS'!CH20</f>
        <v>0</v>
      </c>
      <c r="D19" s="54">
        <f>+'2.1.15_SIS'!CE20</f>
        <v>0</v>
      </c>
      <c r="E19" s="54">
        <f t="shared" si="6"/>
        <v>0</v>
      </c>
      <c r="F19" s="54">
        <f t="shared" si="1"/>
        <v>0</v>
      </c>
      <c r="G19" s="54">
        <f t="shared" si="2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7"/>
        <v>1333.4897177171013</v>
      </c>
      <c r="K19" s="14">
        <f t="shared" si="3"/>
        <v>0</v>
      </c>
      <c r="L19" s="13">
        <f t="shared" si="4"/>
        <v>0</v>
      </c>
      <c r="M19" s="13">
        <f t="shared" si="5"/>
        <v>0</v>
      </c>
    </row>
    <row r="20" spans="1:13" ht="14.25" x14ac:dyDescent="0.2">
      <c r="A20" s="59">
        <v>17</v>
      </c>
      <c r="B20" s="20" t="s">
        <v>147</v>
      </c>
      <c r="C20" s="54">
        <f>+'10.1.14_SIS'!CH21</f>
        <v>0</v>
      </c>
      <c r="D20" s="54">
        <f>+'2.1.15_SIS'!CE21</f>
        <v>0</v>
      </c>
      <c r="E20" s="54">
        <f t="shared" si="6"/>
        <v>0</v>
      </c>
      <c r="F20" s="54">
        <f t="shared" si="1"/>
        <v>0</v>
      </c>
      <c r="G20" s="54">
        <f t="shared" si="2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7"/>
        <v>2082.5378304967589</v>
      </c>
      <c r="K20" s="14">
        <f t="shared" si="3"/>
        <v>0</v>
      </c>
      <c r="L20" s="13">
        <f t="shared" si="4"/>
        <v>0</v>
      </c>
      <c r="M20" s="13">
        <f t="shared" si="5"/>
        <v>0</v>
      </c>
    </row>
    <row r="21" spans="1:13" ht="14.25" x14ac:dyDescent="0.2">
      <c r="A21" s="59">
        <v>18</v>
      </c>
      <c r="B21" s="20" t="s">
        <v>146</v>
      </c>
      <c r="C21" s="54">
        <f>+'10.1.14_SIS'!CH22</f>
        <v>0</v>
      </c>
      <c r="D21" s="54">
        <f>+'2.1.15_SIS'!CE22</f>
        <v>0</v>
      </c>
      <c r="E21" s="54">
        <f t="shared" si="6"/>
        <v>0</v>
      </c>
      <c r="F21" s="54">
        <f t="shared" si="1"/>
        <v>0</v>
      </c>
      <c r="G21" s="54">
        <f t="shared" si="2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7"/>
        <v>3600.2516750237864</v>
      </c>
      <c r="K21" s="14">
        <f t="shared" si="3"/>
        <v>0</v>
      </c>
      <c r="L21" s="13">
        <f t="shared" si="4"/>
        <v>0</v>
      </c>
      <c r="M21" s="13">
        <f t="shared" si="5"/>
        <v>0</v>
      </c>
    </row>
    <row r="22" spans="1:13" ht="14.25" x14ac:dyDescent="0.2">
      <c r="A22" s="59">
        <v>19</v>
      </c>
      <c r="B22" s="20" t="s">
        <v>145</v>
      </c>
      <c r="C22" s="54">
        <f>+'10.1.14_SIS'!CH23</f>
        <v>0</v>
      </c>
      <c r="D22" s="54">
        <f>+'2.1.15_SIS'!CE23</f>
        <v>0</v>
      </c>
      <c r="E22" s="54">
        <f t="shared" si="6"/>
        <v>0</v>
      </c>
      <c r="F22" s="54">
        <f t="shared" si="1"/>
        <v>0</v>
      </c>
      <c r="G22" s="54">
        <f t="shared" si="2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7"/>
        <v>3109.9110934730224</v>
      </c>
      <c r="K22" s="14">
        <f t="shared" si="3"/>
        <v>0</v>
      </c>
      <c r="L22" s="13">
        <f t="shared" si="4"/>
        <v>0</v>
      </c>
      <c r="M22" s="13">
        <f t="shared" si="5"/>
        <v>0</v>
      </c>
    </row>
    <row r="23" spans="1:13" ht="14.25" x14ac:dyDescent="0.2">
      <c r="A23" s="60">
        <v>20</v>
      </c>
      <c r="B23" s="22" t="s">
        <v>144</v>
      </c>
      <c r="C23" s="55">
        <f>+'10.1.14_SIS'!CH24</f>
        <v>0</v>
      </c>
      <c r="D23" s="55">
        <f>+'2.1.15_SIS'!CE24</f>
        <v>0</v>
      </c>
      <c r="E23" s="55">
        <f t="shared" si="6"/>
        <v>0</v>
      </c>
      <c r="F23" s="55">
        <f t="shared" si="1"/>
        <v>0</v>
      </c>
      <c r="G23" s="55">
        <f t="shared" si="2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7"/>
        <v>2932.3450782781006</v>
      </c>
      <c r="K23" s="10">
        <f t="shared" si="3"/>
        <v>0</v>
      </c>
      <c r="L23" s="11">
        <f t="shared" si="4"/>
        <v>0</v>
      </c>
      <c r="M23" s="11">
        <f t="shared" si="5"/>
        <v>0</v>
      </c>
    </row>
    <row r="24" spans="1:13" ht="14.25" x14ac:dyDescent="0.2">
      <c r="A24" s="59">
        <v>21</v>
      </c>
      <c r="B24" s="20" t="s">
        <v>143</v>
      </c>
      <c r="C24" s="54">
        <f>+'10.1.14_SIS'!CH25</f>
        <v>0</v>
      </c>
      <c r="D24" s="54">
        <f>+'2.1.15_SIS'!CE25</f>
        <v>0</v>
      </c>
      <c r="E24" s="54">
        <f t="shared" si="6"/>
        <v>0</v>
      </c>
      <c r="F24" s="54">
        <f t="shared" si="1"/>
        <v>0</v>
      </c>
      <c r="G24" s="54">
        <f t="shared" si="2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7"/>
        <v>3346.3271147933883</v>
      </c>
      <c r="K24" s="14">
        <f t="shared" si="3"/>
        <v>0</v>
      </c>
      <c r="L24" s="13">
        <f t="shared" si="4"/>
        <v>0</v>
      </c>
      <c r="M24" s="13">
        <f t="shared" si="5"/>
        <v>0</v>
      </c>
    </row>
    <row r="25" spans="1:13" ht="14.25" x14ac:dyDescent="0.2">
      <c r="A25" s="59">
        <v>22</v>
      </c>
      <c r="B25" s="20" t="s">
        <v>142</v>
      </c>
      <c r="C25" s="54">
        <f>+'10.1.14_SIS'!CH26</f>
        <v>0</v>
      </c>
      <c r="D25" s="54">
        <f>+'2.1.15_SIS'!CE26</f>
        <v>0</v>
      </c>
      <c r="E25" s="54">
        <f t="shared" si="6"/>
        <v>0</v>
      </c>
      <c r="F25" s="54">
        <f t="shared" si="1"/>
        <v>0</v>
      </c>
      <c r="G25" s="54">
        <f t="shared" si="2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7"/>
        <v>3456.2349904097996</v>
      </c>
      <c r="K25" s="14">
        <f t="shared" si="3"/>
        <v>0</v>
      </c>
      <c r="L25" s="13">
        <f t="shared" si="4"/>
        <v>0</v>
      </c>
      <c r="M25" s="13">
        <f t="shared" si="5"/>
        <v>0</v>
      </c>
    </row>
    <row r="26" spans="1:13" ht="14.25" x14ac:dyDescent="0.2">
      <c r="A26" s="59">
        <v>23</v>
      </c>
      <c r="B26" s="20" t="s">
        <v>141</v>
      </c>
      <c r="C26" s="54">
        <f>+'10.1.14_SIS'!CH27</f>
        <v>0</v>
      </c>
      <c r="D26" s="54">
        <f>+'2.1.15_SIS'!CE27</f>
        <v>0</v>
      </c>
      <c r="E26" s="54">
        <f t="shared" si="6"/>
        <v>0</v>
      </c>
      <c r="F26" s="54">
        <f t="shared" si="1"/>
        <v>0</v>
      </c>
      <c r="G26" s="54">
        <f t="shared" si="2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7"/>
        <v>2849.8007632989579</v>
      </c>
      <c r="K26" s="14">
        <f t="shared" si="3"/>
        <v>0</v>
      </c>
      <c r="L26" s="13">
        <f t="shared" si="4"/>
        <v>0</v>
      </c>
      <c r="M26" s="13">
        <f t="shared" si="5"/>
        <v>0</v>
      </c>
    </row>
    <row r="27" spans="1:13" ht="14.25" x14ac:dyDescent="0.2">
      <c r="A27" s="59">
        <v>24</v>
      </c>
      <c r="B27" s="20" t="s">
        <v>140</v>
      </c>
      <c r="C27" s="54">
        <f>+'10.1.14_SIS'!CH28</f>
        <v>0</v>
      </c>
      <c r="D27" s="54">
        <f>+'2.1.15_SIS'!CE28</f>
        <v>0</v>
      </c>
      <c r="E27" s="54">
        <f t="shared" si="6"/>
        <v>0</v>
      </c>
      <c r="F27" s="54">
        <f t="shared" si="1"/>
        <v>0</v>
      </c>
      <c r="G27" s="54">
        <f t="shared" si="2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7"/>
        <v>1732.96201807885</v>
      </c>
      <c r="K27" s="14">
        <f t="shared" si="3"/>
        <v>0</v>
      </c>
      <c r="L27" s="13">
        <f t="shared" si="4"/>
        <v>0</v>
      </c>
      <c r="M27" s="13">
        <f t="shared" si="5"/>
        <v>0</v>
      </c>
    </row>
    <row r="28" spans="1:13" ht="14.25" x14ac:dyDescent="0.2">
      <c r="A28" s="60">
        <v>25</v>
      </c>
      <c r="B28" s="22" t="s">
        <v>139</v>
      </c>
      <c r="C28" s="55">
        <f>+'10.1.14_SIS'!CH29</f>
        <v>0</v>
      </c>
      <c r="D28" s="55">
        <f>+'2.1.15_SIS'!CE29</f>
        <v>0</v>
      </c>
      <c r="E28" s="55">
        <f t="shared" si="6"/>
        <v>0</v>
      </c>
      <c r="F28" s="55">
        <f t="shared" si="1"/>
        <v>0</v>
      </c>
      <c r="G28" s="55">
        <f t="shared" si="2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7"/>
        <v>2413.4010137472851</v>
      </c>
      <c r="K28" s="10">
        <f t="shared" si="3"/>
        <v>0</v>
      </c>
      <c r="L28" s="11">
        <f t="shared" si="4"/>
        <v>0</v>
      </c>
      <c r="M28" s="11">
        <f t="shared" si="5"/>
        <v>0</v>
      </c>
    </row>
    <row r="29" spans="1:13" ht="14.25" x14ac:dyDescent="0.2">
      <c r="A29" s="59">
        <v>26</v>
      </c>
      <c r="B29" s="20" t="s">
        <v>138</v>
      </c>
      <c r="C29" s="54">
        <f>+'10.1.14_SIS'!CH30</f>
        <v>0</v>
      </c>
      <c r="D29" s="54">
        <f>+'2.1.15_SIS'!CE30</f>
        <v>0</v>
      </c>
      <c r="E29" s="54">
        <f t="shared" si="6"/>
        <v>0</v>
      </c>
      <c r="F29" s="54">
        <f t="shared" si="1"/>
        <v>0</v>
      </c>
      <c r="G29" s="54">
        <f t="shared" si="2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7"/>
        <v>2130.6974985285419</v>
      </c>
      <c r="K29" s="14">
        <f t="shared" si="3"/>
        <v>0</v>
      </c>
      <c r="L29" s="13">
        <f t="shared" si="4"/>
        <v>0</v>
      </c>
      <c r="M29" s="13">
        <f t="shared" si="5"/>
        <v>0</v>
      </c>
    </row>
    <row r="30" spans="1:13" ht="14.25" x14ac:dyDescent="0.2">
      <c r="A30" s="59">
        <v>27</v>
      </c>
      <c r="B30" s="20" t="s">
        <v>137</v>
      </c>
      <c r="C30" s="54">
        <f>+'10.1.14_SIS'!CH31</f>
        <v>0</v>
      </c>
      <c r="D30" s="54">
        <f>+'2.1.15_SIS'!CE31</f>
        <v>0</v>
      </c>
      <c r="E30" s="54">
        <f t="shared" si="6"/>
        <v>0</v>
      </c>
      <c r="F30" s="54">
        <f t="shared" si="1"/>
        <v>0</v>
      </c>
      <c r="G30" s="54">
        <f t="shared" si="2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7"/>
        <v>3248.9806919988505</v>
      </c>
      <c r="K30" s="14">
        <f t="shared" si="3"/>
        <v>0</v>
      </c>
      <c r="L30" s="13">
        <f t="shared" si="4"/>
        <v>0</v>
      </c>
      <c r="M30" s="13">
        <f t="shared" si="5"/>
        <v>0</v>
      </c>
    </row>
    <row r="31" spans="1:13" ht="14.25" x14ac:dyDescent="0.2">
      <c r="A31" s="59">
        <v>28</v>
      </c>
      <c r="B31" s="20" t="s">
        <v>136</v>
      </c>
      <c r="C31" s="54">
        <f>+'10.1.14_SIS'!CH32</f>
        <v>0</v>
      </c>
      <c r="D31" s="54">
        <f>+'2.1.15_SIS'!CE32</f>
        <v>0</v>
      </c>
      <c r="E31" s="54">
        <f t="shared" si="6"/>
        <v>0</v>
      </c>
      <c r="F31" s="54">
        <f t="shared" si="1"/>
        <v>0</v>
      </c>
      <c r="G31" s="54">
        <f t="shared" si="2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7"/>
        <v>1915.9079423284411</v>
      </c>
      <c r="K31" s="14">
        <f t="shared" si="3"/>
        <v>0</v>
      </c>
      <c r="L31" s="13">
        <f t="shared" si="4"/>
        <v>0</v>
      </c>
      <c r="M31" s="13">
        <f t="shared" si="5"/>
        <v>0</v>
      </c>
    </row>
    <row r="32" spans="1:13" ht="14.25" x14ac:dyDescent="0.2">
      <c r="A32" s="59">
        <v>29</v>
      </c>
      <c r="B32" s="20" t="s">
        <v>135</v>
      </c>
      <c r="C32" s="54">
        <f>+'10.1.14_SIS'!CH33</f>
        <v>0</v>
      </c>
      <c r="D32" s="54">
        <f>+'2.1.15_SIS'!CE33</f>
        <v>0</v>
      </c>
      <c r="E32" s="54">
        <f t="shared" si="6"/>
        <v>0</v>
      </c>
      <c r="F32" s="54">
        <f t="shared" si="1"/>
        <v>0</v>
      </c>
      <c r="G32" s="54">
        <f t="shared" si="2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7"/>
        <v>2296.9811605086861</v>
      </c>
      <c r="K32" s="14">
        <f t="shared" si="3"/>
        <v>0</v>
      </c>
      <c r="L32" s="13">
        <f t="shared" si="4"/>
        <v>0</v>
      </c>
      <c r="M32" s="13">
        <f t="shared" si="5"/>
        <v>0</v>
      </c>
    </row>
    <row r="33" spans="1:13" ht="14.25" x14ac:dyDescent="0.2">
      <c r="A33" s="60">
        <v>30</v>
      </c>
      <c r="B33" s="22" t="s">
        <v>134</v>
      </c>
      <c r="C33" s="55">
        <f>+'10.1.14_SIS'!CH34</f>
        <v>0</v>
      </c>
      <c r="D33" s="55">
        <f>+'2.1.15_SIS'!CE34</f>
        <v>0</v>
      </c>
      <c r="E33" s="55">
        <f t="shared" si="6"/>
        <v>0</v>
      </c>
      <c r="F33" s="55">
        <f t="shared" si="1"/>
        <v>0</v>
      </c>
      <c r="G33" s="55">
        <f t="shared" si="2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7"/>
        <v>3265.8513636998382</v>
      </c>
      <c r="K33" s="10">
        <f t="shared" si="3"/>
        <v>0</v>
      </c>
      <c r="L33" s="11">
        <f t="shared" si="4"/>
        <v>0</v>
      </c>
      <c r="M33" s="11">
        <f t="shared" si="5"/>
        <v>0</v>
      </c>
    </row>
    <row r="34" spans="1:13" ht="14.25" x14ac:dyDescent="0.2">
      <c r="A34" s="59">
        <v>31</v>
      </c>
      <c r="B34" s="20" t="s">
        <v>133</v>
      </c>
      <c r="C34" s="54">
        <f>+'10.1.14_SIS'!CH35</f>
        <v>20</v>
      </c>
      <c r="D34" s="54">
        <f>+'2.1.15_SIS'!CE35</f>
        <v>20</v>
      </c>
      <c r="E34" s="54">
        <f t="shared" si="6"/>
        <v>0</v>
      </c>
      <c r="F34" s="54">
        <f t="shared" si="1"/>
        <v>0</v>
      </c>
      <c r="G34" s="54">
        <f t="shared" si="2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7"/>
        <v>2570.7238358434265</v>
      </c>
      <c r="K34" s="14">
        <f t="shared" si="3"/>
        <v>0</v>
      </c>
      <c r="L34" s="13">
        <f t="shared" si="4"/>
        <v>0</v>
      </c>
      <c r="M34" s="13">
        <f t="shared" si="5"/>
        <v>0</v>
      </c>
    </row>
    <row r="35" spans="1:13" ht="14.25" x14ac:dyDescent="0.2">
      <c r="A35" s="59">
        <v>32</v>
      </c>
      <c r="B35" s="20" t="s">
        <v>132</v>
      </c>
      <c r="C35" s="54">
        <f>+'10.1.14_SIS'!CH36</f>
        <v>0</v>
      </c>
      <c r="D35" s="54">
        <f>+'2.1.15_SIS'!CE36</f>
        <v>0</v>
      </c>
      <c r="E35" s="54">
        <f t="shared" si="6"/>
        <v>0</v>
      </c>
      <c r="F35" s="54">
        <f t="shared" si="1"/>
        <v>0</v>
      </c>
      <c r="G35" s="54">
        <f t="shared" si="2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7"/>
        <v>3106.2945945305637</v>
      </c>
      <c r="K35" s="14">
        <f t="shared" si="3"/>
        <v>0</v>
      </c>
      <c r="L35" s="13">
        <f t="shared" si="4"/>
        <v>0</v>
      </c>
      <c r="M35" s="13">
        <f t="shared" si="5"/>
        <v>0</v>
      </c>
    </row>
    <row r="36" spans="1:13" ht="14.25" x14ac:dyDescent="0.2">
      <c r="A36" s="59">
        <v>33</v>
      </c>
      <c r="B36" s="20" t="s">
        <v>131</v>
      </c>
      <c r="C36" s="54">
        <f>+'10.1.14_SIS'!CH37</f>
        <v>0</v>
      </c>
      <c r="D36" s="54">
        <f>+'2.1.15_SIS'!CE37</f>
        <v>0</v>
      </c>
      <c r="E36" s="54">
        <f t="shared" si="6"/>
        <v>0</v>
      </c>
      <c r="F36" s="54">
        <f t="shared" si="1"/>
        <v>0</v>
      </c>
      <c r="G36" s="54">
        <f t="shared" si="2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7"/>
        <v>3055.7677279042618</v>
      </c>
      <c r="K36" s="14">
        <f t="shared" si="3"/>
        <v>0</v>
      </c>
      <c r="L36" s="13">
        <f t="shared" si="4"/>
        <v>0</v>
      </c>
      <c r="M36" s="13">
        <f t="shared" si="5"/>
        <v>0</v>
      </c>
    </row>
    <row r="37" spans="1:13" ht="14.25" x14ac:dyDescent="0.2">
      <c r="A37" s="59">
        <v>34</v>
      </c>
      <c r="B37" s="20" t="s">
        <v>130</v>
      </c>
      <c r="C37" s="54">
        <f>+'10.1.14_SIS'!CH38</f>
        <v>0</v>
      </c>
      <c r="D37" s="54">
        <f>+'2.1.15_SIS'!CE38</f>
        <v>0</v>
      </c>
      <c r="E37" s="54">
        <f t="shared" si="6"/>
        <v>0</v>
      </c>
      <c r="F37" s="54">
        <f t="shared" si="1"/>
        <v>0</v>
      </c>
      <c r="G37" s="54">
        <f t="shared" si="2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7"/>
        <v>3468.1038421394505</v>
      </c>
      <c r="K37" s="14">
        <f t="shared" si="3"/>
        <v>0</v>
      </c>
      <c r="L37" s="13">
        <f t="shared" si="4"/>
        <v>0</v>
      </c>
      <c r="M37" s="13">
        <f t="shared" si="5"/>
        <v>0</v>
      </c>
    </row>
    <row r="38" spans="1:13" ht="14.25" x14ac:dyDescent="0.2">
      <c r="A38" s="60">
        <v>35</v>
      </c>
      <c r="B38" s="22" t="s">
        <v>129</v>
      </c>
      <c r="C38" s="55">
        <f>+'10.1.14_SIS'!CH39</f>
        <v>0</v>
      </c>
      <c r="D38" s="55">
        <f>+'2.1.15_SIS'!CE39</f>
        <v>0</v>
      </c>
      <c r="E38" s="55">
        <f t="shared" si="6"/>
        <v>0</v>
      </c>
      <c r="F38" s="55">
        <f t="shared" si="1"/>
        <v>0</v>
      </c>
      <c r="G38" s="55">
        <f t="shared" si="2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7"/>
        <v>2852.1041030238803</v>
      </c>
      <c r="K38" s="10">
        <f t="shared" si="3"/>
        <v>0</v>
      </c>
      <c r="L38" s="11">
        <f t="shared" si="4"/>
        <v>0</v>
      </c>
      <c r="M38" s="11">
        <f t="shared" si="5"/>
        <v>0</v>
      </c>
    </row>
    <row r="39" spans="1:13" ht="14.25" x14ac:dyDescent="0.2">
      <c r="A39" s="59">
        <v>36</v>
      </c>
      <c r="B39" s="20" t="s">
        <v>128</v>
      </c>
      <c r="C39" s="54">
        <f>+'10.1.14_SIS'!CH40</f>
        <v>0</v>
      </c>
      <c r="D39" s="54">
        <f>+'2.1.15_SIS'!CE40</f>
        <v>0</v>
      </c>
      <c r="E39" s="54">
        <f t="shared" si="6"/>
        <v>0</v>
      </c>
      <c r="F39" s="54">
        <f t="shared" si="1"/>
        <v>0</v>
      </c>
      <c r="G39" s="54">
        <f t="shared" si="2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7"/>
        <v>2174.3672795383109</v>
      </c>
      <c r="K39" s="14">
        <f t="shared" si="3"/>
        <v>0</v>
      </c>
      <c r="L39" s="13">
        <f t="shared" si="4"/>
        <v>0</v>
      </c>
      <c r="M39" s="13">
        <f t="shared" si="5"/>
        <v>0</v>
      </c>
    </row>
    <row r="40" spans="1:13" ht="14.25" x14ac:dyDescent="0.2">
      <c r="A40" s="59">
        <v>37</v>
      </c>
      <c r="B40" s="20" t="s">
        <v>127</v>
      </c>
      <c r="C40" s="54">
        <f>+'10.1.14_SIS'!CH41</f>
        <v>12</v>
      </c>
      <c r="D40" s="54">
        <f>+'2.1.15_SIS'!CE41</f>
        <v>15</v>
      </c>
      <c r="E40" s="54">
        <f t="shared" si="6"/>
        <v>3</v>
      </c>
      <c r="F40" s="54">
        <f t="shared" si="1"/>
        <v>3</v>
      </c>
      <c r="G40" s="54">
        <f t="shared" si="2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7"/>
        <v>3159.4969630158844</v>
      </c>
      <c r="K40" s="14">
        <f t="shared" si="3"/>
        <v>9478.4908890476527</v>
      </c>
      <c r="L40" s="13">
        <f t="shared" si="4"/>
        <v>9478.4908890476527</v>
      </c>
      <c r="M40" s="13">
        <f t="shared" si="5"/>
        <v>0</v>
      </c>
    </row>
    <row r="41" spans="1:13" ht="14.25" x14ac:dyDescent="0.2">
      <c r="A41" s="59">
        <v>38</v>
      </c>
      <c r="B41" s="20" t="s">
        <v>126</v>
      </c>
      <c r="C41" s="54">
        <f>+'10.1.14_SIS'!CH42</f>
        <v>0</v>
      </c>
      <c r="D41" s="54">
        <f>+'2.1.15_SIS'!CE42</f>
        <v>0</v>
      </c>
      <c r="E41" s="54">
        <f t="shared" si="6"/>
        <v>0</v>
      </c>
      <c r="F41" s="54">
        <f t="shared" si="1"/>
        <v>0</v>
      </c>
      <c r="G41" s="54">
        <f t="shared" si="2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7"/>
        <v>1459.3608776458441</v>
      </c>
      <c r="K41" s="14">
        <f t="shared" si="3"/>
        <v>0</v>
      </c>
      <c r="L41" s="13">
        <f t="shared" si="4"/>
        <v>0</v>
      </c>
      <c r="M41" s="13">
        <f t="shared" si="5"/>
        <v>0</v>
      </c>
    </row>
    <row r="42" spans="1:13" ht="14.25" x14ac:dyDescent="0.2">
      <c r="A42" s="59">
        <v>39</v>
      </c>
      <c r="B42" s="20" t="s">
        <v>125</v>
      </c>
      <c r="C42" s="54">
        <f>+'10.1.14_SIS'!CH43</f>
        <v>0</v>
      </c>
      <c r="D42" s="54">
        <f>+'2.1.15_SIS'!CE43</f>
        <v>0</v>
      </c>
      <c r="E42" s="54">
        <f t="shared" si="6"/>
        <v>0</v>
      </c>
      <c r="F42" s="54">
        <f t="shared" si="1"/>
        <v>0</v>
      </c>
      <c r="G42" s="54">
        <f t="shared" si="2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7"/>
        <v>2218.280705678666</v>
      </c>
      <c r="K42" s="14">
        <f t="shared" si="3"/>
        <v>0</v>
      </c>
      <c r="L42" s="13">
        <f t="shared" si="4"/>
        <v>0</v>
      </c>
      <c r="M42" s="13">
        <f t="shared" si="5"/>
        <v>0</v>
      </c>
    </row>
    <row r="43" spans="1:13" ht="14.25" x14ac:dyDescent="0.2">
      <c r="A43" s="60">
        <v>40</v>
      </c>
      <c r="B43" s="22" t="s">
        <v>124</v>
      </c>
      <c r="C43" s="55">
        <f>+'10.1.14_SIS'!CH44</f>
        <v>0</v>
      </c>
      <c r="D43" s="55">
        <f>+'2.1.15_SIS'!CE44</f>
        <v>0</v>
      </c>
      <c r="E43" s="55">
        <f t="shared" si="6"/>
        <v>0</v>
      </c>
      <c r="F43" s="55">
        <f t="shared" si="1"/>
        <v>0</v>
      </c>
      <c r="G43" s="55">
        <f t="shared" si="2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7"/>
        <v>2911.0405142849204</v>
      </c>
      <c r="K43" s="10">
        <f t="shared" si="3"/>
        <v>0</v>
      </c>
      <c r="L43" s="11">
        <f t="shared" si="4"/>
        <v>0</v>
      </c>
      <c r="M43" s="11">
        <f t="shared" si="5"/>
        <v>0</v>
      </c>
    </row>
    <row r="44" spans="1:13" ht="14.25" x14ac:dyDescent="0.2">
      <c r="A44" s="59">
        <v>41</v>
      </c>
      <c r="B44" s="20" t="s">
        <v>123</v>
      </c>
      <c r="C44" s="54">
        <f>+'10.1.14_SIS'!CH45</f>
        <v>0</v>
      </c>
      <c r="D44" s="54">
        <f>+'2.1.15_SIS'!CE45</f>
        <v>0</v>
      </c>
      <c r="E44" s="54">
        <f t="shared" si="6"/>
        <v>0</v>
      </c>
      <c r="F44" s="54">
        <f t="shared" si="1"/>
        <v>0</v>
      </c>
      <c r="G44" s="54">
        <f t="shared" si="2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7"/>
        <v>2088.7074287358237</v>
      </c>
      <c r="K44" s="14">
        <f t="shared" si="3"/>
        <v>0</v>
      </c>
      <c r="L44" s="13">
        <f t="shared" si="4"/>
        <v>0</v>
      </c>
      <c r="M44" s="13">
        <f t="shared" si="5"/>
        <v>0</v>
      </c>
    </row>
    <row r="45" spans="1:13" ht="14.25" x14ac:dyDescent="0.2">
      <c r="A45" s="59">
        <v>42</v>
      </c>
      <c r="B45" s="20" t="s">
        <v>122</v>
      </c>
      <c r="C45" s="54">
        <f>+'10.1.14_SIS'!CH46</f>
        <v>0</v>
      </c>
      <c r="D45" s="54">
        <f>+'2.1.15_SIS'!CE46</f>
        <v>0</v>
      </c>
      <c r="E45" s="54">
        <f t="shared" si="6"/>
        <v>0</v>
      </c>
      <c r="F45" s="54">
        <f t="shared" si="1"/>
        <v>0</v>
      </c>
      <c r="G45" s="54">
        <f t="shared" si="2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7"/>
        <v>2823.9438875684341</v>
      </c>
      <c r="K45" s="14">
        <f t="shared" si="3"/>
        <v>0</v>
      </c>
      <c r="L45" s="13">
        <f t="shared" si="4"/>
        <v>0</v>
      </c>
      <c r="M45" s="13">
        <f t="shared" si="5"/>
        <v>0</v>
      </c>
    </row>
    <row r="46" spans="1:13" ht="14.25" x14ac:dyDescent="0.2">
      <c r="A46" s="59">
        <v>43</v>
      </c>
      <c r="B46" s="20" t="s">
        <v>121</v>
      </c>
      <c r="C46" s="54">
        <f>+'10.1.14_SIS'!CH47</f>
        <v>0</v>
      </c>
      <c r="D46" s="54">
        <f>+'2.1.15_SIS'!CE47</f>
        <v>0</v>
      </c>
      <c r="E46" s="54">
        <f t="shared" si="6"/>
        <v>0</v>
      </c>
      <c r="F46" s="54">
        <f t="shared" si="1"/>
        <v>0</v>
      </c>
      <c r="G46" s="54">
        <f t="shared" si="2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7"/>
        <v>3181.6769360297349</v>
      </c>
      <c r="K46" s="14">
        <f t="shared" si="3"/>
        <v>0</v>
      </c>
      <c r="L46" s="13">
        <f t="shared" si="4"/>
        <v>0</v>
      </c>
      <c r="M46" s="13">
        <f t="shared" si="5"/>
        <v>0</v>
      </c>
    </row>
    <row r="47" spans="1:13" ht="14.25" x14ac:dyDescent="0.2">
      <c r="A47" s="59">
        <v>44</v>
      </c>
      <c r="B47" s="20" t="s">
        <v>120</v>
      </c>
      <c r="C47" s="54">
        <f>+'10.1.14_SIS'!CH48</f>
        <v>0</v>
      </c>
      <c r="D47" s="54">
        <f>+'2.1.15_SIS'!CE48</f>
        <v>0</v>
      </c>
      <c r="E47" s="54">
        <f t="shared" si="6"/>
        <v>0</v>
      </c>
      <c r="F47" s="54">
        <f t="shared" si="1"/>
        <v>0</v>
      </c>
      <c r="G47" s="54">
        <f t="shared" si="2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7"/>
        <v>2780.3779075910179</v>
      </c>
      <c r="K47" s="14">
        <f t="shared" si="3"/>
        <v>0</v>
      </c>
      <c r="L47" s="13">
        <f t="shared" si="4"/>
        <v>0</v>
      </c>
      <c r="M47" s="13">
        <f t="shared" si="5"/>
        <v>0</v>
      </c>
    </row>
    <row r="48" spans="1:13" ht="14.25" x14ac:dyDescent="0.2">
      <c r="A48" s="60">
        <v>45</v>
      </c>
      <c r="B48" s="22" t="s">
        <v>119</v>
      </c>
      <c r="C48" s="55">
        <f>+'10.1.14_SIS'!CH49</f>
        <v>0</v>
      </c>
      <c r="D48" s="55">
        <f>+'2.1.15_SIS'!CE49</f>
        <v>0</v>
      </c>
      <c r="E48" s="55">
        <f t="shared" si="6"/>
        <v>0</v>
      </c>
      <c r="F48" s="55">
        <f t="shared" si="1"/>
        <v>0</v>
      </c>
      <c r="G48" s="55">
        <f t="shared" si="2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7"/>
        <v>1404.0036249734551</v>
      </c>
      <c r="K48" s="10">
        <f t="shared" si="3"/>
        <v>0</v>
      </c>
      <c r="L48" s="11">
        <f t="shared" si="4"/>
        <v>0</v>
      </c>
      <c r="M48" s="11">
        <f t="shared" si="5"/>
        <v>0</v>
      </c>
    </row>
    <row r="49" spans="1:13" ht="14.25" x14ac:dyDescent="0.2">
      <c r="A49" s="59">
        <v>46</v>
      </c>
      <c r="B49" s="20" t="s">
        <v>118</v>
      </c>
      <c r="C49" s="54">
        <f>+'10.1.14_SIS'!CH50</f>
        <v>0</v>
      </c>
      <c r="D49" s="54">
        <f>+'2.1.15_SIS'!CE50</f>
        <v>0</v>
      </c>
      <c r="E49" s="54">
        <f t="shared" si="6"/>
        <v>0</v>
      </c>
      <c r="F49" s="54">
        <f t="shared" si="1"/>
        <v>0</v>
      </c>
      <c r="G49" s="54">
        <f t="shared" si="2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7"/>
        <v>3389.6372234044193</v>
      </c>
      <c r="K49" s="14">
        <f t="shared" si="3"/>
        <v>0</v>
      </c>
      <c r="L49" s="13">
        <f t="shared" si="4"/>
        <v>0</v>
      </c>
      <c r="M49" s="13">
        <f t="shared" si="5"/>
        <v>0</v>
      </c>
    </row>
    <row r="50" spans="1:13" ht="14.25" x14ac:dyDescent="0.2">
      <c r="A50" s="59">
        <v>47</v>
      </c>
      <c r="B50" s="20" t="s">
        <v>117</v>
      </c>
      <c r="C50" s="54">
        <f>+'10.1.14_SIS'!CH51</f>
        <v>0</v>
      </c>
      <c r="D50" s="54">
        <f>+'2.1.15_SIS'!CE51</f>
        <v>0</v>
      </c>
      <c r="E50" s="54">
        <f t="shared" si="6"/>
        <v>0</v>
      </c>
      <c r="F50" s="54">
        <f t="shared" si="1"/>
        <v>0</v>
      </c>
      <c r="G50" s="54">
        <f t="shared" si="2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7"/>
        <v>1717.4542628823369</v>
      </c>
      <c r="K50" s="14">
        <f t="shared" si="3"/>
        <v>0</v>
      </c>
      <c r="L50" s="13">
        <f t="shared" si="4"/>
        <v>0</v>
      </c>
      <c r="M50" s="13">
        <f t="shared" si="5"/>
        <v>0</v>
      </c>
    </row>
    <row r="51" spans="1:13" ht="14.25" x14ac:dyDescent="0.2">
      <c r="A51" s="59">
        <v>48</v>
      </c>
      <c r="B51" s="20" t="s">
        <v>116</v>
      </c>
      <c r="C51" s="54">
        <f>+'10.1.14_SIS'!CH52</f>
        <v>0</v>
      </c>
      <c r="D51" s="54">
        <f>+'2.1.15_SIS'!CE52</f>
        <v>0</v>
      </c>
      <c r="E51" s="54">
        <f t="shared" si="6"/>
        <v>0</v>
      </c>
      <c r="F51" s="54">
        <f t="shared" si="1"/>
        <v>0</v>
      </c>
      <c r="G51" s="54">
        <f t="shared" si="2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7"/>
        <v>2427.2141264900361</v>
      </c>
      <c r="K51" s="14">
        <f t="shared" si="3"/>
        <v>0</v>
      </c>
      <c r="L51" s="13">
        <f t="shared" si="4"/>
        <v>0</v>
      </c>
      <c r="M51" s="13">
        <f t="shared" si="5"/>
        <v>0</v>
      </c>
    </row>
    <row r="52" spans="1:13" ht="14.25" x14ac:dyDescent="0.2">
      <c r="A52" s="59">
        <v>49</v>
      </c>
      <c r="B52" s="20" t="s">
        <v>115</v>
      </c>
      <c r="C52" s="54">
        <f>+'10.1.14_SIS'!CH53</f>
        <v>0</v>
      </c>
      <c r="D52" s="54">
        <f>+'2.1.15_SIS'!CE53</f>
        <v>0</v>
      </c>
      <c r="E52" s="54">
        <f t="shared" si="6"/>
        <v>0</v>
      </c>
      <c r="F52" s="54">
        <f t="shared" si="1"/>
        <v>0</v>
      </c>
      <c r="G52" s="54">
        <f t="shared" si="2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7"/>
        <v>2785.1577657829594</v>
      </c>
      <c r="K52" s="14">
        <f t="shared" si="3"/>
        <v>0</v>
      </c>
      <c r="L52" s="13">
        <f t="shared" si="4"/>
        <v>0</v>
      </c>
      <c r="M52" s="13">
        <f t="shared" si="5"/>
        <v>0</v>
      </c>
    </row>
    <row r="53" spans="1:13" ht="14.25" x14ac:dyDescent="0.2">
      <c r="A53" s="60">
        <v>50</v>
      </c>
      <c r="B53" s="22" t="s">
        <v>114</v>
      </c>
      <c r="C53" s="55">
        <f>+'10.1.14_SIS'!CH54</f>
        <v>0</v>
      </c>
      <c r="D53" s="55">
        <f>+'2.1.15_SIS'!CE54</f>
        <v>0</v>
      </c>
      <c r="E53" s="55">
        <f t="shared" si="6"/>
        <v>0</v>
      </c>
      <c r="F53" s="55">
        <f t="shared" si="1"/>
        <v>0</v>
      </c>
      <c r="G53" s="55">
        <f t="shared" si="2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7"/>
        <v>2906.0746361350839</v>
      </c>
      <c r="K53" s="10">
        <f t="shared" si="3"/>
        <v>0</v>
      </c>
      <c r="L53" s="11">
        <f t="shared" si="4"/>
        <v>0</v>
      </c>
      <c r="M53" s="11">
        <f t="shared" si="5"/>
        <v>0</v>
      </c>
    </row>
    <row r="54" spans="1:13" ht="14.25" x14ac:dyDescent="0.2">
      <c r="A54" s="59">
        <v>51</v>
      </c>
      <c r="B54" s="20" t="s">
        <v>113</v>
      </c>
      <c r="C54" s="54">
        <f>+'10.1.14_SIS'!CH55</f>
        <v>0</v>
      </c>
      <c r="D54" s="54">
        <f>+'2.1.15_SIS'!CE55</f>
        <v>0</v>
      </c>
      <c r="E54" s="54">
        <f t="shared" si="6"/>
        <v>0</v>
      </c>
      <c r="F54" s="54">
        <f t="shared" si="1"/>
        <v>0</v>
      </c>
      <c r="G54" s="54">
        <f t="shared" si="2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7"/>
        <v>2430.4264301089497</v>
      </c>
      <c r="K54" s="14">
        <f t="shared" si="3"/>
        <v>0</v>
      </c>
      <c r="L54" s="13">
        <f t="shared" si="4"/>
        <v>0</v>
      </c>
      <c r="M54" s="13">
        <f t="shared" si="5"/>
        <v>0</v>
      </c>
    </row>
    <row r="55" spans="1:13" ht="14.25" x14ac:dyDescent="0.2">
      <c r="A55" s="59">
        <v>52</v>
      </c>
      <c r="B55" s="20" t="s">
        <v>112</v>
      </c>
      <c r="C55" s="54">
        <f>+'10.1.14_SIS'!CH56</f>
        <v>0</v>
      </c>
      <c r="D55" s="54">
        <f>+'2.1.15_SIS'!CE56</f>
        <v>0</v>
      </c>
      <c r="E55" s="54">
        <f t="shared" si="6"/>
        <v>0</v>
      </c>
      <c r="F55" s="54">
        <f t="shared" si="1"/>
        <v>0</v>
      </c>
      <c r="G55" s="54">
        <f t="shared" si="2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7"/>
        <v>2860.3222922614086</v>
      </c>
      <c r="K55" s="14">
        <f t="shared" si="3"/>
        <v>0</v>
      </c>
      <c r="L55" s="13">
        <f t="shared" si="4"/>
        <v>0</v>
      </c>
      <c r="M55" s="13">
        <f t="shared" si="5"/>
        <v>0</v>
      </c>
    </row>
    <row r="56" spans="1:13" ht="14.25" x14ac:dyDescent="0.2">
      <c r="A56" s="59">
        <v>53</v>
      </c>
      <c r="B56" s="20" t="s">
        <v>111</v>
      </c>
      <c r="C56" s="54">
        <f>+'10.1.14_SIS'!CH57</f>
        <v>0</v>
      </c>
      <c r="D56" s="54">
        <f>+'2.1.15_SIS'!CE57</f>
        <v>0</v>
      </c>
      <c r="E56" s="54">
        <f t="shared" si="6"/>
        <v>0</v>
      </c>
      <c r="F56" s="54">
        <f t="shared" si="1"/>
        <v>0</v>
      </c>
      <c r="G56" s="54">
        <f t="shared" si="2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7"/>
        <v>2874.945409702274</v>
      </c>
      <c r="K56" s="14">
        <f t="shared" si="3"/>
        <v>0</v>
      </c>
      <c r="L56" s="13">
        <f t="shared" si="4"/>
        <v>0</v>
      </c>
      <c r="M56" s="13">
        <f t="shared" si="5"/>
        <v>0</v>
      </c>
    </row>
    <row r="57" spans="1:13" ht="14.25" x14ac:dyDescent="0.2">
      <c r="A57" s="59">
        <v>54</v>
      </c>
      <c r="B57" s="20" t="s">
        <v>110</v>
      </c>
      <c r="C57" s="54">
        <f>+'10.1.14_SIS'!CH58</f>
        <v>0</v>
      </c>
      <c r="D57" s="54">
        <f>+'2.1.15_SIS'!CE58</f>
        <v>0</v>
      </c>
      <c r="E57" s="54">
        <f t="shared" si="6"/>
        <v>0</v>
      </c>
      <c r="F57" s="54">
        <f t="shared" si="1"/>
        <v>0</v>
      </c>
      <c r="G57" s="54">
        <f t="shared" si="2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7"/>
        <v>3409.2649185258356</v>
      </c>
      <c r="K57" s="14">
        <f t="shared" si="3"/>
        <v>0</v>
      </c>
      <c r="L57" s="13">
        <f t="shared" si="4"/>
        <v>0</v>
      </c>
      <c r="M57" s="13">
        <f t="shared" si="5"/>
        <v>0</v>
      </c>
    </row>
    <row r="58" spans="1:13" ht="14.25" x14ac:dyDescent="0.2">
      <c r="A58" s="60">
        <v>55</v>
      </c>
      <c r="B58" s="22" t="s">
        <v>109</v>
      </c>
      <c r="C58" s="55">
        <f>+'10.1.14_SIS'!CH59</f>
        <v>0</v>
      </c>
      <c r="D58" s="55">
        <f>+'2.1.15_SIS'!CE59</f>
        <v>0</v>
      </c>
      <c r="E58" s="55">
        <f t="shared" si="6"/>
        <v>0</v>
      </c>
      <c r="F58" s="55">
        <f t="shared" si="1"/>
        <v>0</v>
      </c>
      <c r="G58" s="55">
        <f t="shared" si="2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7"/>
        <v>2530.9812745649242</v>
      </c>
      <c r="K58" s="10">
        <f t="shared" si="3"/>
        <v>0</v>
      </c>
      <c r="L58" s="11">
        <f t="shared" si="4"/>
        <v>0</v>
      </c>
      <c r="M58" s="11">
        <f t="shared" si="5"/>
        <v>0</v>
      </c>
    </row>
    <row r="59" spans="1:13" ht="14.25" x14ac:dyDescent="0.2">
      <c r="A59" s="59">
        <v>56</v>
      </c>
      <c r="B59" s="20" t="s">
        <v>108</v>
      </c>
      <c r="C59" s="54">
        <f>+'10.1.14_SIS'!CH60</f>
        <v>769</v>
      </c>
      <c r="D59" s="54">
        <f>+'2.1.15_SIS'!CE60</f>
        <v>739</v>
      </c>
      <c r="E59" s="54">
        <f t="shared" si="6"/>
        <v>-30</v>
      </c>
      <c r="F59" s="54">
        <f t="shared" si="1"/>
        <v>0</v>
      </c>
      <c r="G59" s="54">
        <f t="shared" si="2"/>
        <v>-30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7"/>
        <v>2821.5754704144142</v>
      </c>
      <c r="K59" s="14">
        <f t="shared" si="3"/>
        <v>-84647.264112432429</v>
      </c>
      <c r="L59" s="13">
        <f t="shared" si="4"/>
        <v>0</v>
      </c>
      <c r="M59" s="13">
        <f t="shared" si="5"/>
        <v>-84647.264112432429</v>
      </c>
    </row>
    <row r="60" spans="1:13" ht="14.25" x14ac:dyDescent="0.2">
      <c r="A60" s="59">
        <v>57</v>
      </c>
      <c r="B60" s="20" t="s">
        <v>107</v>
      </c>
      <c r="C60" s="54">
        <f>+'10.1.14_SIS'!CH61</f>
        <v>0</v>
      </c>
      <c r="D60" s="54">
        <f>+'2.1.15_SIS'!CE61</f>
        <v>0</v>
      </c>
      <c r="E60" s="54">
        <f t="shared" si="6"/>
        <v>0</v>
      </c>
      <c r="F60" s="54">
        <f t="shared" si="1"/>
        <v>0</v>
      </c>
      <c r="G60" s="54">
        <f t="shared" si="2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7"/>
        <v>2695.2511489615345</v>
      </c>
      <c r="K60" s="14">
        <f t="shared" si="3"/>
        <v>0</v>
      </c>
      <c r="L60" s="13">
        <f t="shared" si="4"/>
        <v>0</v>
      </c>
      <c r="M60" s="13">
        <f t="shared" si="5"/>
        <v>0</v>
      </c>
    </row>
    <row r="61" spans="1:13" ht="14.25" x14ac:dyDescent="0.2">
      <c r="A61" s="59">
        <v>58</v>
      </c>
      <c r="B61" s="20" t="s">
        <v>106</v>
      </c>
      <c r="C61" s="54">
        <f>+'10.1.14_SIS'!CH62</f>
        <v>0</v>
      </c>
      <c r="D61" s="54">
        <f>+'2.1.15_SIS'!CE62</f>
        <v>0</v>
      </c>
      <c r="E61" s="54">
        <f t="shared" si="6"/>
        <v>0</v>
      </c>
      <c r="F61" s="54">
        <f t="shared" si="1"/>
        <v>0</v>
      </c>
      <c r="G61" s="54">
        <f t="shared" si="2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7"/>
        <v>3185.0764818941061</v>
      </c>
      <c r="K61" s="14">
        <f t="shared" si="3"/>
        <v>0</v>
      </c>
      <c r="L61" s="13">
        <f t="shared" si="4"/>
        <v>0</v>
      </c>
      <c r="M61" s="13">
        <f t="shared" si="5"/>
        <v>0</v>
      </c>
    </row>
    <row r="62" spans="1:13" ht="14.25" x14ac:dyDescent="0.2">
      <c r="A62" s="59">
        <v>59</v>
      </c>
      <c r="B62" s="20" t="s">
        <v>105</v>
      </c>
      <c r="C62" s="54">
        <f>+'10.1.14_SIS'!CH63</f>
        <v>0</v>
      </c>
      <c r="D62" s="54">
        <f>+'2.1.15_SIS'!CE63</f>
        <v>0</v>
      </c>
      <c r="E62" s="54">
        <f t="shared" si="6"/>
        <v>0</v>
      </c>
      <c r="F62" s="54">
        <f t="shared" si="1"/>
        <v>0</v>
      </c>
      <c r="G62" s="54">
        <f t="shared" si="2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7"/>
        <v>3655.7331467609238</v>
      </c>
      <c r="K62" s="14">
        <f t="shared" si="3"/>
        <v>0</v>
      </c>
      <c r="L62" s="13">
        <f t="shared" si="4"/>
        <v>0</v>
      </c>
      <c r="M62" s="13">
        <f t="shared" si="5"/>
        <v>0</v>
      </c>
    </row>
    <row r="63" spans="1:13" ht="14.25" x14ac:dyDescent="0.2">
      <c r="A63" s="60">
        <v>60</v>
      </c>
      <c r="B63" s="22" t="s">
        <v>104</v>
      </c>
      <c r="C63" s="55">
        <f>+'10.1.14_SIS'!CH64</f>
        <v>0</v>
      </c>
      <c r="D63" s="55">
        <f>+'2.1.15_SIS'!CE64</f>
        <v>0</v>
      </c>
      <c r="E63" s="55">
        <f t="shared" si="6"/>
        <v>0</v>
      </c>
      <c r="F63" s="55">
        <f t="shared" si="1"/>
        <v>0</v>
      </c>
      <c r="G63" s="55">
        <f t="shared" si="2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7"/>
        <v>2947.632045031914</v>
      </c>
      <c r="K63" s="10">
        <f t="shared" si="3"/>
        <v>0</v>
      </c>
      <c r="L63" s="11">
        <f t="shared" si="4"/>
        <v>0</v>
      </c>
      <c r="M63" s="11">
        <f t="shared" si="5"/>
        <v>0</v>
      </c>
    </row>
    <row r="64" spans="1:13" ht="14.25" x14ac:dyDescent="0.2">
      <c r="A64" s="59">
        <v>61</v>
      </c>
      <c r="B64" s="20" t="s">
        <v>103</v>
      </c>
      <c r="C64" s="54">
        <f>+'10.1.14_SIS'!CH65</f>
        <v>0</v>
      </c>
      <c r="D64" s="54">
        <f>+'2.1.15_SIS'!CE65</f>
        <v>0</v>
      </c>
      <c r="E64" s="54">
        <f t="shared" si="6"/>
        <v>0</v>
      </c>
      <c r="F64" s="54">
        <f t="shared" si="1"/>
        <v>0</v>
      </c>
      <c r="G64" s="54">
        <f t="shared" si="2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7"/>
        <v>1843.9337678184593</v>
      </c>
      <c r="K64" s="14">
        <f t="shared" si="3"/>
        <v>0</v>
      </c>
      <c r="L64" s="13">
        <f t="shared" si="4"/>
        <v>0</v>
      </c>
      <c r="M64" s="13">
        <f t="shared" si="5"/>
        <v>0</v>
      </c>
    </row>
    <row r="65" spans="1:13" ht="14.25" x14ac:dyDescent="0.2">
      <c r="A65" s="59">
        <v>62</v>
      </c>
      <c r="B65" s="20" t="s">
        <v>102</v>
      </c>
      <c r="C65" s="54">
        <f>+'10.1.14_SIS'!CH66</f>
        <v>0</v>
      </c>
      <c r="D65" s="54">
        <f>+'2.1.15_SIS'!CE66</f>
        <v>0</v>
      </c>
      <c r="E65" s="54">
        <f t="shared" si="6"/>
        <v>0</v>
      </c>
      <c r="F65" s="54">
        <f t="shared" si="1"/>
        <v>0</v>
      </c>
      <c r="G65" s="54">
        <f t="shared" si="2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7"/>
        <v>3208.577269258004</v>
      </c>
      <c r="K65" s="14">
        <f t="shared" si="3"/>
        <v>0</v>
      </c>
      <c r="L65" s="13">
        <f t="shared" si="4"/>
        <v>0</v>
      </c>
      <c r="M65" s="13">
        <f t="shared" si="5"/>
        <v>0</v>
      </c>
    </row>
    <row r="66" spans="1:13" ht="14.25" x14ac:dyDescent="0.2">
      <c r="A66" s="59">
        <v>63</v>
      </c>
      <c r="B66" s="20" t="s">
        <v>101</v>
      </c>
      <c r="C66" s="54">
        <f>+'10.1.14_SIS'!CH67</f>
        <v>0</v>
      </c>
      <c r="D66" s="54">
        <f>+'2.1.15_SIS'!CE67</f>
        <v>0</v>
      </c>
      <c r="E66" s="54">
        <f t="shared" si="6"/>
        <v>0</v>
      </c>
      <c r="F66" s="54">
        <f t="shared" si="1"/>
        <v>0</v>
      </c>
      <c r="G66" s="54">
        <f t="shared" si="2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7"/>
        <v>2440.5856740924046</v>
      </c>
      <c r="K66" s="14">
        <f t="shared" si="3"/>
        <v>0</v>
      </c>
      <c r="L66" s="13">
        <f t="shared" si="4"/>
        <v>0</v>
      </c>
      <c r="M66" s="13">
        <f t="shared" si="5"/>
        <v>0</v>
      </c>
    </row>
    <row r="67" spans="1:13" ht="14.25" x14ac:dyDescent="0.2">
      <c r="A67" s="59">
        <v>64</v>
      </c>
      <c r="B67" s="20" t="s">
        <v>100</v>
      </c>
      <c r="C67" s="54">
        <f>+'10.1.14_SIS'!CH68</f>
        <v>0</v>
      </c>
      <c r="D67" s="54">
        <f>+'2.1.15_SIS'!CE68</f>
        <v>0</v>
      </c>
      <c r="E67" s="54">
        <f t="shared" si="6"/>
        <v>0</v>
      </c>
      <c r="F67" s="54">
        <f t="shared" si="1"/>
        <v>0</v>
      </c>
      <c r="G67" s="54">
        <f t="shared" si="2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7"/>
        <v>3435.2453766389126</v>
      </c>
      <c r="K67" s="14">
        <f t="shared" si="3"/>
        <v>0</v>
      </c>
      <c r="L67" s="13">
        <f t="shared" si="4"/>
        <v>0</v>
      </c>
      <c r="M67" s="13">
        <f t="shared" si="5"/>
        <v>0</v>
      </c>
    </row>
    <row r="68" spans="1:13" ht="14.25" x14ac:dyDescent="0.2">
      <c r="A68" s="60">
        <v>65</v>
      </c>
      <c r="B68" s="22" t="s">
        <v>99</v>
      </c>
      <c r="C68" s="55">
        <f>+'10.1.14_SIS'!CH69</f>
        <v>1</v>
      </c>
      <c r="D68" s="55">
        <f>+'2.1.15_SIS'!CE69</f>
        <v>0</v>
      </c>
      <c r="E68" s="55">
        <f t="shared" si="6"/>
        <v>-1</v>
      </c>
      <c r="F68" s="55">
        <f t="shared" ref="F68:F73" si="8">IF(E68&gt;0,E68,0)</f>
        <v>0</v>
      </c>
      <c r="G68" s="55">
        <f t="shared" ref="G68:G73" si="9">IF(E68&lt;0,E68,0)</f>
        <v>-1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si="7"/>
        <v>2802.1402771971821</v>
      </c>
      <c r="K68" s="10">
        <f t="shared" ref="K68:K73" si="10">E68*J68</f>
        <v>-2802.1402771971821</v>
      </c>
      <c r="L68" s="11">
        <f t="shared" ref="L68:L73" si="11">IF(K68&gt;0,K68,0)</f>
        <v>0</v>
      </c>
      <c r="M68" s="11">
        <f t="shared" ref="M68:M73" si="12">IF(K68&lt;0,K68,0)</f>
        <v>-2802.1402771971821</v>
      </c>
    </row>
    <row r="69" spans="1:13" ht="14.25" x14ac:dyDescent="0.2">
      <c r="A69" s="59">
        <v>66</v>
      </c>
      <c r="B69" s="20" t="s">
        <v>98</v>
      </c>
      <c r="C69" s="54">
        <f>+'10.1.14_SIS'!CH70</f>
        <v>0</v>
      </c>
      <c r="D69" s="54">
        <f>+'2.1.15_SIS'!CE70</f>
        <v>0</v>
      </c>
      <c r="E69" s="54">
        <f t="shared" ref="E69:E73" si="13">D69-C69</f>
        <v>0</v>
      </c>
      <c r="F69" s="54">
        <f t="shared" si="8"/>
        <v>0</v>
      </c>
      <c r="G69" s="54">
        <f t="shared" si="9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ref="J69:J73" si="14">(H69+I69)*0.5</f>
        <v>3647.034271695502</v>
      </c>
      <c r="K69" s="14">
        <f t="shared" si="10"/>
        <v>0</v>
      </c>
      <c r="L69" s="13">
        <f t="shared" si="11"/>
        <v>0</v>
      </c>
      <c r="M69" s="13">
        <f t="shared" si="12"/>
        <v>0</v>
      </c>
    </row>
    <row r="70" spans="1:13" ht="14.25" x14ac:dyDescent="0.2">
      <c r="A70" s="59">
        <v>67</v>
      </c>
      <c r="B70" s="20" t="s">
        <v>97</v>
      </c>
      <c r="C70" s="54">
        <f>+'10.1.14_SIS'!CH71</f>
        <v>0</v>
      </c>
      <c r="D70" s="54">
        <f>+'2.1.15_SIS'!CE71</f>
        <v>0</v>
      </c>
      <c r="E70" s="54">
        <f t="shared" si="13"/>
        <v>0</v>
      </c>
      <c r="F70" s="54">
        <f t="shared" si="8"/>
        <v>0</v>
      </c>
      <c r="G70" s="54">
        <f t="shared" si="9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4"/>
        <v>2872.3783868067057</v>
      </c>
      <c r="K70" s="14">
        <f t="shared" si="10"/>
        <v>0</v>
      </c>
      <c r="L70" s="13">
        <f t="shared" si="11"/>
        <v>0</v>
      </c>
      <c r="M70" s="13">
        <f t="shared" si="12"/>
        <v>0</v>
      </c>
    </row>
    <row r="71" spans="1:13" ht="14.25" x14ac:dyDescent="0.2">
      <c r="A71" s="59">
        <v>68</v>
      </c>
      <c r="B71" s="20" t="s">
        <v>96</v>
      </c>
      <c r="C71" s="54">
        <f>+'10.1.14_SIS'!CH72</f>
        <v>0</v>
      </c>
      <c r="D71" s="54">
        <f>+'2.1.15_SIS'!CE72</f>
        <v>0</v>
      </c>
      <c r="E71" s="54">
        <f t="shared" si="13"/>
        <v>0</v>
      </c>
      <c r="F71" s="54">
        <f t="shared" si="8"/>
        <v>0</v>
      </c>
      <c r="G71" s="54">
        <f t="shared" si="9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4"/>
        <v>3594.43221012803</v>
      </c>
      <c r="K71" s="14">
        <f t="shared" si="10"/>
        <v>0</v>
      </c>
      <c r="L71" s="13">
        <f t="shared" si="11"/>
        <v>0</v>
      </c>
      <c r="M71" s="13">
        <f t="shared" si="12"/>
        <v>0</v>
      </c>
    </row>
    <row r="72" spans="1:13" ht="14.25" x14ac:dyDescent="0.2">
      <c r="A72" s="59">
        <v>69</v>
      </c>
      <c r="B72" s="20" t="s">
        <v>95</v>
      </c>
      <c r="C72" s="54">
        <f>+'10.1.14_SIS'!CH73</f>
        <v>0</v>
      </c>
      <c r="D72" s="54">
        <f>+'2.1.15_SIS'!CE73</f>
        <v>0</v>
      </c>
      <c r="E72" s="54">
        <f t="shared" si="13"/>
        <v>0</v>
      </c>
      <c r="F72" s="54">
        <f t="shared" si="8"/>
        <v>0</v>
      </c>
      <c r="G72" s="54">
        <f t="shared" si="9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4"/>
        <v>3214.0823960640669</v>
      </c>
      <c r="K72" s="14">
        <f t="shared" si="10"/>
        <v>0</v>
      </c>
      <c r="L72" s="13">
        <f t="shared" si="11"/>
        <v>0</v>
      </c>
      <c r="M72" s="13">
        <f t="shared" si="12"/>
        <v>0</v>
      </c>
    </row>
    <row r="73" spans="1:13" ht="14.25" x14ac:dyDescent="0.2">
      <c r="A73" s="60"/>
      <c r="B73" s="22" t="s">
        <v>512</v>
      </c>
      <c r="C73" s="55">
        <f>+'10.1.14_SIS'!CH74</f>
        <v>1</v>
      </c>
      <c r="D73" s="55">
        <f>+'2.1.15_SIS'!CE74</f>
        <v>0</v>
      </c>
      <c r="E73" s="55">
        <f t="shared" si="13"/>
        <v>-1</v>
      </c>
      <c r="F73" s="55">
        <f t="shared" si="8"/>
        <v>0</v>
      </c>
      <c r="G73" s="55">
        <f t="shared" si="9"/>
        <v>-1</v>
      </c>
      <c r="H73" s="11">
        <f>+H59</f>
        <v>5028.4909408288286</v>
      </c>
      <c r="I73" s="11">
        <f>+I59</f>
        <v>614.66000000000008</v>
      </c>
      <c r="J73" s="11">
        <f t="shared" si="14"/>
        <v>2821.5754704144142</v>
      </c>
      <c r="K73" s="10">
        <f t="shared" si="10"/>
        <v>-2821.5754704144142</v>
      </c>
      <c r="L73" s="11">
        <f t="shared" si="11"/>
        <v>0</v>
      </c>
      <c r="M73" s="11">
        <f t="shared" si="12"/>
        <v>-2821.5754704144142</v>
      </c>
    </row>
    <row r="74" spans="1:13" ht="13.5" thickBot="1" x14ac:dyDescent="0.25">
      <c r="A74" s="35"/>
      <c r="B74" s="34" t="s">
        <v>94</v>
      </c>
      <c r="C74" s="68">
        <f>SUM(C4:C73)</f>
        <v>806</v>
      </c>
      <c r="D74" s="68">
        <f>SUM(D4:D73)</f>
        <v>777</v>
      </c>
      <c r="E74" s="68">
        <f>SUM(E4:E73)</f>
        <v>-29</v>
      </c>
      <c r="F74" s="68">
        <f>SUM(F4:F73)</f>
        <v>3</v>
      </c>
      <c r="G74" s="68">
        <f>SUM(G4:G73)</f>
        <v>-32</v>
      </c>
      <c r="H74" s="33"/>
      <c r="I74" s="32"/>
      <c r="J74" s="32"/>
      <c r="K74" s="31">
        <f>SUM(K4:K73)</f>
        <v>-80792.488970996375</v>
      </c>
      <c r="L74" s="31">
        <f>SUM(L4:L73)</f>
        <v>9478.4908890476527</v>
      </c>
      <c r="M74" s="31">
        <f>SUM(M4:M73)</f>
        <v>-90270.979860044026</v>
      </c>
    </row>
    <row r="75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February 1 Mid-year Adjustment for Students</oddHeader>
    <oddFooter>&amp;R&amp;P</oddFooter>
  </headerFooter>
  <colBreaks count="1" manualBreakCount="1">
    <brk id="7" max="73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3" t="s">
        <v>513</v>
      </c>
      <c r="B1" s="224"/>
      <c r="C1" s="125" t="s">
        <v>508</v>
      </c>
      <c r="D1" s="124" t="s">
        <v>710</v>
      </c>
      <c r="E1" s="43" t="s">
        <v>709</v>
      </c>
      <c r="F1" s="43" t="s">
        <v>501</v>
      </c>
      <c r="G1" s="43" t="s">
        <v>502</v>
      </c>
      <c r="H1" s="126" t="s">
        <v>517</v>
      </c>
      <c r="I1" s="127" t="s">
        <v>503</v>
      </c>
      <c r="J1" s="124" t="s">
        <v>712</v>
      </c>
      <c r="K1" s="123" t="s">
        <v>505</v>
      </c>
      <c r="L1" s="123" t="s">
        <v>506</v>
      </c>
      <c r="M1" s="123" t="s">
        <v>507</v>
      </c>
    </row>
    <row r="2" spans="1:13" ht="13.9" customHeight="1" x14ac:dyDescent="0.25">
      <c r="A2" s="39"/>
      <c r="B2" s="38"/>
      <c r="C2" s="29">
        <v>1</v>
      </c>
      <c r="D2" s="29">
        <f>C2+1</f>
        <v>2</v>
      </c>
      <c r="E2" s="29">
        <f>D2+1</f>
        <v>3</v>
      </c>
      <c r="F2" s="29">
        <f t="shared" ref="F2:M2" si="0">E2+1</f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28" t="s">
        <v>90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54">
        <f>+'10.1.14_SIS'!CK5</f>
        <v>0</v>
      </c>
      <c r="D4" s="54">
        <f>+'2.1.15_SIS'!CH5</f>
        <v>0</v>
      </c>
      <c r="E4" s="54">
        <f>D4-C4</f>
        <v>0</v>
      </c>
      <c r="F4" s="54">
        <f t="shared" ref="F4:F67" si="1">IF(E4&gt;0,E4,0)</f>
        <v>0</v>
      </c>
      <c r="G4" s="54">
        <f t="shared" ref="G4:G67" si="2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>(H4+I4)*0.5</f>
        <v>2771.6692206674916</v>
      </c>
      <c r="K4" s="14">
        <f t="shared" ref="K4:K67" si="3">E4*J4</f>
        <v>0</v>
      </c>
      <c r="L4" s="13">
        <f t="shared" ref="L4:L67" si="4">IF(K4&gt;0,K4,0)</f>
        <v>0</v>
      </c>
      <c r="M4" s="13">
        <f t="shared" ref="M4:M67" si="5">IF(K4&lt;0,K4,0)</f>
        <v>0</v>
      </c>
    </row>
    <row r="5" spans="1:13" ht="14.25" x14ac:dyDescent="0.2">
      <c r="A5" s="59">
        <v>2</v>
      </c>
      <c r="B5" s="20" t="s">
        <v>162</v>
      </c>
      <c r="C5" s="54">
        <f>+'10.1.14_SIS'!CK6</f>
        <v>0</v>
      </c>
      <c r="D5" s="54">
        <f>+'2.1.15_SIS'!CH6</f>
        <v>0</v>
      </c>
      <c r="E5" s="54">
        <f t="shared" ref="E5:E68" si="6">D5-C5</f>
        <v>0</v>
      </c>
      <c r="F5" s="54">
        <f t="shared" si="1"/>
        <v>0</v>
      </c>
      <c r="G5" s="54">
        <f t="shared" si="2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ref="J5:J68" si="7">(H5+I5)*0.5</f>
        <v>3579.4733208693319</v>
      </c>
      <c r="K5" s="14">
        <f t="shared" si="3"/>
        <v>0</v>
      </c>
      <c r="L5" s="13">
        <f t="shared" si="4"/>
        <v>0</v>
      </c>
      <c r="M5" s="13">
        <f t="shared" si="5"/>
        <v>0</v>
      </c>
    </row>
    <row r="6" spans="1:13" ht="14.25" x14ac:dyDescent="0.2">
      <c r="A6" s="59">
        <v>3</v>
      </c>
      <c r="B6" s="20" t="s">
        <v>161</v>
      </c>
      <c r="C6" s="54">
        <f>+'10.1.14_SIS'!CK7</f>
        <v>0</v>
      </c>
      <c r="D6" s="54">
        <f>+'2.1.15_SIS'!CH7</f>
        <v>0</v>
      </c>
      <c r="E6" s="54">
        <f t="shared" si="6"/>
        <v>0</v>
      </c>
      <c r="F6" s="54">
        <f t="shared" si="1"/>
        <v>0</v>
      </c>
      <c r="G6" s="54">
        <f t="shared" si="2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7"/>
        <v>2376.013101369841</v>
      </c>
      <c r="K6" s="14">
        <f t="shared" si="3"/>
        <v>0</v>
      </c>
      <c r="L6" s="13">
        <f t="shared" si="4"/>
        <v>0</v>
      </c>
      <c r="M6" s="13">
        <f t="shared" si="5"/>
        <v>0</v>
      </c>
    </row>
    <row r="7" spans="1:13" ht="14.25" x14ac:dyDescent="0.2">
      <c r="A7" s="59">
        <v>4</v>
      </c>
      <c r="B7" s="20" t="s">
        <v>160</v>
      </c>
      <c r="C7" s="54">
        <f>+'10.1.14_SIS'!CK8</f>
        <v>0</v>
      </c>
      <c r="D7" s="54">
        <f>+'2.1.15_SIS'!CH8</f>
        <v>0</v>
      </c>
      <c r="E7" s="54">
        <f t="shared" si="6"/>
        <v>0</v>
      </c>
      <c r="F7" s="54">
        <f t="shared" si="1"/>
        <v>0</v>
      </c>
      <c r="G7" s="54">
        <f t="shared" si="2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7"/>
        <v>3352.4090723439285</v>
      </c>
      <c r="K7" s="14">
        <f t="shared" si="3"/>
        <v>0</v>
      </c>
      <c r="L7" s="13">
        <f t="shared" si="4"/>
        <v>0</v>
      </c>
      <c r="M7" s="13">
        <f t="shared" si="5"/>
        <v>0</v>
      </c>
    </row>
    <row r="8" spans="1:13" ht="14.25" x14ac:dyDescent="0.2">
      <c r="A8" s="60">
        <v>5</v>
      </c>
      <c r="B8" s="22" t="s">
        <v>159</v>
      </c>
      <c r="C8" s="55">
        <f>+'10.1.14_SIS'!CK9</f>
        <v>0</v>
      </c>
      <c r="D8" s="55">
        <f>+'2.1.15_SIS'!CH9</f>
        <v>0</v>
      </c>
      <c r="E8" s="55">
        <f t="shared" si="6"/>
        <v>0</v>
      </c>
      <c r="F8" s="55">
        <f t="shared" si="1"/>
        <v>0</v>
      </c>
      <c r="G8" s="55">
        <f t="shared" si="2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7"/>
        <v>2912.4252830049554</v>
      </c>
      <c r="K8" s="10">
        <f t="shared" si="3"/>
        <v>0</v>
      </c>
      <c r="L8" s="11">
        <f t="shared" si="4"/>
        <v>0</v>
      </c>
      <c r="M8" s="11">
        <f t="shared" si="5"/>
        <v>0</v>
      </c>
    </row>
    <row r="9" spans="1:13" ht="14.25" x14ac:dyDescent="0.2">
      <c r="A9" s="59">
        <v>6</v>
      </c>
      <c r="B9" s="20" t="s">
        <v>158</v>
      </c>
      <c r="C9" s="54">
        <f>+'10.1.14_SIS'!CK10</f>
        <v>0</v>
      </c>
      <c r="D9" s="54">
        <f>+'2.1.15_SIS'!CH10</f>
        <v>0</v>
      </c>
      <c r="E9" s="54">
        <f t="shared" si="6"/>
        <v>0</v>
      </c>
      <c r="F9" s="54">
        <f t="shared" si="1"/>
        <v>0</v>
      </c>
      <c r="G9" s="54">
        <f t="shared" si="2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7"/>
        <v>2961.9943062477932</v>
      </c>
      <c r="K9" s="14">
        <f t="shared" si="3"/>
        <v>0</v>
      </c>
      <c r="L9" s="13">
        <f t="shared" si="4"/>
        <v>0</v>
      </c>
      <c r="M9" s="13">
        <f t="shared" si="5"/>
        <v>0</v>
      </c>
    </row>
    <row r="10" spans="1:13" ht="14.25" x14ac:dyDescent="0.2">
      <c r="A10" s="59">
        <v>7</v>
      </c>
      <c r="B10" s="20" t="s">
        <v>157</v>
      </c>
      <c r="C10" s="54">
        <f>+'10.1.14_SIS'!CK11</f>
        <v>0</v>
      </c>
      <c r="D10" s="54">
        <f>+'2.1.15_SIS'!CH11</f>
        <v>0</v>
      </c>
      <c r="E10" s="54">
        <f t="shared" si="6"/>
        <v>0</v>
      </c>
      <c r="F10" s="54">
        <f t="shared" si="1"/>
        <v>0</v>
      </c>
      <c r="G10" s="54">
        <f t="shared" si="2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7"/>
        <v>1499.961598173516</v>
      </c>
      <c r="K10" s="14">
        <f t="shared" si="3"/>
        <v>0</v>
      </c>
      <c r="L10" s="13">
        <f t="shared" si="4"/>
        <v>0</v>
      </c>
      <c r="M10" s="13">
        <f t="shared" si="5"/>
        <v>0</v>
      </c>
    </row>
    <row r="11" spans="1:13" ht="14.25" x14ac:dyDescent="0.2">
      <c r="A11" s="59">
        <v>8</v>
      </c>
      <c r="B11" s="20" t="s">
        <v>156</v>
      </c>
      <c r="C11" s="54">
        <f>+'10.1.14_SIS'!CK12</f>
        <v>0</v>
      </c>
      <c r="D11" s="54">
        <f>+'2.1.15_SIS'!CH12</f>
        <v>0</v>
      </c>
      <c r="E11" s="54">
        <f t="shared" si="6"/>
        <v>0</v>
      </c>
      <c r="F11" s="54">
        <f t="shared" si="1"/>
        <v>0</v>
      </c>
      <c r="G11" s="54">
        <f t="shared" si="2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7"/>
        <v>2697.7812297794271</v>
      </c>
      <c r="K11" s="14">
        <f t="shared" si="3"/>
        <v>0</v>
      </c>
      <c r="L11" s="13">
        <f t="shared" si="4"/>
        <v>0</v>
      </c>
      <c r="M11" s="13">
        <f t="shared" si="5"/>
        <v>0</v>
      </c>
    </row>
    <row r="12" spans="1:13" ht="14.25" x14ac:dyDescent="0.2">
      <c r="A12" s="59">
        <v>9</v>
      </c>
      <c r="B12" s="20" t="s">
        <v>155</v>
      </c>
      <c r="C12" s="54">
        <f>+'10.1.14_SIS'!CK13</f>
        <v>0</v>
      </c>
      <c r="D12" s="54">
        <f>+'2.1.15_SIS'!CH13</f>
        <v>0</v>
      </c>
      <c r="E12" s="54">
        <f t="shared" si="6"/>
        <v>0</v>
      </c>
      <c r="F12" s="54">
        <f t="shared" si="1"/>
        <v>0</v>
      </c>
      <c r="G12" s="54">
        <f t="shared" si="2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7"/>
        <v>2688.6107536022505</v>
      </c>
      <c r="K12" s="14">
        <f t="shared" si="3"/>
        <v>0</v>
      </c>
      <c r="L12" s="13">
        <f t="shared" si="4"/>
        <v>0</v>
      </c>
      <c r="M12" s="13">
        <f t="shared" si="5"/>
        <v>0</v>
      </c>
    </row>
    <row r="13" spans="1:13" ht="14.25" x14ac:dyDescent="0.2">
      <c r="A13" s="60">
        <v>10</v>
      </c>
      <c r="B13" s="22" t="s">
        <v>154</v>
      </c>
      <c r="C13" s="55">
        <f>+'10.1.14_SIS'!CK14</f>
        <v>0</v>
      </c>
      <c r="D13" s="55">
        <f>+'2.1.15_SIS'!CH14</f>
        <v>0</v>
      </c>
      <c r="E13" s="55">
        <f t="shared" si="6"/>
        <v>0</v>
      </c>
      <c r="F13" s="55">
        <f t="shared" si="1"/>
        <v>0</v>
      </c>
      <c r="G13" s="55">
        <f t="shared" si="2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7"/>
        <v>2496.207366959236</v>
      </c>
      <c r="K13" s="10">
        <f t="shared" si="3"/>
        <v>0</v>
      </c>
      <c r="L13" s="11">
        <f t="shared" si="4"/>
        <v>0</v>
      </c>
      <c r="M13" s="11">
        <f t="shared" si="5"/>
        <v>0</v>
      </c>
    </row>
    <row r="14" spans="1:13" ht="14.25" x14ac:dyDescent="0.2">
      <c r="A14" s="59">
        <v>11</v>
      </c>
      <c r="B14" s="20" t="s">
        <v>153</v>
      </c>
      <c r="C14" s="54">
        <f>+'10.1.14_SIS'!CK15</f>
        <v>0</v>
      </c>
      <c r="D14" s="54">
        <f>+'2.1.15_SIS'!CH15</f>
        <v>0</v>
      </c>
      <c r="E14" s="54">
        <f t="shared" si="6"/>
        <v>0</v>
      </c>
      <c r="F14" s="54">
        <f t="shared" si="1"/>
        <v>0</v>
      </c>
      <c r="G14" s="54">
        <f t="shared" si="2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7"/>
        <v>3902.5436118176676</v>
      </c>
      <c r="K14" s="14">
        <f t="shared" si="3"/>
        <v>0</v>
      </c>
      <c r="L14" s="13">
        <f t="shared" si="4"/>
        <v>0</v>
      </c>
      <c r="M14" s="13">
        <f t="shared" si="5"/>
        <v>0</v>
      </c>
    </row>
    <row r="15" spans="1:13" ht="14.25" x14ac:dyDescent="0.2">
      <c r="A15" s="59">
        <v>12</v>
      </c>
      <c r="B15" s="20" t="s">
        <v>152</v>
      </c>
      <c r="C15" s="54">
        <f>+'10.1.14_SIS'!CK16</f>
        <v>0</v>
      </c>
      <c r="D15" s="54">
        <f>+'2.1.15_SIS'!CH16</f>
        <v>0</v>
      </c>
      <c r="E15" s="54">
        <f t="shared" si="6"/>
        <v>0</v>
      </c>
      <c r="F15" s="54">
        <f t="shared" si="1"/>
        <v>0</v>
      </c>
      <c r="G15" s="54">
        <f t="shared" si="2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7"/>
        <v>1364.9570491803279</v>
      </c>
      <c r="K15" s="14">
        <f t="shared" si="3"/>
        <v>0</v>
      </c>
      <c r="L15" s="13">
        <f t="shared" si="4"/>
        <v>0</v>
      </c>
      <c r="M15" s="13">
        <f t="shared" si="5"/>
        <v>0</v>
      </c>
    </row>
    <row r="16" spans="1:13" ht="14.25" x14ac:dyDescent="0.2">
      <c r="A16" s="59">
        <v>13</v>
      </c>
      <c r="B16" s="20" t="s">
        <v>151</v>
      </c>
      <c r="C16" s="54">
        <f>+'10.1.14_SIS'!CK17</f>
        <v>0</v>
      </c>
      <c r="D16" s="54">
        <f>+'2.1.15_SIS'!CH17</f>
        <v>0</v>
      </c>
      <c r="E16" s="54">
        <f t="shared" si="6"/>
        <v>0</v>
      </c>
      <c r="F16" s="54">
        <f t="shared" si="1"/>
        <v>0</v>
      </c>
      <c r="G16" s="54">
        <f t="shared" si="2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7"/>
        <v>3591.5298879166107</v>
      </c>
      <c r="K16" s="14">
        <f t="shared" si="3"/>
        <v>0</v>
      </c>
      <c r="L16" s="13">
        <f t="shared" si="4"/>
        <v>0</v>
      </c>
      <c r="M16" s="13">
        <f t="shared" si="5"/>
        <v>0</v>
      </c>
    </row>
    <row r="17" spans="1:13" ht="14.25" x14ac:dyDescent="0.2">
      <c r="A17" s="59">
        <v>14</v>
      </c>
      <c r="B17" s="20" t="s">
        <v>150</v>
      </c>
      <c r="C17" s="54">
        <f>+'10.1.14_SIS'!CK18</f>
        <v>0</v>
      </c>
      <c r="D17" s="54">
        <f>+'2.1.15_SIS'!CH18</f>
        <v>0</v>
      </c>
      <c r="E17" s="54">
        <f t="shared" si="6"/>
        <v>0</v>
      </c>
      <c r="F17" s="54">
        <f t="shared" si="1"/>
        <v>0</v>
      </c>
      <c r="G17" s="54">
        <f t="shared" si="2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7"/>
        <v>3072.4654706249999</v>
      </c>
      <c r="K17" s="14">
        <f t="shared" si="3"/>
        <v>0</v>
      </c>
      <c r="L17" s="13">
        <f t="shared" si="4"/>
        <v>0</v>
      </c>
      <c r="M17" s="13">
        <f t="shared" si="5"/>
        <v>0</v>
      </c>
    </row>
    <row r="18" spans="1:13" ht="14.25" x14ac:dyDescent="0.2">
      <c r="A18" s="60">
        <v>15</v>
      </c>
      <c r="B18" s="22" t="s">
        <v>149</v>
      </c>
      <c r="C18" s="55">
        <f>+'10.1.14_SIS'!CK19</f>
        <v>0</v>
      </c>
      <c r="D18" s="55">
        <f>+'2.1.15_SIS'!CH19</f>
        <v>0</v>
      </c>
      <c r="E18" s="55">
        <f t="shared" si="6"/>
        <v>0</v>
      </c>
      <c r="F18" s="55">
        <f t="shared" si="1"/>
        <v>0</v>
      </c>
      <c r="G18" s="55">
        <f t="shared" si="2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7"/>
        <v>3151.8142607029977</v>
      </c>
      <c r="K18" s="10">
        <f t="shared" si="3"/>
        <v>0</v>
      </c>
      <c r="L18" s="11">
        <f t="shared" si="4"/>
        <v>0</v>
      </c>
      <c r="M18" s="11">
        <f t="shared" si="5"/>
        <v>0</v>
      </c>
    </row>
    <row r="19" spans="1:13" ht="14.25" x14ac:dyDescent="0.2">
      <c r="A19" s="59">
        <v>16</v>
      </c>
      <c r="B19" s="20" t="s">
        <v>148</v>
      </c>
      <c r="C19" s="54">
        <f>+'10.1.14_SIS'!CK20</f>
        <v>0</v>
      </c>
      <c r="D19" s="54">
        <f>+'2.1.15_SIS'!CH20</f>
        <v>0</v>
      </c>
      <c r="E19" s="54">
        <f t="shared" si="6"/>
        <v>0</v>
      </c>
      <c r="F19" s="54">
        <f t="shared" si="1"/>
        <v>0</v>
      </c>
      <c r="G19" s="54">
        <f t="shared" si="2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7"/>
        <v>1333.4897177171013</v>
      </c>
      <c r="K19" s="14">
        <f t="shared" si="3"/>
        <v>0</v>
      </c>
      <c r="L19" s="13">
        <f t="shared" si="4"/>
        <v>0</v>
      </c>
      <c r="M19" s="13">
        <f t="shared" si="5"/>
        <v>0</v>
      </c>
    </row>
    <row r="20" spans="1:13" ht="14.25" x14ac:dyDescent="0.2">
      <c r="A20" s="59">
        <v>17</v>
      </c>
      <c r="B20" s="20" t="s">
        <v>147</v>
      </c>
      <c r="C20" s="54">
        <f>+'10.1.14_SIS'!CK21</f>
        <v>0</v>
      </c>
      <c r="D20" s="54">
        <f>+'2.1.15_SIS'!CH21</f>
        <v>0</v>
      </c>
      <c r="E20" s="54">
        <f t="shared" si="6"/>
        <v>0</v>
      </c>
      <c r="F20" s="54">
        <f t="shared" si="1"/>
        <v>0</v>
      </c>
      <c r="G20" s="54">
        <f t="shared" si="2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7"/>
        <v>2082.5378304967589</v>
      </c>
      <c r="K20" s="14">
        <f t="shared" si="3"/>
        <v>0</v>
      </c>
      <c r="L20" s="13">
        <f t="shared" si="4"/>
        <v>0</v>
      </c>
      <c r="M20" s="13">
        <f t="shared" si="5"/>
        <v>0</v>
      </c>
    </row>
    <row r="21" spans="1:13" ht="14.25" x14ac:dyDescent="0.2">
      <c r="A21" s="59">
        <v>18</v>
      </c>
      <c r="B21" s="20" t="s">
        <v>146</v>
      </c>
      <c r="C21" s="54">
        <f>+'10.1.14_SIS'!CK22</f>
        <v>0</v>
      </c>
      <c r="D21" s="54">
        <f>+'2.1.15_SIS'!CH22</f>
        <v>0</v>
      </c>
      <c r="E21" s="54">
        <f t="shared" si="6"/>
        <v>0</v>
      </c>
      <c r="F21" s="54">
        <f t="shared" si="1"/>
        <v>0</v>
      </c>
      <c r="G21" s="54">
        <f t="shared" si="2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7"/>
        <v>3600.2516750237864</v>
      </c>
      <c r="K21" s="14">
        <f t="shared" si="3"/>
        <v>0</v>
      </c>
      <c r="L21" s="13">
        <f t="shared" si="4"/>
        <v>0</v>
      </c>
      <c r="M21" s="13">
        <f t="shared" si="5"/>
        <v>0</v>
      </c>
    </row>
    <row r="22" spans="1:13" ht="14.25" x14ac:dyDescent="0.2">
      <c r="A22" s="59">
        <v>19</v>
      </c>
      <c r="B22" s="20" t="s">
        <v>145</v>
      </c>
      <c r="C22" s="54">
        <f>+'10.1.14_SIS'!CK23</f>
        <v>0</v>
      </c>
      <c r="D22" s="54">
        <f>+'2.1.15_SIS'!CH23</f>
        <v>0</v>
      </c>
      <c r="E22" s="54">
        <f t="shared" si="6"/>
        <v>0</v>
      </c>
      <c r="F22" s="54">
        <f t="shared" si="1"/>
        <v>0</v>
      </c>
      <c r="G22" s="54">
        <f t="shared" si="2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7"/>
        <v>3109.9110934730224</v>
      </c>
      <c r="K22" s="14">
        <f t="shared" si="3"/>
        <v>0</v>
      </c>
      <c r="L22" s="13">
        <f t="shared" si="4"/>
        <v>0</v>
      </c>
      <c r="M22" s="13">
        <f t="shared" si="5"/>
        <v>0</v>
      </c>
    </row>
    <row r="23" spans="1:13" ht="14.25" x14ac:dyDescent="0.2">
      <c r="A23" s="60">
        <v>20</v>
      </c>
      <c r="B23" s="22" t="s">
        <v>144</v>
      </c>
      <c r="C23" s="55">
        <f>+'10.1.14_SIS'!CK24</f>
        <v>0</v>
      </c>
      <c r="D23" s="55">
        <f>+'2.1.15_SIS'!CH24</f>
        <v>0</v>
      </c>
      <c r="E23" s="55">
        <f t="shared" si="6"/>
        <v>0</v>
      </c>
      <c r="F23" s="55">
        <f t="shared" si="1"/>
        <v>0</v>
      </c>
      <c r="G23" s="55">
        <f t="shared" si="2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7"/>
        <v>2932.3450782781006</v>
      </c>
      <c r="K23" s="10">
        <f t="shared" si="3"/>
        <v>0</v>
      </c>
      <c r="L23" s="11">
        <f t="shared" si="4"/>
        <v>0</v>
      </c>
      <c r="M23" s="11">
        <f t="shared" si="5"/>
        <v>0</v>
      </c>
    </row>
    <row r="24" spans="1:13" ht="14.25" x14ac:dyDescent="0.2">
      <c r="A24" s="59">
        <v>21</v>
      </c>
      <c r="B24" s="20" t="s">
        <v>143</v>
      </c>
      <c r="C24" s="54">
        <f>+'10.1.14_SIS'!CK25</f>
        <v>0</v>
      </c>
      <c r="D24" s="54">
        <f>+'2.1.15_SIS'!CH25</f>
        <v>0</v>
      </c>
      <c r="E24" s="54">
        <f t="shared" si="6"/>
        <v>0</v>
      </c>
      <c r="F24" s="54">
        <f t="shared" si="1"/>
        <v>0</v>
      </c>
      <c r="G24" s="54">
        <f t="shared" si="2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7"/>
        <v>3346.3271147933883</v>
      </c>
      <c r="K24" s="14">
        <f t="shared" si="3"/>
        <v>0</v>
      </c>
      <c r="L24" s="13">
        <f t="shared" si="4"/>
        <v>0</v>
      </c>
      <c r="M24" s="13">
        <f t="shared" si="5"/>
        <v>0</v>
      </c>
    </row>
    <row r="25" spans="1:13" ht="14.25" x14ac:dyDescent="0.2">
      <c r="A25" s="59">
        <v>22</v>
      </c>
      <c r="B25" s="20" t="s">
        <v>142</v>
      </c>
      <c r="C25" s="54">
        <f>+'10.1.14_SIS'!CK26</f>
        <v>0</v>
      </c>
      <c r="D25" s="54">
        <f>+'2.1.15_SIS'!CH26</f>
        <v>0</v>
      </c>
      <c r="E25" s="54">
        <f t="shared" si="6"/>
        <v>0</v>
      </c>
      <c r="F25" s="54">
        <f t="shared" si="1"/>
        <v>0</v>
      </c>
      <c r="G25" s="54">
        <f t="shared" si="2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7"/>
        <v>3456.2349904097996</v>
      </c>
      <c r="K25" s="14">
        <f t="shared" si="3"/>
        <v>0</v>
      </c>
      <c r="L25" s="13">
        <f t="shared" si="4"/>
        <v>0</v>
      </c>
      <c r="M25" s="13">
        <f t="shared" si="5"/>
        <v>0</v>
      </c>
    </row>
    <row r="26" spans="1:13" ht="14.25" x14ac:dyDescent="0.2">
      <c r="A26" s="59">
        <v>23</v>
      </c>
      <c r="B26" s="20" t="s">
        <v>141</v>
      </c>
      <c r="C26" s="54">
        <f>+'10.1.14_SIS'!CK27</f>
        <v>0</v>
      </c>
      <c r="D26" s="54">
        <f>+'2.1.15_SIS'!CH27</f>
        <v>0</v>
      </c>
      <c r="E26" s="54">
        <f t="shared" si="6"/>
        <v>0</v>
      </c>
      <c r="F26" s="54">
        <f t="shared" si="1"/>
        <v>0</v>
      </c>
      <c r="G26" s="54">
        <f t="shared" si="2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7"/>
        <v>2849.8007632989579</v>
      </c>
      <c r="K26" s="14">
        <f t="shared" si="3"/>
        <v>0</v>
      </c>
      <c r="L26" s="13">
        <f t="shared" si="4"/>
        <v>0</v>
      </c>
      <c r="M26" s="13">
        <f t="shared" si="5"/>
        <v>0</v>
      </c>
    </row>
    <row r="27" spans="1:13" ht="14.25" x14ac:dyDescent="0.2">
      <c r="A27" s="59">
        <v>24</v>
      </c>
      <c r="B27" s="20" t="s">
        <v>140</v>
      </c>
      <c r="C27" s="54">
        <f>+'10.1.14_SIS'!CK28</f>
        <v>0</v>
      </c>
      <c r="D27" s="54">
        <f>+'2.1.15_SIS'!CH28</f>
        <v>0</v>
      </c>
      <c r="E27" s="54">
        <f t="shared" si="6"/>
        <v>0</v>
      </c>
      <c r="F27" s="54">
        <f t="shared" si="1"/>
        <v>0</v>
      </c>
      <c r="G27" s="54">
        <f t="shared" si="2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7"/>
        <v>1732.96201807885</v>
      </c>
      <c r="K27" s="14">
        <f t="shared" si="3"/>
        <v>0</v>
      </c>
      <c r="L27" s="13">
        <f t="shared" si="4"/>
        <v>0</v>
      </c>
      <c r="M27" s="13">
        <f t="shared" si="5"/>
        <v>0</v>
      </c>
    </row>
    <row r="28" spans="1:13" ht="14.25" x14ac:dyDescent="0.2">
      <c r="A28" s="60">
        <v>25</v>
      </c>
      <c r="B28" s="22" t="s">
        <v>139</v>
      </c>
      <c r="C28" s="55">
        <f>+'10.1.14_SIS'!CK29</f>
        <v>0</v>
      </c>
      <c r="D28" s="55">
        <f>+'2.1.15_SIS'!CH29</f>
        <v>0</v>
      </c>
      <c r="E28" s="55">
        <f t="shared" si="6"/>
        <v>0</v>
      </c>
      <c r="F28" s="55">
        <f t="shared" si="1"/>
        <v>0</v>
      </c>
      <c r="G28" s="55">
        <f t="shared" si="2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7"/>
        <v>2413.4010137472851</v>
      </c>
      <c r="K28" s="10">
        <f t="shared" si="3"/>
        <v>0</v>
      </c>
      <c r="L28" s="11">
        <f t="shared" si="4"/>
        <v>0</v>
      </c>
      <c r="M28" s="11">
        <f t="shared" si="5"/>
        <v>0</v>
      </c>
    </row>
    <row r="29" spans="1:13" ht="14.25" x14ac:dyDescent="0.2">
      <c r="A29" s="59">
        <v>26</v>
      </c>
      <c r="B29" s="20" t="s">
        <v>138</v>
      </c>
      <c r="C29" s="54">
        <f>+'10.1.14_SIS'!CK30</f>
        <v>80</v>
      </c>
      <c r="D29" s="54">
        <f>+'2.1.15_SIS'!CH30</f>
        <v>73</v>
      </c>
      <c r="E29" s="54">
        <f t="shared" si="6"/>
        <v>-7</v>
      </c>
      <c r="F29" s="54">
        <f t="shared" si="1"/>
        <v>0</v>
      </c>
      <c r="G29" s="54">
        <f t="shared" si="2"/>
        <v>-7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7"/>
        <v>2130.6974985285419</v>
      </c>
      <c r="K29" s="14">
        <f t="shared" si="3"/>
        <v>-14914.882489699794</v>
      </c>
      <c r="L29" s="13">
        <f t="shared" si="4"/>
        <v>0</v>
      </c>
      <c r="M29" s="13">
        <f t="shared" si="5"/>
        <v>-14914.882489699794</v>
      </c>
    </row>
    <row r="30" spans="1:13" ht="14.25" x14ac:dyDescent="0.2">
      <c r="A30" s="59">
        <v>27</v>
      </c>
      <c r="B30" s="20" t="s">
        <v>137</v>
      </c>
      <c r="C30" s="54">
        <f>+'10.1.14_SIS'!CK31</f>
        <v>0</v>
      </c>
      <c r="D30" s="54">
        <f>+'2.1.15_SIS'!CH31</f>
        <v>0</v>
      </c>
      <c r="E30" s="54">
        <f t="shared" si="6"/>
        <v>0</v>
      </c>
      <c r="F30" s="54">
        <f t="shared" si="1"/>
        <v>0</v>
      </c>
      <c r="G30" s="54">
        <f t="shared" si="2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7"/>
        <v>3248.9806919988505</v>
      </c>
      <c r="K30" s="14">
        <f t="shared" si="3"/>
        <v>0</v>
      </c>
      <c r="L30" s="13">
        <f t="shared" si="4"/>
        <v>0</v>
      </c>
      <c r="M30" s="13">
        <f t="shared" si="5"/>
        <v>0</v>
      </c>
    </row>
    <row r="31" spans="1:13" ht="14.25" x14ac:dyDescent="0.2">
      <c r="A31" s="59">
        <v>28</v>
      </c>
      <c r="B31" s="20" t="s">
        <v>136</v>
      </c>
      <c r="C31" s="54">
        <f>+'10.1.14_SIS'!CK32</f>
        <v>0</v>
      </c>
      <c r="D31" s="54">
        <f>+'2.1.15_SIS'!CH32</f>
        <v>0</v>
      </c>
      <c r="E31" s="54">
        <f t="shared" si="6"/>
        <v>0</v>
      </c>
      <c r="F31" s="54">
        <f t="shared" si="1"/>
        <v>0</v>
      </c>
      <c r="G31" s="54">
        <f t="shared" si="2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7"/>
        <v>1915.9079423284411</v>
      </c>
      <c r="K31" s="14">
        <f t="shared" si="3"/>
        <v>0</v>
      </c>
      <c r="L31" s="13">
        <f t="shared" si="4"/>
        <v>0</v>
      </c>
      <c r="M31" s="13">
        <f t="shared" si="5"/>
        <v>0</v>
      </c>
    </row>
    <row r="32" spans="1:13" ht="14.25" x14ac:dyDescent="0.2">
      <c r="A32" s="59">
        <v>29</v>
      </c>
      <c r="B32" s="20" t="s">
        <v>135</v>
      </c>
      <c r="C32" s="54">
        <f>+'10.1.14_SIS'!CK33</f>
        <v>0</v>
      </c>
      <c r="D32" s="54">
        <f>+'2.1.15_SIS'!CH33</f>
        <v>0</v>
      </c>
      <c r="E32" s="54">
        <f t="shared" si="6"/>
        <v>0</v>
      </c>
      <c r="F32" s="54">
        <f t="shared" si="1"/>
        <v>0</v>
      </c>
      <c r="G32" s="54">
        <f t="shared" si="2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7"/>
        <v>2296.9811605086861</v>
      </c>
      <c r="K32" s="14">
        <f t="shared" si="3"/>
        <v>0</v>
      </c>
      <c r="L32" s="13">
        <f t="shared" si="4"/>
        <v>0</v>
      </c>
      <c r="M32" s="13">
        <f t="shared" si="5"/>
        <v>0</v>
      </c>
    </row>
    <row r="33" spans="1:13" ht="14.25" x14ac:dyDescent="0.2">
      <c r="A33" s="60">
        <v>30</v>
      </c>
      <c r="B33" s="22" t="s">
        <v>134</v>
      </c>
      <c r="C33" s="55">
        <f>+'10.1.14_SIS'!CK34</f>
        <v>0</v>
      </c>
      <c r="D33" s="55">
        <f>+'2.1.15_SIS'!CH34</f>
        <v>0</v>
      </c>
      <c r="E33" s="55">
        <f t="shared" si="6"/>
        <v>0</v>
      </c>
      <c r="F33" s="55">
        <f t="shared" si="1"/>
        <v>0</v>
      </c>
      <c r="G33" s="55">
        <f t="shared" si="2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7"/>
        <v>3265.8513636998382</v>
      </c>
      <c r="K33" s="10">
        <f t="shared" si="3"/>
        <v>0</v>
      </c>
      <c r="L33" s="11">
        <f t="shared" si="4"/>
        <v>0</v>
      </c>
      <c r="M33" s="11">
        <f t="shared" si="5"/>
        <v>0</v>
      </c>
    </row>
    <row r="34" spans="1:13" ht="14.25" x14ac:dyDescent="0.2">
      <c r="A34" s="59">
        <v>31</v>
      </c>
      <c r="B34" s="20" t="s">
        <v>133</v>
      </c>
      <c r="C34" s="54">
        <f>+'10.1.14_SIS'!CK35</f>
        <v>0</v>
      </c>
      <c r="D34" s="54">
        <f>+'2.1.15_SIS'!CH35</f>
        <v>0</v>
      </c>
      <c r="E34" s="54">
        <f t="shared" si="6"/>
        <v>0</v>
      </c>
      <c r="F34" s="54">
        <f t="shared" si="1"/>
        <v>0</v>
      </c>
      <c r="G34" s="54">
        <f t="shared" si="2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7"/>
        <v>2570.7238358434265</v>
      </c>
      <c r="K34" s="14">
        <f t="shared" si="3"/>
        <v>0</v>
      </c>
      <c r="L34" s="13">
        <f t="shared" si="4"/>
        <v>0</v>
      </c>
      <c r="M34" s="13">
        <f t="shared" si="5"/>
        <v>0</v>
      </c>
    </row>
    <row r="35" spans="1:13" ht="14.25" x14ac:dyDescent="0.2">
      <c r="A35" s="59">
        <v>32</v>
      </c>
      <c r="B35" s="20" t="s">
        <v>132</v>
      </c>
      <c r="C35" s="54">
        <f>+'10.1.14_SIS'!CK36</f>
        <v>0</v>
      </c>
      <c r="D35" s="54">
        <f>+'2.1.15_SIS'!CH36</f>
        <v>0</v>
      </c>
      <c r="E35" s="54">
        <f t="shared" si="6"/>
        <v>0</v>
      </c>
      <c r="F35" s="54">
        <f t="shared" si="1"/>
        <v>0</v>
      </c>
      <c r="G35" s="54">
        <f t="shared" si="2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7"/>
        <v>3106.2945945305637</v>
      </c>
      <c r="K35" s="14">
        <f t="shared" si="3"/>
        <v>0</v>
      </c>
      <c r="L35" s="13">
        <f t="shared" si="4"/>
        <v>0</v>
      </c>
      <c r="M35" s="13">
        <f t="shared" si="5"/>
        <v>0</v>
      </c>
    </row>
    <row r="36" spans="1:13" ht="14.25" x14ac:dyDescent="0.2">
      <c r="A36" s="59">
        <v>33</v>
      </c>
      <c r="B36" s="20" t="s">
        <v>131</v>
      </c>
      <c r="C36" s="54">
        <f>+'10.1.14_SIS'!CK37</f>
        <v>0</v>
      </c>
      <c r="D36" s="54">
        <f>+'2.1.15_SIS'!CH37</f>
        <v>0</v>
      </c>
      <c r="E36" s="54">
        <f t="shared" si="6"/>
        <v>0</v>
      </c>
      <c r="F36" s="54">
        <f t="shared" si="1"/>
        <v>0</v>
      </c>
      <c r="G36" s="54">
        <f t="shared" si="2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7"/>
        <v>3055.7677279042618</v>
      </c>
      <c r="K36" s="14">
        <f t="shared" si="3"/>
        <v>0</v>
      </c>
      <c r="L36" s="13">
        <f t="shared" si="4"/>
        <v>0</v>
      </c>
      <c r="M36" s="13">
        <f t="shared" si="5"/>
        <v>0</v>
      </c>
    </row>
    <row r="37" spans="1:13" ht="14.25" x14ac:dyDescent="0.2">
      <c r="A37" s="59">
        <v>34</v>
      </c>
      <c r="B37" s="20" t="s">
        <v>130</v>
      </c>
      <c r="C37" s="54">
        <f>+'10.1.14_SIS'!CK38</f>
        <v>0</v>
      </c>
      <c r="D37" s="54">
        <f>+'2.1.15_SIS'!CH38</f>
        <v>0</v>
      </c>
      <c r="E37" s="54">
        <f t="shared" si="6"/>
        <v>0</v>
      </c>
      <c r="F37" s="54">
        <f t="shared" si="1"/>
        <v>0</v>
      </c>
      <c r="G37" s="54">
        <f t="shared" si="2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7"/>
        <v>3468.1038421394505</v>
      </c>
      <c r="K37" s="14">
        <f t="shared" si="3"/>
        <v>0</v>
      </c>
      <c r="L37" s="13">
        <f t="shared" si="4"/>
        <v>0</v>
      </c>
      <c r="M37" s="13">
        <f t="shared" si="5"/>
        <v>0</v>
      </c>
    </row>
    <row r="38" spans="1:13" ht="14.25" x14ac:dyDescent="0.2">
      <c r="A38" s="60">
        <v>35</v>
      </c>
      <c r="B38" s="22" t="s">
        <v>129</v>
      </c>
      <c r="C38" s="55">
        <f>+'10.1.14_SIS'!CK39</f>
        <v>0</v>
      </c>
      <c r="D38" s="55">
        <f>+'2.1.15_SIS'!CH39</f>
        <v>0</v>
      </c>
      <c r="E38" s="55">
        <f t="shared" si="6"/>
        <v>0</v>
      </c>
      <c r="F38" s="55">
        <f t="shared" si="1"/>
        <v>0</v>
      </c>
      <c r="G38" s="55">
        <f t="shared" si="2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7"/>
        <v>2852.1041030238803</v>
      </c>
      <c r="K38" s="10">
        <f t="shared" si="3"/>
        <v>0</v>
      </c>
      <c r="L38" s="11">
        <f t="shared" si="4"/>
        <v>0</v>
      </c>
      <c r="M38" s="11">
        <f t="shared" si="5"/>
        <v>0</v>
      </c>
    </row>
    <row r="39" spans="1:13" ht="14.25" x14ac:dyDescent="0.2">
      <c r="A39" s="59">
        <v>36</v>
      </c>
      <c r="B39" s="20" t="s">
        <v>128</v>
      </c>
      <c r="C39" s="54">
        <f>+'10.1.14_SIS'!CK40</f>
        <v>461</v>
      </c>
      <c r="D39" s="54">
        <f>+'2.1.15_SIS'!CH40</f>
        <v>455</v>
      </c>
      <c r="E39" s="54">
        <f t="shared" si="6"/>
        <v>-6</v>
      </c>
      <c r="F39" s="54">
        <f t="shared" si="1"/>
        <v>0</v>
      </c>
      <c r="G39" s="54">
        <f t="shared" si="2"/>
        <v>-6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7"/>
        <v>2174.3672795383109</v>
      </c>
      <c r="K39" s="14">
        <f t="shared" si="3"/>
        <v>-13046.203677229865</v>
      </c>
      <c r="L39" s="13">
        <f t="shared" si="4"/>
        <v>0</v>
      </c>
      <c r="M39" s="13">
        <f t="shared" si="5"/>
        <v>-13046.203677229865</v>
      </c>
    </row>
    <row r="40" spans="1:13" ht="14.25" x14ac:dyDescent="0.2">
      <c r="A40" s="59">
        <v>37</v>
      </c>
      <c r="B40" s="20" t="s">
        <v>127</v>
      </c>
      <c r="C40" s="54">
        <f>+'10.1.14_SIS'!CK41</f>
        <v>0</v>
      </c>
      <c r="D40" s="54">
        <f>+'2.1.15_SIS'!CH41</f>
        <v>0</v>
      </c>
      <c r="E40" s="54">
        <f t="shared" si="6"/>
        <v>0</v>
      </c>
      <c r="F40" s="54">
        <f t="shared" si="1"/>
        <v>0</v>
      </c>
      <c r="G40" s="54">
        <f t="shared" si="2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7"/>
        <v>3159.4969630158844</v>
      </c>
      <c r="K40" s="14">
        <f t="shared" si="3"/>
        <v>0</v>
      </c>
      <c r="L40" s="13">
        <f t="shared" si="4"/>
        <v>0</v>
      </c>
      <c r="M40" s="13">
        <f t="shared" si="5"/>
        <v>0</v>
      </c>
    </row>
    <row r="41" spans="1:13" ht="14.25" x14ac:dyDescent="0.2">
      <c r="A41" s="59">
        <v>38</v>
      </c>
      <c r="B41" s="20" t="s">
        <v>126</v>
      </c>
      <c r="C41" s="54">
        <f>+'10.1.14_SIS'!CK42</f>
        <v>0</v>
      </c>
      <c r="D41" s="54">
        <f>+'2.1.15_SIS'!CH42</f>
        <v>0</v>
      </c>
      <c r="E41" s="54">
        <f t="shared" si="6"/>
        <v>0</v>
      </c>
      <c r="F41" s="54">
        <f t="shared" si="1"/>
        <v>0</v>
      </c>
      <c r="G41" s="54">
        <f t="shared" si="2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7"/>
        <v>1459.3608776458441</v>
      </c>
      <c r="K41" s="14">
        <f t="shared" si="3"/>
        <v>0</v>
      </c>
      <c r="L41" s="13">
        <f t="shared" si="4"/>
        <v>0</v>
      </c>
      <c r="M41" s="13">
        <f t="shared" si="5"/>
        <v>0</v>
      </c>
    </row>
    <row r="42" spans="1:13" ht="14.25" x14ac:dyDescent="0.2">
      <c r="A42" s="59">
        <v>39</v>
      </c>
      <c r="B42" s="20" t="s">
        <v>125</v>
      </c>
      <c r="C42" s="54">
        <f>+'10.1.14_SIS'!CK43</f>
        <v>0</v>
      </c>
      <c r="D42" s="54">
        <f>+'2.1.15_SIS'!CH43</f>
        <v>0</v>
      </c>
      <c r="E42" s="54">
        <f t="shared" si="6"/>
        <v>0</v>
      </c>
      <c r="F42" s="54">
        <f t="shared" si="1"/>
        <v>0</v>
      </c>
      <c r="G42" s="54">
        <f t="shared" si="2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7"/>
        <v>2218.280705678666</v>
      </c>
      <c r="K42" s="14">
        <f t="shared" si="3"/>
        <v>0</v>
      </c>
      <c r="L42" s="13">
        <f t="shared" si="4"/>
        <v>0</v>
      </c>
      <c r="M42" s="13">
        <f t="shared" si="5"/>
        <v>0</v>
      </c>
    </row>
    <row r="43" spans="1:13" ht="14.25" x14ac:dyDescent="0.2">
      <c r="A43" s="60">
        <v>40</v>
      </c>
      <c r="B43" s="22" t="s">
        <v>124</v>
      </c>
      <c r="C43" s="55">
        <f>+'10.1.14_SIS'!CK44</f>
        <v>0</v>
      </c>
      <c r="D43" s="55">
        <f>+'2.1.15_SIS'!CH44</f>
        <v>0</v>
      </c>
      <c r="E43" s="55">
        <f t="shared" si="6"/>
        <v>0</v>
      </c>
      <c r="F43" s="55">
        <f t="shared" si="1"/>
        <v>0</v>
      </c>
      <c r="G43" s="55">
        <f t="shared" si="2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7"/>
        <v>2911.0405142849204</v>
      </c>
      <c r="K43" s="10">
        <f t="shared" si="3"/>
        <v>0</v>
      </c>
      <c r="L43" s="11">
        <f t="shared" si="4"/>
        <v>0</v>
      </c>
      <c r="M43" s="11">
        <f t="shared" si="5"/>
        <v>0</v>
      </c>
    </row>
    <row r="44" spans="1:13" ht="14.25" x14ac:dyDescent="0.2">
      <c r="A44" s="59">
        <v>41</v>
      </c>
      <c r="B44" s="20" t="s">
        <v>123</v>
      </c>
      <c r="C44" s="54">
        <f>+'10.1.14_SIS'!CK45</f>
        <v>0</v>
      </c>
      <c r="D44" s="54">
        <f>+'2.1.15_SIS'!CH45</f>
        <v>0</v>
      </c>
      <c r="E44" s="54">
        <f t="shared" si="6"/>
        <v>0</v>
      </c>
      <c r="F44" s="54">
        <f t="shared" si="1"/>
        <v>0</v>
      </c>
      <c r="G44" s="54">
        <f t="shared" si="2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7"/>
        <v>2088.7074287358237</v>
      </c>
      <c r="K44" s="14">
        <f t="shared" si="3"/>
        <v>0</v>
      </c>
      <c r="L44" s="13">
        <f t="shared" si="4"/>
        <v>0</v>
      </c>
      <c r="M44" s="13">
        <f t="shared" si="5"/>
        <v>0</v>
      </c>
    </row>
    <row r="45" spans="1:13" ht="14.25" x14ac:dyDescent="0.2">
      <c r="A45" s="59">
        <v>42</v>
      </c>
      <c r="B45" s="20" t="s">
        <v>122</v>
      </c>
      <c r="C45" s="54">
        <f>+'10.1.14_SIS'!CK46</f>
        <v>0</v>
      </c>
      <c r="D45" s="54">
        <f>+'2.1.15_SIS'!CH46</f>
        <v>0</v>
      </c>
      <c r="E45" s="54">
        <f t="shared" si="6"/>
        <v>0</v>
      </c>
      <c r="F45" s="54">
        <f t="shared" si="1"/>
        <v>0</v>
      </c>
      <c r="G45" s="54">
        <f t="shared" si="2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7"/>
        <v>2823.9438875684341</v>
      </c>
      <c r="K45" s="14">
        <f t="shared" si="3"/>
        <v>0</v>
      </c>
      <c r="L45" s="13">
        <f t="shared" si="4"/>
        <v>0</v>
      </c>
      <c r="M45" s="13">
        <f t="shared" si="5"/>
        <v>0</v>
      </c>
    </row>
    <row r="46" spans="1:13" ht="14.25" x14ac:dyDescent="0.2">
      <c r="A46" s="59">
        <v>43</v>
      </c>
      <c r="B46" s="20" t="s">
        <v>121</v>
      </c>
      <c r="C46" s="54">
        <f>+'10.1.14_SIS'!CK47</f>
        <v>0</v>
      </c>
      <c r="D46" s="54">
        <f>+'2.1.15_SIS'!CH47</f>
        <v>0</v>
      </c>
      <c r="E46" s="54">
        <f t="shared" si="6"/>
        <v>0</v>
      </c>
      <c r="F46" s="54">
        <f t="shared" si="1"/>
        <v>0</v>
      </c>
      <c r="G46" s="54">
        <f t="shared" si="2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7"/>
        <v>3181.6769360297349</v>
      </c>
      <c r="K46" s="14">
        <f t="shared" si="3"/>
        <v>0</v>
      </c>
      <c r="L46" s="13">
        <f t="shared" si="4"/>
        <v>0</v>
      </c>
      <c r="M46" s="13">
        <f t="shared" si="5"/>
        <v>0</v>
      </c>
    </row>
    <row r="47" spans="1:13" ht="14.25" x14ac:dyDescent="0.2">
      <c r="A47" s="59">
        <v>44</v>
      </c>
      <c r="B47" s="20" t="s">
        <v>120</v>
      </c>
      <c r="C47" s="54">
        <f>+'10.1.14_SIS'!CK48</f>
        <v>4</v>
      </c>
      <c r="D47" s="54">
        <f>+'2.1.15_SIS'!CH48</f>
        <v>3</v>
      </c>
      <c r="E47" s="54">
        <f t="shared" si="6"/>
        <v>-1</v>
      </c>
      <c r="F47" s="54">
        <f t="shared" si="1"/>
        <v>0</v>
      </c>
      <c r="G47" s="54">
        <f t="shared" si="2"/>
        <v>-1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7"/>
        <v>2780.3779075910179</v>
      </c>
      <c r="K47" s="14">
        <f t="shared" si="3"/>
        <v>-2780.3779075910179</v>
      </c>
      <c r="L47" s="13">
        <f t="shared" si="4"/>
        <v>0</v>
      </c>
      <c r="M47" s="13">
        <f t="shared" si="5"/>
        <v>-2780.3779075910179</v>
      </c>
    </row>
    <row r="48" spans="1:13" ht="14.25" x14ac:dyDescent="0.2">
      <c r="A48" s="60">
        <v>45</v>
      </c>
      <c r="B48" s="22" t="s">
        <v>119</v>
      </c>
      <c r="C48" s="55">
        <f>+'10.1.14_SIS'!CK49</f>
        <v>0</v>
      </c>
      <c r="D48" s="55">
        <f>+'2.1.15_SIS'!CH49</f>
        <v>0</v>
      </c>
      <c r="E48" s="55">
        <f t="shared" si="6"/>
        <v>0</v>
      </c>
      <c r="F48" s="55">
        <f t="shared" si="1"/>
        <v>0</v>
      </c>
      <c r="G48" s="55">
        <f t="shared" si="2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7"/>
        <v>1404.0036249734551</v>
      </c>
      <c r="K48" s="10">
        <f t="shared" si="3"/>
        <v>0</v>
      </c>
      <c r="L48" s="11">
        <f t="shared" si="4"/>
        <v>0</v>
      </c>
      <c r="M48" s="11">
        <f t="shared" si="5"/>
        <v>0</v>
      </c>
    </row>
    <row r="49" spans="1:13" ht="14.25" x14ac:dyDescent="0.2">
      <c r="A49" s="59">
        <v>46</v>
      </c>
      <c r="B49" s="20" t="s">
        <v>118</v>
      </c>
      <c r="C49" s="54">
        <f>+'10.1.14_SIS'!CK50</f>
        <v>0</v>
      </c>
      <c r="D49" s="54">
        <f>+'2.1.15_SIS'!CH50</f>
        <v>0</v>
      </c>
      <c r="E49" s="54">
        <f t="shared" si="6"/>
        <v>0</v>
      </c>
      <c r="F49" s="54">
        <f t="shared" si="1"/>
        <v>0</v>
      </c>
      <c r="G49" s="54">
        <f t="shared" si="2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7"/>
        <v>3389.6372234044193</v>
      </c>
      <c r="K49" s="14">
        <f t="shared" si="3"/>
        <v>0</v>
      </c>
      <c r="L49" s="13">
        <f t="shared" si="4"/>
        <v>0</v>
      </c>
      <c r="M49" s="13">
        <f t="shared" si="5"/>
        <v>0</v>
      </c>
    </row>
    <row r="50" spans="1:13" ht="14.25" x14ac:dyDescent="0.2">
      <c r="A50" s="59">
        <v>47</v>
      </c>
      <c r="B50" s="20" t="s">
        <v>117</v>
      </c>
      <c r="C50" s="54">
        <f>+'10.1.14_SIS'!CK51</f>
        <v>0</v>
      </c>
      <c r="D50" s="54">
        <f>+'2.1.15_SIS'!CH51</f>
        <v>0</v>
      </c>
      <c r="E50" s="54">
        <f t="shared" si="6"/>
        <v>0</v>
      </c>
      <c r="F50" s="54">
        <f t="shared" si="1"/>
        <v>0</v>
      </c>
      <c r="G50" s="54">
        <f t="shared" si="2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7"/>
        <v>1717.4542628823369</v>
      </c>
      <c r="K50" s="14">
        <f t="shared" si="3"/>
        <v>0</v>
      </c>
      <c r="L50" s="13">
        <f t="shared" si="4"/>
        <v>0</v>
      </c>
      <c r="M50" s="13">
        <f t="shared" si="5"/>
        <v>0</v>
      </c>
    </row>
    <row r="51" spans="1:13" ht="14.25" x14ac:dyDescent="0.2">
      <c r="A51" s="59">
        <v>48</v>
      </c>
      <c r="B51" s="20" t="s">
        <v>116</v>
      </c>
      <c r="C51" s="54">
        <f>+'10.1.14_SIS'!CK52</f>
        <v>0</v>
      </c>
      <c r="D51" s="54">
        <f>+'2.1.15_SIS'!CH52</f>
        <v>0</v>
      </c>
      <c r="E51" s="54">
        <f t="shared" si="6"/>
        <v>0</v>
      </c>
      <c r="F51" s="54">
        <f t="shared" si="1"/>
        <v>0</v>
      </c>
      <c r="G51" s="54">
        <f t="shared" si="2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7"/>
        <v>2427.2141264900361</v>
      </c>
      <c r="K51" s="14">
        <f t="shared" si="3"/>
        <v>0</v>
      </c>
      <c r="L51" s="13">
        <f t="shared" si="4"/>
        <v>0</v>
      </c>
      <c r="M51" s="13">
        <f t="shared" si="5"/>
        <v>0</v>
      </c>
    </row>
    <row r="52" spans="1:13" ht="14.25" x14ac:dyDescent="0.2">
      <c r="A52" s="59">
        <v>49</v>
      </c>
      <c r="B52" s="20" t="s">
        <v>115</v>
      </c>
      <c r="C52" s="54">
        <f>+'10.1.14_SIS'!CK53</f>
        <v>0</v>
      </c>
      <c r="D52" s="54">
        <f>+'2.1.15_SIS'!CH53</f>
        <v>0</v>
      </c>
      <c r="E52" s="54">
        <f t="shared" si="6"/>
        <v>0</v>
      </c>
      <c r="F52" s="54">
        <f t="shared" si="1"/>
        <v>0</v>
      </c>
      <c r="G52" s="54">
        <f t="shared" si="2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7"/>
        <v>2785.1577657829594</v>
      </c>
      <c r="K52" s="14">
        <f t="shared" si="3"/>
        <v>0</v>
      </c>
      <c r="L52" s="13">
        <f t="shared" si="4"/>
        <v>0</v>
      </c>
      <c r="M52" s="13">
        <f t="shared" si="5"/>
        <v>0</v>
      </c>
    </row>
    <row r="53" spans="1:13" ht="14.25" x14ac:dyDescent="0.2">
      <c r="A53" s="60">
        <v>50</v>
      </c>
      <c r="B53" s="22" t="s">
        <v>114</v>
      </c>
      <c r="C53" s="55">
        <f>+'10.1.14_SIS'!CK54</f>
        <v>0</v>
      </c>
      <c r="D53" s="55">
        <f>+'2.1.15_SIS'!CH54</f>
        <v>0</v>
      </c>
      <c r="E53" s="55">
        <f t="shared" si="6"/>
        <v>0</v>
      </c>
      <c r="F53" s="55">
        <f t="shared" si="1"/>
        <v>0</v>
      </c>
      <c r="G53" s="55">
        <f t="shared" si="2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7"/>
        <v>2906.0746361350839</v>
      </c>
      <c r="K53" s="10">
        <f t="shared" si="3"/>
        <v>0</v>
      </c>
      <c r="L53" s="11">
        <f t="shared" si="4"/>
        <v>0</v>
      </c>
      <c r="M53" s="11">
        <f t="shared" si="5"/>
        <v>0</v>
      </c>
    </row>
    <row r="54" spans="1:13" ht="14.25" x14ac:dyDescent="0.2">
      <c r="A54" s="59">
        <v>51</v>
      </c>
      <c r="B54" s="20" t="s">
        <v>113</v>
      </c>
      <c r="C54" s="54">
        <f>+'10.1.14_SIS'!CK55</f>
        <v>0</v>
      </c>
      <c r="D54" s="54">
        <f>+'2.1.15_SIS'!CH55</f>
        <v>0</v>
      </c>
      <c r="E54" s="54">
        <f t="shared" si="6"/>
        <v>0</v>
      </c>
      <c r="F54" s="54">
        <f t="shared" si="1"/>
        <v>0</v>
      </c>
      <c r="G54" s="54">
        <f t="shared" si="2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7"/>
        <v>2430.4264301089497</v>
      </c>
      <c r="K54" s="14">
        <f t="shared" si="3"/>
        <v>0</v>
      </c>
      <c r="L54" s="13">
        <f t="shared" si="4"/>
        <v>0</v>
      </c>
      <c r="M54" s="13">
        <f t="shared" si="5"/>
        <v>0</v>
      </c>
    </row>
    <row r="55" spans="1:13" ht="14.25" x14ac:dyDescent="0.2">
      <c r="A55" s="59">
        <v>52</v>
      </c>
      <c r="B55" s="20" t="s">
        <v>112</v>
      </c>
      <c r="C55" s="54">
        <f>+'10.1.14_SIS'!CK56</f>
        <v>1</v>
      </c>
      <c r="D55" s="54">
        <f>+'2.1.15_SIS'!CH56</f>
        <v>0</v>
      </c>
      <c r="E55" s="54">
        <f t="shared" si="6"/>
        <v>-1</v>
      </c>
      <c r="F55" s="54">
        <f t="shared" si="1"/>
        <v>0</v>
      </c>
      <c r="G55" s="54">
        <f t="shared" si="2"/>
        <v>-1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7"/>
        <v>2860.3222922614086</v>
      </c>
      <c r="K55" s="14">
        <f t="shared" si="3"/>
        <v>-2860.3222922614086</v>
      </c>
      <c r="L55" s="13">
        <f t="shared" si="4"/>
        <v>0</v>
      </c>
      <c r="M55" s="13">
        <f t="shared" si="5"/>
        <v>-2860.3222922614086</v>
      </c>
    </row>
    <row r="56" spans="1:13" ht="14.25" x14ac:dyDescent="0.2">
      <c r="A56" s="59">
        <v>53</v>
      </c>
      <c r="B56" s="20" t="s">
        <v>111</v>
      </c>
      <c r="C56" s="54">
        <f>+'10.1.14_SIS'!CK57</f>
        <v>0</v>
      </c>
      <c r="D56" s="54">
        <f>+'2.1.15_SIS'!CH57</f>
        <v>0</v>
      </c>
      <c r="E56" s="54">
        <f t="shared" si="6"/>
        <v>0</v>
      </c>
      <c r="F56" s="54">
        <f t="shared" si="1"/>
        <v>0</v>
      </c>
      <c r="G56" s="54">
        <f t="shared" si="2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7"/>
        <v>2874.945409702274</v>
      </c>
      <c r="K56" s="14">
        <f t="shared" si="3"/>
        <v>0</v>
      </c>
      <c r="L56" s="13">
        <f t="shared" si="4"/>
        <v>0</v>
      </c>
      <c r="M56" s="13">
        <f t="shared" si="5"/>
        <v>0</v>
      </c>
    </row>
    <row r="57" spans="1:13" ht="14.25" x14ac:dyDescent="0.2">
      <c r="A57" s="59">
        <v>54</v>
      </c>
      <c r="B57" s="20" t="s">
        <v>110</v>
      </c>
      <c r="C57" s="54">
        <f>+'10.1.14_SIS'!CK58</f>
        <v>0</v>
      </c>
      <c r="D57" s="54">
        <f>+'2.1.15_SIS'!CH58</f>
        <v>0</v>
      </c>
      <c r="E57" s="54">
        <f t="shared" si="6"/>
        <v>0</v>
      </c>
      <c r="F57" s="54">
        <f t="shared" si="1"/>
        <v>0</v>
      </c>
      <c r="G57" s="54">
        <f t="shared" si="2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7"/>
        <v>3409.2649185258356</v>
      </c>
      <c r="K57" s="14">
        <f t="shared" si="3"/>
        <v>0</v>
      </c>
      <c r="L57" s="13">
        <f t="shared" si="4"/>
        <v>0</v>
      </c>
      <c r="M57" s="13">
        <f t="shared" si="5"/>
        <v>0</v>
      </c>
    </row>
    <row r="58" spans="1:13" ht="14.25" x14ac:dyDescent="0.2">
      <c r="A58" s="60">
        <v>55</v>
      </c>
      <c r="B58" s="22" t="s">
        <v>109</v>
      </c>
      <c r="C58" s="55">
        <f>+'10.1.14_SIS'!CK59</f>
        <v>0</v>
      </c>
      <c r="D58" s="55">
        <f>+'2.1.15_SIS'!CH59</f>
        <v>0</v>
      </c>
      <c r="E58" s="55">
        <f t="shared" si="6"/>
        <v>0</v>
      </c>
      <c r="F58" s="55">
        <f t="shared" si="1"/>
        <v>0</v>
      </c>
      <c r="G58" s="55">
        <f t="shared" si="2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7"/>
        <v>2530.9812745649242</v>
      </c>
      <c r="K58" s="10">
        <f t="shared" si="3"/>
        <v>0</v>
      </c>
      <c r="L58" s="11">
        <f t="shared" si="4"/>
        <v>0</v>
      </c>
      <c r="M58" s="11">
        <f t="shared" si="5"/>
        <v>0</v>
      </c>
    </row>
    <row r="59" spans="1:13" ht="14.25" x14ac:dyDescent="0.2">
      <c r="A59" s="59">
        <v>56</v>
      </c>
      <c r="B59" s="20" t="s">
        <v>108</v>
      </c>
      <c r="C59" s="54">
        <f>+'10.1.14_SIS'!CK60</f>
        <v>0</v>
      </c>
      <c r="D59" s="54">
        <f>+'2.1.15_SIS'!CH60</f>
        <v>0</v>
      </c>
      <c r="E59" s="54">
        <f t="shared" si="6"/>
        <v>0</v>
      </c>
      <c r="F59" s="54">
        <f t="shared" si="1"/>
        <v>0</v>
      </c>
      <c r="G59" s="54">
        <f t="shared" si="2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7"/>
        <v>2821.5754704144142</v>
      </c>
      <c r="K59" s="14">
        <f t="shared" si="3"/>
        <v>0</v>
      </c>
      <c r="L59" s="13">
        <f t="shared" si="4"/>
        <v>0</v>
      </c>
      <c r="M59" s="13">
        <f t="shared" si="5"/>
        <v>0</v>
      </c>
    </row>
    <row r="60" spans="1:13" ht="14.25" x14ac:dyDescent="0.2">
      <c r="A60" s="59">
        <v>57</v>
      </c>
      <c r="B60" s="20" t="s">
        <v>107</v>
      </c>
      <c r="C60" s="54">
        <f>+'10.1.14_SIS'!CK61</f>
        <v>0</v>
      </c>
      <c r="D60" s="54">
        <f>+'2.1.15_SIS'!CH61</f>
        <v>0</v>
      </c>
      <c r="E60" s="54">
        <f t="shared" si="6"/>
        <v>0</v>
      </c>
      <c r="F60" s="54">
        <f t="shared" si="1"/>
        <v>0</v>
      </c>
      <c r="G60" s="54">
        <f t="shared" si="2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7"/>
        <v>2695.2511489615345</v>
      </c>
      <c r="K60" s="14">
        <f t="shared" si="3"/>
        <v>0</v>
      </c>
      <c r="L60" s="13">
        <f t="shared" si="4"/>
        <v>0</v>
      </c>
      <c r="M60" s="13">
        <f t="shared" si="5"/>
        <v>0</v>
      </c>
    </row>
    <row r="61" spans="1:13" ht="14.25" x14ac:dyDescent="0.2">
      <c r="A61" s="59">
        <v>58</v>
      </c>
      <c r="B61" s="20" t="s">
        <v>106</v>
      </c>
      <c r="C61" s="54">
        <f>+'10.1.14_SIS'!CK62</f>
        <v>0</v>
      </c>
      <c r="D61" s="54">
        <f>+'2.1.15_SIS'!CH62</f>
        <v>0</v>
      </c>
      <c r="E61" s="54">
        <f t="shared" si="6"/>
        <v>0</v>
      </c>
      <c r="F61" s="54">
        <f t="shared" si="1"/>
        <v>0</v>
      </c>
      <c r="G61" s="54">
        <f t="shared" si="2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7"/>
        <v>3185.0764818941061</v>
      </c>
      <c r="K61" s="14">
        <f t="shared" si="3"/>
        <v>0</v>
      </c>
      <c r="L61" s="13">
        <f t="shared" si="4"/>
        <v>0</v>
      </c>
      <c r="M61" s="13">
        <f t="shared" si="5"/>
        <v>0</v>
      </c>
    </row>
    <row r="62" spans="1:13" ht="14.25" x14ac:dyDescent="0.2">
      <c r="A62" s="59">
        <v>59</v>
      </c>
      <c r="B62" s="20" t="s">
        <v>105</v>
      </c>
      <c r="C62" s="54">
        <f>+'10.1.14_SIS'!CK63</f>
        <v>0</v>
      </c>
      <c r="D62" s="54">
        <f>+'2.1.15_SIS'!CH63</f>
        <v>0</v>
      </c>
      <c r="E62" s="54">
        <f t="shared" si="6"/>
        <v>0</v>
      </c>
      <c r="F62" s="54">
        <f t="shared" si="1"/>
        <v>0</v>
      </c>
      <c r="G62" s="54">
        <f t="shared" si="2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7"/>
        <v>3655.7331467609238</v>
      </c>
      <c r="K62" s="14">
        <f t="shared" si="3"/>
        <v>0</v>
      </c>
      <c r="L62" s="13">
        <f t="shared" si="4"/>
        <v>0</v>
      </c>
      <c r="M62" s="13">
        <f t="shared" si="5"/>
        <v>0</v>
      </c>
    </row>
    <row r="63" spans="1:13" ht="14.25" x14ac:dyDescent="0.2">
      <c r="A63" s="60">
        <v>60</v>
      </c>
      <c r="B63" s="22" t="s">
        <v>104</v>
      </c>
      <c r="C63" s="55">
        <f>+'10.1.14_SIS'!CK64</f>
        <v>0</v>
      </c>
      <c r="D63" s="55">
        <f>+'2.1.15_SIS'!CH64</f>
        <v>0</v>
      </c>
      <c r="E63" s="55">
        <f t="shared" si="6"/>
        <v>0</v>
      </c>
      <c r="F63" s="55">
        <f t="shared" si="1"/>
        <v>0</v>
      </c>
      <c r="G63" s="55">
        <f t="shared" si="2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7"/>
        <v>2947.632045031914</v>
      </c>
      <c r="K63" s="10">
        <f t="shared" si="3"/>
        <v>0</v>
      </c>
      <c r="L63" s="11">
        <f t="shared" si="4"/>
        <v>0</v>
      </c>
      <c r="M63" s="11">
        <f t="shared" si="5"/>
        <v>0</v>
      </c>
    </row>
    <row r="64" spans="1:13" ht="14.25" x14ac:dyDescent="0.2">
      <c r="A64" s="59">
        <v>61</v>
      </c>
      <c r="B64" s="20" t="s">
        <v>103</v>
      </c>
      <c r="C64" s="54">
        <f>+'10.1.14_SIS'!CK65</f>
        <v>0</v>
      </c>
      <c r="D64" s="54">
        <f>+'2.1.15_SIS'!CH65</f>
        <v>0</v>
      </c>
      <c r="E64" s="54">
        <f t="shared" si="6"/>
        <v>0</v>
      </c>
      <c r="F64" s="54">
        <f t="shared" si="1"/>
        <v>0</v>
      </c>
      <c r="G64" s="54">
        <f t="shared" si="2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7"/>
        <v>1843.9337678184593</v>
      </c>
      <c r="K64" s="14">
        <f t="shared" si="3"/>
        <v>0</v>
      </c>
      <c r="L64" s="13">
        <f t="shared" si="4"/>
        <v>0</v>
      </c>
      <c r="M64" s="13">
        <f t="shared" si="5"/>
        <v>0</v>
      </c>
    </row>
    <row r="65" spans="1:13" ht="14.25" x14ac:dyDescent="0.2">
      <c r="A65" s="59">
        <v>62</v>
      </c>
      <c r="B65" s="20" t="s">
        <v>102</v>
      </c>
      <c r="C65" s="54">
        <f>+'10.1.14_SIS'!CK66</f>
        <v>0</v>
      </c>
      <c r="D65" s="54">
        <f>+'2.1.15_SIS'!CH66</f>
        <v>0</v>
      </c>
      <c r="E65" s="54">
        <f t="shared" si="6"/>
        <v>0</v>
      </c>
      <c r="F65" s="54">
        <f t="shared" si="1"/>
        <v>0</v>
      </c>
      <c r="G65" s="54">
        <f t="shared" si="2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7"/>
        <v>3208.577269258004</v>
      </c>
      <c r="K65" s="14">
        <f t="shared" si="3"/>
        <v>0</v>
      </c>
      <c r="L65" s="13">
        <f t="shared" si="4"/>
        <v>0</v>
      </c>
      <c r="M65" s="13">
        <f t="shared" si="5"/>
        <v>0</v>
      </c>
    </row>
    <row r="66" spans="1:13" ht="14.25" x14ac:dyDescent="0.2">
      <c r="A66" s="59">
        <v>63</v>
      </c>
      <c r="B66" s="20" t="s">
        <v>101</v>
      </c>
      <c r="C66" s="54">
        <f>+'10.1.14_SIS'!CK67</f>
        <v>0</v>
      </c>
      <c r="D66" s="54">
        <f>+'2.1.15_SIS'!CH67</f>
        <v>0</v>
      </c>
      <c r="E66" s="54">
        <f t="shared" si="6"/>
        <v>0</v>
      </c>
      <c r="F66" s="54">
        <f t="shared" si="1"/>
        <v>0</v>
      </c>
      <c r="G66" s="54">
        <f t="shared" si="2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7"/>
        <v>2440.5856740924046</v>
      </c>
      <c r="K66" s="14">
        <f t="shared" si="3"/>
        <v>0</v>
      </c>
      <c r="L66" s="13">
        <f t="shared" si="4"/>
        <v>0</v>
      </c>
      <c r="M66" s="13">
        <f t="shared" si="5"/>
        <v>0</v>
      </c>
    </row>
    <row r="67" spans="1:13" ht="14.25" x14ac:dyDescent="0.2">
      <c r="A67" s="59">
        <v>64</v>
      </c>
      <c r="B67" s="20" t="s">
        <v>100</v>
      </c>
      <c r="C67" s="54">
        <f>+'10.1.14_SIS'!CK68</f>
        <v>0</v>
      </c>
      <c r="D67" s="54">
        <f>+'2.1.15_SIS'!CH68</f>
        <v>0</v>
      </c>
      <c r="E67" s="54">
        <f t="shared" si="6"/>
        <v>0</v>
      </c>
      <c r="F67" s="54">
        <f t="shared" si="1"/>
        <v>0</v>
      </c>
      <c r="G67" s="54">
        <f t="shared" si="2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7"/>
        <v>3435.2453766389126</v>
      </c>
      <c r="K67" s="14">
        <f t="shared" si="3"/>
        <v>0</v>
      </c>
      <c r="L67" s="13">
        <f t="shared" si="4"/>
        <v>0</v>
      </c>
      <c r="M67" s="13">
        <f t="shared" si="5"/>
        <v>0</v>
      </c>
    </row>
    <row r="68" spans="1:13" ht="14.25" x14ac:dyDescent="0.2">
      <c r="A68" s="60">
        <v>65</v>
      </c>
      <c r="B68" s="22" t="s">
        <v>99</v>
      </c>
      <c r="C68" s="55">
        <f>+'10.1.14_SIS'!CK69</f>
        <v>0</v>
      </c>
      <c r="D68" s="55">
        <f>+'2.1.15_SIS'!CH69</f>
        <v>0</v>
      </c>
      <c r="E68" s="55">
        <f t="shared" si="6"/>
        <v>0</v>
      </c>
      <c r="F68" s="55">
        <f t="shared" ref="F68:F72" si="8">IF(E68&gt;0,E68,0)</f>
        <v>0</v>
      </c>
      <c r="G68" s="55">
        <f t="shared" ref="G68:G72" si="9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si="7"/>
        <v>2802.1402771971821</v>
      </c>
      <c r="K68" s="10">
        <f t="shared" ref="K68:K72" si="10">E68*J68</f>
        <v>0</v>
      </c>
      <c r="L68" s="11">
        <f t="shared" ref="L68:L72" si="11">IF(K68&gt;0,K68,0)</f>
        <v>0</v>
      </c>
      <c r="M68" s="11">
        <f t="shared" ref="M68:M72" si="12">IF(K68&lt;0,K68,0)</f>
        <v>0</v>
      </c>
    </row>
    <row r="69" spans="1:13" ht="14.25" x14ac:dyDescent="0.2">
      <c r="A69" s="59">
        <v>66</v>
      </c>
      <c r="B69" s="20" t="s">
        <v>98</v>
      </c>
      <c r="C69" s="54">
        <f>+'10.1.14_SIS'!CK70</f>
        <v>0</v>
      </c>
      <c r="D69" s="54">
        <f>+'2.1.15_SIS'!CH70</f>
        <v>0</v>
      </c>
      <c r="E69" s="54">
        <f t="shared" ref="E69:E72" si="13">D69-C69</f>
        <v>0</v>
      </c>
      <c r="F69" s="54">
        <f t="shared" si="8"/>
        <v>0</v>
      </c>
      <c r="G69" s="54">
        <f t="shared" si="9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ref="J69:J72" si="14">(H69+I69)*0.5</f>
        <v>3647.034271695502</v>
      </c>
      <c r="K69" s="14">
        <f t="shared" si="10"/>
        <v>0</v>
      </c>
      <c r="L69" s="13">
        <f t="shared" si="11"/>
        <v>0</v>
      </c>
      <c r="M69" s="13">
        <f t="shared" si="12"/>
        <v>0</v>
      </c>
    </row>
    <row r="70" spans="1:13" ht="14.25" x14ac:dyDescent="0.2">
      <c r="A70" s="59">
        <v>67</v>
      </c>
      <c r="B70" s="20" t="s">
        <v>97</v>
      </c>
      <c r="C70" s="54">
        <f>+'10.1.14_SIS'!CK71</f>
        <v>0</v>
      </c>
      <c r="D70" s="54">
        <f>+'2.1.15_SIS'!CH71</f>
        <v>0</v>
      </c>
      <c r="E70" s="54">
        <f t="shared" si="13"/>
        <v>0</v>
      </c>
      <c r="F70" s="54">
        <f t="shared" si="8"/>
        <v>0</v>
      </c>
      <c r="G70" s="54">
        <f t="shared" si="9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4"/>
        <v>2872.3783868067057</v>
      </c>
      <c r="K70" s="14">
        <f t="shared" si="10"/>
        <v>0</v>
      </c>
      <c r="L70" s="13">
        <f t="shared" si="11"/>
        <v>0</v>
      </c>
      <c r="M70" s="13">
        <f t="shared" si="12"/>
        <v>0</v>
      </c>
    </row>
    <row r="71" spans="1:13" ht="14.25" x14ac:dyDescent="0.2">
      <c r="A71" s="59">
        <v>68</v>
      </c>
      <c r="B71" s="20" t="s">
        <v>96</v>
      </c>
      <c r="C71" s="54">
        <f>+'10.1.14_SIS'!CK72</f>
        <v>0</v>
      </c>
      <c r="D71" s="54">
        <f>+'2.1.15_SIS'!CH72</f>
        <v>0</v>
      </c>
      <c r="E71" s="54">
        <f t="shared" si="13"/>
        <v>0</v>
      </c>
      <c r="F71" s="54">
        <f t="shared" si="8"/>
        <v>0</v>
      </c>
      <c r="G71" s="54">
        <f t="shared" si="9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4"/>
        <v>3594.43221012803</v>
      </c>
      <c r="K71" s="14">
        <f t="shared" si="10"/>
        <v>0</v>
      </c>
      <c r="L71" s="13">
        <f t="shared" si="11"/>
        <v>0</v>
      </c>
      <c r="M71" s="13">
        <f t="shared" si="12"/>
        <v>0</v>
      </c>
    </row>
    <row r="72" spans="1:13" ht="14.25" x14ac:dyDescent="0.2">
      <c r="A72" s="59">
        <v>69</v>
      </c>
      <c r="B72" s="20" t="s">
        <v>95</v>
      </c>
      <c r="C72" s="54">
        <f>+'10.1.14_SIS'!CK73</f>
        <v>0</v>
      </c>
      <c r="D72" s="54">
        <f>+'2.1.15_SIS'!CH73</f>
        <v>0</v>
      </c>
      <c r="E72" s="54">
        <f t="shared" si="13"/>
        <v>0</v>
      </c>
      <c r="F72" s="54">
        <f t="shared" si="8"/>
        <v>0</v>
      </c>
      <c r="G72" s="54">
        <f t="shared" si="9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4"/>
        <v>3214.0823960640669</v>
      </c>
      <c r="K72" s="14">
        <f t="shared" si="10"/>
        <v>0</v>
      </c>
      <c r="L72" s="13">
        <f t="shared" si="11"/>
        <v>0</v>
      </c>
      <c r="M72" s="13">
        <f t="shared" si="12"/>
        <v>0</v>
      </c>
    </row>
    <row r="73" spans="1:13" ht="13.5" thickBot="1" x14ac:dyDescent="0.25">
      <c r="A73" s="35"/>
      <c r="B73" s="34" t="s">
        <v>94</v>
      </c>
      <c r="C73" s="68">
        <f>SUM(C4:C72)</f>
        <v>546</v>
      </c>
      <c r="D73" s="68">
        <f>SUM(D4:D72)</f>
        <v>531</v>
      </c>
      <c r="E73" s="68">
        <f>SUM(E4:E72)</f>
        <v>-15</v>
      </c>
      <c r="F73" s="68">
        <f>SUM(F4:F72)</f>
        <v>0</v>
      </c>
      <c r="G73" s="68">
        <f>SUM(G4:G72)</f>
        <v>-15</v>
      </c>
      <c r="H73" s="33"/>
      <c r="I73" s="32"/>
      <c r="J73" s="32"/>
      <c r="K73" s="32">
        <f>SUM(K4:K72)</f>
        <v>-33601.786366782086</v>
      </c>
      <c r="L73" s="32">
        <f>SUM(L4:L72)</f>
        <v>0</v>
      </c>
      <c r="M73" s="32">
        <f>SUM(M4:M72)</f>
        <v>-33601.786366782086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February 1 Mid-year Adjustment for Students</oddHeader>
    <oddFooter>&amp;R&amp;P</oddFooter>
  </headerFooter>
  <colBreaks count="1" manualBreakCount="1">
    <brk id="7" max="73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19" t="s">
        <v>167</v>
      </c>
      <c r="B1" s="220"/>
      <c r="C1" s="125" t="s">
        <v>508</v>
      </c>
      <c r="D1" s="124" t="s">
        <v>710</v>
      </c>
      <c r="E1" s="43" t="s">
        <v>709</v>
      </c>
      <c r="F1" s="43" t="s">
        <v>501</v>
      </c>
      <c r="G1" s="43" t="s">
        <v>502</v>
      </c>
      <c r="H1" s="126" t="s">
        <v>517</v>
      </c>
      <c r="I1" s="127" t="s">
        <v>503</v>
      </c>
      <c r="J1" s="124" t="s">
        <v>712</v>
      </c>
      <c r="K1" s="123" t="s">
        <v>505</v>
      </c>
      <c r="L1" s="123" t="s">
        <v>506</v>
      </c>
      <c r="M1" s="123" t="s">
        <v>507</v>
      </c>
    </row>
    <row r="2" spans="1:13" ht="13.9" customHeight="1" x14ac:dyDescent="0.25">
      <c r="A2" s="39"/>
      <c r="B2" s="38"/>
      <c r="C2" s="29">
        <v>1</v>
      </c>
      <c r="D2" s="29">
        <f>C2+1</f>
        <v>2</v>
      </c>
      <c r="E2" s="29">
        <f>D2+1</f>
        <v>3</v>
      </c>
      <c r="F2" s="29">
        <f t="shared" ref="F2:M2" si="0">E2+1</f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28" t="s">
        <v>90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54">
        <f>+'10.1.14_SIS'!CO5</f>
        <v>0</v>
      </c>
      <c r="D4" s="54">
        <f>+'2.1.15_SIS'!CL5</f>
        <v>0</v>
      </c>
      <c r="E4" s="54">
        <f>D4-C4</f>
        <v>0</v>
      </c>
      <c r="F4" s="54">
        <f t="shared" ref="F4:F67" si="1">IF(E4&gt;0,E4,0)</f>
        <v>0</v>
      </c>
      <c r="G4" s="54">
        <f t="shared" ref="G4:G67" si="2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>(H4+I4)*0.5</f>
        <v>2771.6692206674916</v>
      </c>
      <c r="K4" s="14">
        <f t="shared" ref="K4:K67" si="3">E4*J4</f>
        <v>0</v>
      </c>
      <c r="L4" s="13">
        <f t="shared" ref="L4:L67" si="4">IF(K4&gt;0,K4,0)</f>
        <v>0</v>
      </c>
      <c r="M4" s="13">
        <f t="shared" ref="M4:M67" si="5">IF(K4&lt;0,K4,0)</f>
        <v>0</v>
      </c>
    </row>
    <row r="5" spans="1:13" ht="14.25" x14ac:dyDescent="0.2">
      <c r="A5" s="59">
        <v>2</v>
      </c>
      <c r="B5" s="20" t="s">
        <v>162</v>
      </c>
      <c r="C5" s="54">
        <f>+'10.1.14_SIS'!CO6</f>
        <v>0</v>
      </c>
      <c r="D5" s="54">
        <f>+'2.1.15_SIS'!CL6</f>
        <v>0</v>
      </c>
      <c r="E5" s="54">
        <f t="shared" ref="E5:E68" si="6">D5-C5</f>
        <v>0</v>
      </c>
      <c r="F5" s="54">
        <f t="shared" si="1"/>
        <v>0</v>
      </c>
      <c r="G5" s="54">
        <f t="shared" si="2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ref="J5:J68" si="7">(H5+I5)*0.5</f>
        <v>3579.4733208693319</v>
      </c>
      <c r="K5" s="14">
        <f t="shared" si="3"/>
        <v>0</v>
      </c>
      <c r="L5" s="13">
        <f t="shared" si="4"/>
        <v>0</v>
      </c>
      <c r="M5" s="13">
        <f t="shared" si="5"/>
        <v>0</v>
      </c>
    </row>
    <row r="6" spans="1:13" ht="14.25" x14ac:dyDescent="0.2">
      <c r="A6" s="59">
        <v>3</v>
      </c>
      <c r="B6" s="20" t="s">
        <v>161</v>
      </c>
      <c r="C6" s="54">
        <f>+'10.1.14_SIS'!CO7</f>
        <v>0</v>
      </c>
      <c r="D6" s="54">
        <f>+'2.1.15_SIS'!CL7</f>
        <v>0</v>
      </c>
      <c r="E6" s="54">
        <f t="shared" si="6"/>
        <v>0</v>
      </c>
      <c r="F6" s="54">
        <f t="shared" si="1"/>
        <v>0</v>
      </c>
      <c r="G6" s="54">
        <f t="shared" si="2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7"/>
        <v>2376.013101369841</v>
      </c>
      <c r="K6" s="14">
        <f t="shared" si="3"/>
        <v>0</v>
      </c>
      <c r="L6" s="13">
        <f t="shared" si="4"/>
        <v>0</v>
      </c>
      <c r="M6" s="13">
        <f t="shared" si="5"/>
        <v>0</v>
      </c>
    </row>
    <row r="7" spans="1:13" ht="14.25" x14ac:dyDescent="0.2">
      <c r="A7" s="59">
        <v>4</v>
      </c>
      <c r="B7" s="20" t="s">
        <v>160</v>
      </c>
      <c r="C7" s="54">
        <f>+'10.1.14_SIS'!CO8</f>
        <v>0</v>
      </c>
      <c r="D7" s="54">
        <f>+'2.1.15_SIS'!CL8</f>
        <v>0</v>
      </c>
      <c r="E7" s="54">
        <f t="shared" si="6"/>
        <v>0</v>
      </c>
      <c r="F7" s="54">
        <f t="shared" si="1"/>
        <v>0</v>
      </c>
      <c r="G7" s="54">
        <f t="shared" si="2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7"/>
        <v>3352.4090723439285</v>
      </c>
      <c r="K7" s="14">
        <f t="shared" si="3"/>
        <v>0</v>
      </c>
      <c r="L7" s="13">
        <f t="shared" si="4"/>
        <v>0</v>
      </c>
      <c r="M7" s="13">
        <f t="shared" si="5"/>
        <v>0</v>
      </c>
    </row>
    <row r="8" spans="1:13" ht="14.25" x14ac:dyDescent="0.2">
      <c r="A8" s="60">
        <v>5</v>
      </c>
      <c r="B8" s="22" t="s">
        <v>159</v>
      </c>
      <c r="C8" s="55">
        <f>+'10.1.14_SIS'!CO9</f>
        <v>0</v>
      </c>
      <c r="D8" s="55">
        <f>+'2.1.15_SIS'!CL9</f>
        <v>0</v>
      </c>
      <c r="E8" s="55">
        <f t="shared" si="6"/>
        <v>0</v>
      </c>
      <c r="F8" s="55">
        <f t="shared" si="1"/>
        <v>0</v>
      </c>
      <c r="G8" s="55">
        <f t="shared" si="2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7"/>
        <v>2912.4252830049554</v>
      </c>
      <c r="K8" s="10">
        <f t="shared" si="3"/>
        <v>0</v>
      </c>
      <c r="L8" s="11">
        <f t="shared" si="4"/>
        <v>0</v>
      </c>
      <c r="M8" s="11">
        <f t="shared" si="5"/>
        <v>0</v>
      </c>
    </row>
    <row r="9" spans="1:13" ht="14.25" x14ac:dyDescent="0.2">
      <c r="A9" s="59">
        <v>6</v>
      </c>
      <c r="B9" s="20" t="s">
        <v>158</v>
      </c>
      <c r="C9" s="54">
        <f>+'10.1.14_SIS'!CO10</f>
        <v>0</v>
      </c>
      <c r="D9" s="54">
        <f>+'2.1.15_SIS'!CL10</f>
        <v>0</v>
      </c>
      <c r="E9" s="54">
        <f t="shared" si="6"/>
        <v>0</v>
      </c>
      <c r="F9" s="54">
        <f t="shared" si="1"/>
        <v>0</v>
      </c>
      <c r="G9" s="54">
        <f t="shared" si="2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7"/>
        <v>2961.9943062477932</v>
      </c>
      <c r="K9" s="14">
        <f t="shared" si="3"/>
        <v>0</v>
      </c>
      <c r="L9" s="13">
        <f t="shared" si="4"/>
        <v>0</v>
      </c>
      <c r="M9" s="13">
        <f t="shared" si="5"/>
        <v>0</v>
      </c>
    </row>
    <row r="10" spans="1:13" ht="14.25" x14ac:dyDescent="0.2">
      <c r="A10" s="59">
        <v>7</v>
      </c>
      <c r="B10" s="20" t="s">
        <v>157</v>
      </c>
      <c r="C10" s="54">
        <f>+'10.1.14_SIS'!CO11</f>
        <v>0</v>
      </c>
      <c r="D10" s="54">
        <f>+'2.1.15_SIS'!CL11</f>
        <v>0</v>
      </c>
      <c r="E10" s="54">
        <f t="shared" si="6"/>
        <v>0</v>
      </c>
      <c r="F10" s="54">
        <f t="shared" si="1"/>
        <v>0</v>
      </c>
      <c r="G10" s="54">
        <f t="shared" si="2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7"/>
        <v>1499.961598173516</v>
      </c>
      <c r="K10" s="14">
        <f t="shared" si="3"/>
        <v>0</v>
      </c>
      <c r="L10" s="13">
        <f t="shared" si="4"/>
        <v>0</v>
      </c>
      <c r="M10" s="13">
        <f t="shared" si="5"/>
        <v>0</v>
      </c>
    </row>
    <row r="11" spans="1:13" ht="14.25" x14ac:dyDescent="0.2">
      <c r="A11" s="59">
        <v>8</v>
      </c>
      <c r="B11" s="20" t="s">
        <v>156</v>
      </c>
      <c r="C11" s="54">
        <f>+'10.1.14_SIS'!CO12</f>
        <v>0</v>
      </c>
      <c r="D11" s="54">
        <f>+'2.1.15_SIS'!CL12</f>
        <v>0</v>
      </c>
      <c r="E11" s="54">
        <f t="shared" si="6"/>
        <v>0</v>
      </c>
      <c r="F11" s="54">
        <f t="shared" si="1"/>
        <v>0</v>
      </c>
      <c r="G11" s="54">
        <f t="shared" si="2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7"/>
        <v>2697.7812297794271</v>
      </c>
      <c r="K11" s="14">
        <f t="shared" si="3"/>
        <v>0</v>
      </c>
      <c r="L11" s="13">
        <f t="shared" si="4"/>
        <v>0</v>
      </c>
      <c r="M11" s="13">
        <f t="shared" si="5"/>
        <v>0</v>
      </c>
    </row>
    <row r="12" spans="1:13" ht="14.25" x14ac:dyDescent="0.2">
      <c r="A12" s="59">
        <v>9</v>
      </c>
      <c r="B12" s="20" t="s">
        <v>155</v>
      </c>
      <c r="C12" s="54">
        <f>+'10.1.14_SIS'!CO13</f>
        <v>0</v>
      </c>
      <c r="D12" s="54">
        <f>+'2.1.15_SIS'!CL13</f>
        <v>0</v>
      </c>
      <c r="E12" s="54">
        <f t="shared" si="6"/>
        <v>0</v>
      </c>
      <c r="F12" s="54">
        <f t="shared" si="1"/>
        <v>0</v>
      </c>
      <c r="G12" s="54">
        <f t="shared" si="2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7"/>
        <v>2688.6107536022505</v>
      </c>
      <c r="K12" s="14">
        <f t="shared" si="3"/>
        <v>0</v>
      </c>
      <c r="L12" s="13">
        <f t="shared" si="4"/>
        <v>0</v>
      </c>
      <c r="M12" s="13">
        <f t="shared" si="5"/>
        <v>0</v>
      </c>
    </row>
    <row r="13" spans="1:13" ht="14.25" x14ac:dyDescent="0.2">
      <c r="A13" s="60">
        <v>10</v>
      </c>
      <c r="B13" s="22" t="s">
        <v>154</v>
      </c>
      <c r="C13" s="55">
        <f>+'10.1.14_SIS'!CO14</f>
        <v>0</v>
      </c>
      <c r="D13" s="55">
        <f>+'2.1.15_SIS'!CL14</f>
        <v>0</v>
      </c>
      <c r="E13" s="55">
        <f t="shared" si="6"/>
        <v>0</v>
      </c>
      <c r="F13" s="55">
        <f t="shared" si="1"/>
        <v>0</v>
      </c>
      <c r="G13" s="55">
        <f t="shared" si="2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7"/>
        <v>2496.207366959236</v>
      </c>
      <c r="K13" s="10">
        <f t="shared" si="3"/>
        <v>0</v>
      </c>
      <c r="L13" s="11">
        <f t="shared" si="4"/>
        <v>0</v>
      </c>
      <c r="M13" s="11">
        <f t="shared" si="5"/>
        <v>0</v>
      </c>
    </row>
    <row r="14" spans="1:13" ht="14.25" x14ac:dyDescent="0.2">
      <c r="A14" s="59">
        <v>11</v>
      </c>
      <c r="B14" s="20" t="s">
        <v>153</v>
      </c>
      <c r="C14" s="54">
        <f>+'10.1.14_SIS'!CO15</f>
        <v>0</v>
      </c>
      <c r="D14" s="54">
        <f>+'2.1.15_SIS'!CL15</f>
        <v>0</v>
      </c>
      <c r="E14" s="54">
        <f t="shared" si="6"/>
        <v>0</v>
      </c>
      <c r="F14" s="54">
        <f t="shared" si="1"/>
        <v>0</v>
      </c>
      <c r="G14" s="54">
        <f t="shared" si="2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7"/>
        <v>3902.5436118176676</v>
      </c>
      <c r="K14" s="14">
        <f t="shared" si="3"/>
        <v>0</v>
      </c>
      <c r="L14" s="13">
        <f t="shared" si="4"/>
        <v>0</v>
      </c>
      <c r="M14" s="13">
        <f t="shared" si="5"/>
        <v>0</v>
      </c>
    </row>
    <row r="15" spans="1:13" ht="14.25" x14ac:dyDescent="0.2">
      <c r="A15" s="59">
        <v>12</v>
      </c>
      <c r="B15" s="20" t="s">
        <v>152</v>
      </c>
      <c r="C15" s="54">
        <f>+'10.1.14_SIS'!CO16</f>
        <v>0</v>
      </c>
      <c r="D15" s="54">
        <f>+'2.1.15_SIS'!CL16</f>
        <v>0</v>
      </c>
      <c r="E15" s="54">
        <f t="shared" si="6"/>
        <v>0</v>
      </c>
      <c r="F15" s="54">
        <f t="shared" si="1"/>
        <v>0</v>
      </c>
      <c r="G15" s="54">
        <f t="shared" si="2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7"/>
        <v>1364.9570491803279</v>
      </c>
      <c r="K15" s="14">
        <f t="shared" si="3"/>
        <v>0</v>
      </c>
      <c r="L15" s="13">
        <f t="shared" si="4"/>
        <v>0</v>
      </c>
      <c r="M15" s="13">
        <f t="shared" si="5"/>
        <v>0</v>
      </c>
    </row>
    <row r="16" spans="1:13" ht="14.25" x14ac:dyDescent="0.2">
      <c r="A16" s="59">
        <v>13</v>
      </c>
      <c r="B16" s="20" t="s">
        <v>151</v>
      </c>
      <c r="C16" s="54">
        <f>+'10.1.14_SIS'!CO17</f>
        <v>0</v>
      </c>
      <c r="D16" s="54">
        <f>+'2.1.15_SIS'!CL17</f>
        <v>0</v>
      </c>
      <c r="E16" s="54">
        <f t="shared" si="6"/>
        <v>0</v>
      </c>
      <c r="F16" s="54">
        <f t="shared" si="1"/>
        <v>0</v>
      </c>
      <c r="G16" s="54">
        <f t="shared" si="2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7"/>
        <v>3591.5298879166107</v>
      </c>
      <c r="K16" s="14">
        <f t="shared" si="3"/>
        <v>0</v>
      </c>
      <c r="L16" s="13">
        <f t="shared" si="4"/>
        <v>0</v>
      </c>
      <c r="M16" s="13">
        <f t="shared" si="5"/>
        <v>0</v>
      </c>
    </row>
    <row r="17" spans="1:13" ht="14.25" x14ac:dyDescent="0.2">
      <c r="A17" s="59">
        <v>14</v>
      </c>
      <c r="B17" s="20" t="s">
        <v>150</v>
      </c>
      <c r="C17" s="54">
        <f>+'10.1.14_SIS'!CO18</f>
        <v>0</v>
      </c>
      <c r="D17" s="54">
        <f>+'2.1.15_SIS'!CL18</f>
        <v>0</v>
      </c>
      <c r="E17" s="54">
        <f t="shared" si="6"/>
        <v>0</v>
      </c>
      <c r="F17" s="54">
        <f t="shared" si="1"/>
        <v>0</v>
      </c>
      <c r="G17" s="54">
        <f t="shared" si="2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7"/>
        <v>3072.4654706249999</v>
      </c>
      <c r="K17" s="14">
        <f t="shared" si="3"/>
        <v>0</v>
      </c>
      <c r="L17" s="13">
        <f t="shared" si="4"/>
        <v>0</v>
      </c>
      <c r="M17" s="13">
        <f t="shared" si="5"/>
        <v>0</v>
      </c>
    </row>
    <row r="18" spans="1:13" ht="14.25" x14ac:dyDescent="0.2">
      <c r="A18" s="60">
        <v>15</v>
      </c>
      <c r="B18" s="22" t="s">
        <v>149</v>
      </c>
      <c r="C18" s="55">
        <f>+'10.1.14_SIS'!CO19</f>
        <v>0</v>
      </c>
      <c r="D18" s="55">
        <f>+'2.1.15_SIS'!CL19</f>
        <v>0</v>
      </c>
      <c r="E18" s="55">
        <f t="shared" si="6"/>
        <v>0</v>
      </c>
      <c r="F18" s="55">
        <f t="shared" si="1"/>
        <v>0</v>
      </c>
      <c r="G18" s="55">
        <f t="shared" si="2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7"/>
        <v>3151.8142607029977</v>
      </c>
      <c r="K18" s="10">
        <f t="shared" si="3"/>
        <v>0</v>
      </c>
      <c r="L18" s="11">
        <f t="shared" si="4"/>
        <v>0</v>
      </c>
      <c r="M18" s="11">
        <f t="shared" si="5"/>
        <v>0</v>
      </c>
    </row>
    <row r="19" spans="1:13" ht="14.25" x14ac:dyDescent="0.2">
      <c r="A19" s="59">
        <v>16</v>
      </c>
      <c r="B19" s="20" t="s">
        <v>148</v>
      </c>
      <c r="C19" s="54">
        <f>+'10.1.14_SIS'!CO20</f>
        <v>0</v>
      </c>
      <c r="D19" s="54">
        <f>+'2.1.15_SIS'!CL20</f>
        <v>0</v>
      </c>
      <c r="E19" s="54">
        <f t="shared" si="6"/>
        <v>0</v>
      </c>
      <c r="F19" s="54">
        <f t="shared" si="1"/>
        <v>0</v>
      </c>
      <c r="G19" s="54">
        <f t="shared" si="2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7"/>
        <v>1333.4897177171013</v>
      </c>
      <c r="K19" s="14">
        <f t="shared" si="3"/>
        <v>0</v>
      </c>
      <c r="L19" s="13">
        <f t="shared" si="4"/>
        <v>0</v>
      </c>
      <c r="M19" s="13">
        <f t="shared" si="5"/>
        <v>0</v>
      </c>
    </row>
    <row r="20" spans="1:13" ht="14.25" x14ac:dyDescent="0.2">
      <c r="A20" s="59">
        <v>17</v>
      </c>
      <c r="B20" s="20" t="s">
        <v>147</v>
      </c>
      <c r="C20" s="54">
        <f>+'10.1.14_SIS'!CO21</f>
        <v>0</v>
      </c>
      <c r="D20" s="54">
        <f>+'2.1.15_SIS'!CL21</f>
        <v>0</v>
      </c>
      <c r="E20" s="54">
        <f t="shared" si="6"/>
        <v>0</v>
      </c>
      <c r="F20" s="54">
        <f t="shared" si="1"/>
        <v>0</v>
      </c>
      <c r="G20" s="54">
        <f t="shared" si="2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7"/>
        <v>2082.5378304967589</v>
      </c>
      <c r="K20" s="14">
        <f t="shared" si="3"/>
        <v>0</v>
      </c>
      <c r="L20" s="13">
        <f t="shared" si="4"/>
        <v>0</v>
      </c>
      <c r="M20" s="13">
        <f t="shared" si="5"/>
        <v>0</v>
      </c>
    </row>
    <row r="21" spans="1:13" ht="14.25" x14ac:dyDescent="0.2">
      <c r="A21" s="59">
        <v>18</v>
      </c>
      <c r="B21" s="20" t="s">
        <v>146</v>
      </c>
      <c r="C21" s="54">
        <f>+'10.1.14_SIS'!CO22</f>
        <v>0</v>
      </c>
      <c r="D21" s="54">
        <f>+'2.1.15_SIS'!CL22</f>
        <v>0</v>
      </c>
      <c r="E21" s="54">
        <f t="shared" si="6"/>
        <v>0</v>
      </c>
      <c r="F21" s="54">
        <f t="shared" si="1"/>
        <v>0</v>
      </c>
      <c r="G21" s="54">
        <f t="shared" si="2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7"/>
        <v>3600.2516750237864</v>
      </c>
      <c r="K21" s="14">
        <f t="shared" si="3"/>
        <v>0</v>
      </c>
      <c r="L21" s="13">
        <f t="shared" si="4"/>
        <v>0</v>
      </c>
      <c r="M21" s="13">
        <f t="shared" si="5"/>
        <v>0</v>
      </c>
    </row>
    <row r="22" spans="1:13" ht="14.25" x14ac:dyDescent="0.2">
      <c r="A22" s="59">
        <v>19</v>
      </c>
      <c r="B22" s="20" t="s">
        <v>145</v>
      </c>
      <c r="C22" s="54">
        <f>+'10.1.14_SIS'!CO23</f>
        <v>0</v>
      </c>
      <c r="D22" s="54">
        <f>+'2.1.15_SIS'!CL23</f>
        <v>0</v>
      </c>
      <c r="E22" s="54">
        <f t="shared" si="6"/>
        <v>0</v>
      </c>
      <c r="F22" s="54">
        <f t="shared" si="1"/>
        <v>0</v>
      </c>
      <c r="G22" s="54">
        <f t="shared" si="2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7"/>
        <v>3109.9110934730224</v>
      </c>
      <c r="K22" s="14">
        <f t="shared" si="3"/>
        <v>0</v>
      </c>
      <c r="L22" s="13">
        <f t="shared" si="4"/>
        <v>0</v>
      </c>
      <c r="M22" s="13">
        <f t="shared" si="5"/>
        <v>0</v>
      </c>
    </row>
    <row r="23" spans="1:13" ht="14.25" x14ac:dyDescent="0.2">
      <c r="A23" s="60">
        <v>20</v>
      </c>
      <c r="B23" s="22" t="s">
        <v>144</v>
      </c>
      <c r="C23" s="55">
        <f>+'10.1.14_SIS'!CO24</f>
        <v>0</v>
      </c>
      <c r="D23" s="55">
        <f>+'2.1.15_SIS'!CL24</f>
        <v>0</v>
      </c>
      <c r="E23" s="55">
        <f t="shared" si="6"/>
        <v>0</v>
      </c>
      <c r="F23" s="55">
        <f t="shared" si="1"/>
        <v>0</v>
      </c>
      <c r="G23" s="55">
        <f t="shared" si="2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7"/>
        <v>2932.3450782781006</v>
      </c>
      <c r="K23" s="10">
        <f t="shared" si="3"/>
        <v>0</v>
      </c>
      <c r="L23" s="11">
        <f t="shared" si="4"/>
        <v>0</v>
      </c>
      <c r="M23" s="11">
        <f t="shared" si="5"/>
        <v>0</v>
      </c>
    </row>
    <row r="24" spans="1:13" ht="14.25" x14ac:dyDescent="0.2">
      <c r="A24" s="59">
        <v>21</v>
      </c>
      <c r="B24" s="20" t="s">
        <v>143</v>
      </c>
      <c r="C24" s="54">
        <f>+'10.1.14_SIS'!CO25</f>
        <v>0</v>
      </c>
      <c r="D24" s="54">
        <f>+'2.1.15_SIS'!CL25</f>
        <v>0</v>
      </c>
      <c r="E24" s="54">
        <f t="shared" si="6"/>
        <v>0</v>
      </c>
      <c r="F24" s="54">
        <f t="shared" si="1"/>
        <v>0</v>
      </c>
      <c r="G24" s="54">
        <f t="shared" si="2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7"/>
        <v>3346.3271147933883</v>
      </c>
      <c r="K24" s="14">
        <f t="shared" si="3"/>
        <v>0</v>
      </c>
      <c r="L24" s="13">
        <f t="shared" si="4"/>
        <v>0</v>
      </c>
      <c r="M24" s="13">
        <f t="shared" si="5"/>
        <v>0</v>
      </c>
    </row>
    <row r="25" spans="1:13" ht="14.25" x14ac:dyDescent="0.2">
      <c r="A25" s="59">
        <v>22</v>
      </c>
      <c r="B25" s="20" t="s">
        <v>142</v>
      </c>
      <c r="C25" s="54">
        <f>+'10.1.14_SIS'!CO26</f>
        <v>0</v>
      </c>
      <c r="D25" s="54">
        <f>+'2.1.15_SIS'!CL26</f>
        <v>0</v>
      </c>
      <c r="E25" s="54">
        <f t="shared" si="6"/>
        <v>0</v>
      </c>
      <c r="F25" s="54">
        <f t="shared" si="1"/>
        <v>0</v>
      </c>
      <c r="G25" s="54">
        <f t="shared" si="2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7"/>
        <v>3456.2349904097996</v>
      </c>
      <c r="K25" s="14">
        <f t="shared" si="3"/>
        <v>0</v>
      </c>
      <c r="L25" s="13">
        <f t="shared" si="4"/>
        <v>0</v>
      </c>
      <c r="M25" s="13">
        <f t="shared" si="5"/>
        <v>0</v>
      </c>
    </row>
    <row r="26" spans="1:13" ht="14.25" x14ac:dyDescent="0.2">
      <c r="A26" s="59">
        <v>23</v>
      </c>
      <c r="B26" s="20" t="s">
        <v>141</v>
      </c>
      <c r="C26" s="54">
        <f>+'10.1.14_SIS'!CO27</f>
        <v>0</v>
      </c>
      <c r="D26" s="54">
        <f>+'2.1.15_SIS'!CL27</f>
        <v>0</v>
      </c>
      <c r="E26" s="54">
        <f t="shared" si="6"/>
        <v>0</v>
      </c>
      <c r="F26" s="54">
        <f t="shared" si="1"/>
        <v>0</v>
      </c>
      <c r="G26" s="54">
        <f t="shared" si="2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7"/>
        <v>2849.8007632989579</v>
      </c>
      <c r="K26" s="14">
        <f t="shared" si="3"/>
        <v>0</v>
      </c>
      <c r="L26" s="13">
        <f t="shared" si="4"/>
        <v>0</v>
      </c>
      <c r="M26" s="13">
        <f t="shared" si="5"/>
        <v>0</v>
      </c>
    </row>
    <row r="27" spans="1:13" ht="14.25" x14ac:dyDescent="0.2">
      <c r="A27" s="59">
        <v>24</v>
      </c>
      <c r="B27" s="20" t="s">
        <v>140</v>
      </c>
      <c r="C27" s="54">
        <f>+'10.1.14_SIS'!CO28</f>
        <v>0</v>
      </c>
      <c r="D27" s="54">
        <f>+'2.1.15_SIS'!CL28</f>
        <v>0</v>
      </c>
      <c r="E27" s="54">
        <f t="shared" si="6"/>
        <v>0</v>
      </c>
      <c r="F27" s="54">
        <f t="shared" si="1"/>
        <v>0</v>
      </c>
      <c r="G27" s="54">
        <f t="shared" si="2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7"/>
        <v>1732.96201807885</v>
      </c>
      <c r="K27" s="14">
        <f t="shared" si="3"/>
        <v>0</v>
      </c>
      <c r="L27" s="13">
        <f t="shared" si="4"/>
        <v>0</v>
      </c>
      <c r="M27" s="13">
        <f t="shared" si="5"/>
        <v>0</v>
      </c>
    </row>
    <row r="28" spans="1:13" ht="14.25" x14ac:dyDescent="0.2">
      <c r="A28" s="60">
        <v>25</v>
      </c>
      <c r="B28" s="22" t="s">
        <v>139</v>
      </c>
      <c r="C28" s="55">
        <f>+'10.1.14_SIS'!CO29</f>
        <v>0</v>
      </c>
      <c r="D28" s="55">
        <f>+'2.1.15_SIS'!CL29</f>
        <v>0</v>
      </c>
      <c r="E28" s="55">
        <f t="shared" si="6"/>
        <v>0</v>
      </c>
      <c r="F28" s="55">
        <f t="shared" si="1"/>
        <v>0</v>
      </c>
      <c r="G28" s="55">
        <f t="shared" si="2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7"/>
        <v>2413.4010137472851</v>
      </c>
      <c r="K28" s="10">
        <f t="shared" si="3"/>
        <v>0</v>
      </c>
      <c r="L28" s="11">
        <f t="shared" si="4"/>
        <v>0</v>
      </c>
      <c r="M28" s="11">
        <f t="shared" si="5"/>
        <v>0</v>
      </c>
    </row>
    <row r="29" spans="1:13" ht="14.25" x14ac:dyDescent="0.2">
      <c r="A29" s="59">
        <v>26</v>
      </c>
      <c r="B29" s="20" t="s">
        <v>138</v>
      </c>
      <c r="C29" s="54">
        <f>+'10.1.14_SIS'!CO30</f>
        <v>289</v>
      </c>
      <c r="D29" s="54">
        <f>+'2.1.15_SIS'!CL30</f>
        <v>279</v>
      </c>
      <c r="E29" s="54">
        <f t="shared" si="6"/>
        <v>-10</v>
      </c>
      <c r="F29" s="54">
        <f t="shared" si="1"/>
        <v>0</v>
      </c>
      <c r="G29" s="54">
        <f t="shared" si="2"/>
        <v>-10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7"/>
        <v>2130.6974985285419</v>
      </c>
      <c r="K29" s="14">
        <f t="shared" si="3"/>
        <v>-21306.974985285418</v>
      </c>
      <c r="L29" s="13">
        <f t="shared" si="4"/>
        <v>0</v>
      </c>
      <c r="M29" s="13">
        <f t="shared" si="5"/>
        <v>-21306.974985285418</v>
      </c>
    </row>
    <row r="30" spans="1:13" ht="14.25" x14ac:dyDescent="0.2">
      <c r="A30" s="59">
        <v>27</v>
      </c>
      <c r="B30" s="20" t="s">
        <v>137</v>
      </c>
      <c r="C30" s="54">
        <f>+'10.1.14_SIS'!CO31</f>
        <v>0</v>
      </c>
      <c r="D30" s="54">
        <f>+'2.1.15_SIS'!CL31</f>
        <v>0</v>
      </c>
      <c r="E30" s="54">
        <f t="shared" si="6"/>
        <v>0</v>
      </c>
      <c r="F30" s="54">
        <f t="shared" si="1"/>
        <v>0</v>
      </c>
      <c r="G30" s="54">
        <f t="shared" si="2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7"/>
        <v>3248.9806919988505</v>
      </c>
      <c r="K30" s="14">
        <f t="shared" si="3"/>
        <v>0</v>
      </c>
      <c r="L30" s="13">
        <f t="shared" si="4"/>
        <v>0</v>
      </c>
      <c r="M30" s="13">
        <f t="shared" si="5"/>
        <v>0</v>
      </c>
    </row>
    <row r="31" spans="1:13" ht="14.25" x14ac:dyDescent="0.2">
      <c r="A31" s="59">
        <v>28</v>
      </c>
      <c r="B31" s="20" t="s">
        <v>136</v>
      </c>
      <c r="C31" s="54">
        <f>+'10.1.14_SIS'!CO32</f>
        <v>0</v>
      </c>
      <c r="D31" s="54">
        <f>+'2.1.15_SIS'!CL32</f>
        <v>0</v>
      </c>
      <c r="E31" s="54">
        <f t="shared" si="6"/>
        <v>0</v>
      </c>
      <c r="F31" s="54">
        <f t="shared" si="1"/>
        <v>0</v>
      </c>
      <c r="G31" s="54">
        <f t="shared" si="2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7"/>
        <v>1915.9079423284411</v>
      </c>
      <c r="K31" s="14">
        <f t="shared" si="3"/>
        <v>0</v>
      </c>
      <c r="L31" s="13">
        <f t="shared" si="4"/>
        <v>0</v>
      </c>
      <c r="M31" s="13">
        <f t="shared" si="5"/>
        <v>0</v>
      </c>
    </row>
    <row r="32" spans="1:13" ht="14.25" x14ac:dyDescent="0.2">
      <c r="A32" s="59">
        <v>29</v>
      </c>
      <c r="B32" s="20" t="s">
        <v>135</v>
      </c>
      <c r="C32" s="54">
        <f>+'10.1.14_SIS'!CO33</f>
        <v>0</v>
      </c>
      <c r="D32" s="54">
        <f>+'2.1.15_SIS'!CL33</f>
        <v>0</v>
      </c>
      <c r="E32" s="54">
        <f t="shared" si="6"/>
        <v>0</v>
      </c>
      <c r="F32" s="54">
        <f t="shared" si="1"/>
        <v>0</v>
      </c>
      <c r="G32" s="54">
        <f t="shared" si="2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7"/>
        <v>2296.9811605086861</v>
      </c>
      <c r="K32" s="14">
        <f t="shared" si="3"/>
        <v>0</v>
      </c>
      <c r="L32" s="13">
        <f t="shared" si="4"/>
        <v>0</v>
      </c>
      <c r="M32" s="13">
        <f t="shared" si="5"/>
        <v>0</v>
      </c>
    </row>
    <row r="33" spans="1:13" ht="14.25" x14ac:dyDescent="0.2">
      <c r="A33" s="60">
        <v>30</v>
      </c>
      <c r="B33" s="22" t="s">
        <v>134</v>
      </c>
      <c r="C33" s="55">
        <f>+'10.1.14_SIS'!CO34</f>
        <v>0</v>
      </c>
      <c r="D33" s="55">
        <f>+'2.1.15_SIS'!CL34</f>
        <v>0</v>
      </c>
      <c r="E33" s="55">
        <f t="shared" si="6"/>
        <v>0</v>
      </c>
      <c r="F33" s="55">
        <f t="shared" si="1"/>
        <v>0</v>
      </c>
      <c r="G33" s="55">
        <f t="shared" si="2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7"/>
        <v>3265.8513636998382</v>
      </c>
      <c r="K33" s="10">
        <f t="shared" si="3"/>
        <v>0</v>
      </c>
      <c r="L33" s="11">
        <f t="shared" si="4"/>
        <v>0</v>
      </c>
      <c r="M33" s="11">
        <f t="shared" si="5"/>
        <v>0</v>
      </c>
    </row>
    <row r="34" spans="1:13" ht="14.25" x14ac:dyDescent="0.2">
      <c r="A34" s="59">
        <v>31</v>
      </c>
      <c r="B34" s="20" t="s">
        <v>133</v>
      </c>
      <c r="C34" s="54">
        <f>+'10.1.14_SIS'!CO35</f>
        <v>0</v>
      </c>
      <c r="D34" s="54">
        <f>+'2.1.15_SIS'!CL35</f>
        <v>0</v>
      </c>
      <c r="E34" s="54">
        <f t="shared" si="6"/>
        <v>0</v>
      </c>
      <c r="F34" s="54">
        <f t="shared" si="1"/>
        <v>0</v>
      </c>
      <c r="G34" s="54">
        <f t="shared" si="2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7"/>
        <v>2570.7238358434265</v>
      </c>
      <c r="K34" s="14">
        <f t="shared" si="3"/>
        <v>0</v>
      </c>
      <c r="L34" s="13">
        <f t="shared" si="4"/>
        <v>0</v>
      </c>
      <c r="M34" s="13">
        <f t="shared" si="5"/>
        <v>0</v>
      </c>
    </row>
    <row r="35" spans="1:13" ht="14.25" x14ac:dyDescent="0.2">
      <c r="A35" s="59">
        <v>32</v>
      </c>
      <c r="B35" s="20" t="s">
        <v>132</v>
      </c>
      <c r="C35" s="54">
        <f>+'10.1.14_SIS'!CO36</f>
        <v>0</v>
      </c>
      <c r="D35" s="54">
        <f>+'2.1.15_SIS'!CL36</f>
        <v>0</v>
      </c>
      <c r="E35" s="54">
        <f t="shared" si="6"/>
        <v>0</v>
      </c>
      <c r="F35" s="54">
        <f t="shared" si="1"/>
        <v>0</v>
      </c>
      <c r="G35" s="54">
        <f t="shared" si="2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7"/>
        <v>3106.2945945305637</v>
      </c>
      <c r="K35" s="14">
        <f t="shared" si="3"/>
        <v>0</v>
      </c>
      <c r="L35" s="13">
        <f t="shared" si="4"/>
        <v>0</v>
      </c>
      <c r="M35" s="13">
        <f t="shared" si="5"/>
        <v>0</v>
      </c>
    </row>
    <row r="36" spans="1:13" ht="14.25" x14ac:dyDescent="0.2">
      <c r="A36" s="59">
        <v>33</v>
      </c>
      <c r="B36" s="20" t="s">
        <v>131</v>
      </c>
      <c r="C36" s="54">
        <f>+'10.1.14_SIS'!CO37</f>
        <v>0</v>
      </c>
      <c r="D36" s="54">
        <f>+'2.1.15_SIS'!CL37</f>
        <v>0</v>
      </c>
      <c r="E36" s="54">
        <f t="shared" si="6"/>
        <v>0</v>
      </c>
      <c r="F36" s="54">
        <f t="shared" si="1"/>
        <v>0</v>
      </c>
      <c r="G36" s="54">
        <f t="shared" si="2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7"/>
        <v>3055.7677279042618</v>
      </c>
      <c r="K36" s="14">
        <f t="shared" si="3"/>
        <v>0</v>
      </c>
      <c r="L36" s="13">
        <f t="shared" si="4"/>
        <v>0</v>
      </c>
      <c r="M36" s="13">
        <f t="shared" si="5"/>
        <v>0</v>
      </c>
    </row>
    <row r="37" spans="1:13" ht="14.25" x14ac:dyDescent="0.2">
      <c r="A37" s="59">
        <v>34</v>
      </c>
      <c r="B37" s="20" t="s">
        <v>130</v>
      </c>
      <c r="C37" s="54">
        <f>+'10.1.14_SIS'!CO38</f>
        <v>0</v>
      </c>
      <c r="D37" s="54">
        <f>+'2.1.15_SIS'!CL38</f>
        <v>0</v>
      </c>
      <c r="E37" s="54">
        <f t="shared" si="6"/>
        <v>0</v>
      </c>
      <c r="F37" s="54">
        <f t="shared" si="1"/>
        <v>0</v>
      </c>
      <c r="G37" s="54">
        <f t="shared" si="2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7"/>
        <v>3468.1038421394505</v>
      </c>
      <c r="K37" s="14">
        <f t="shared" si="3"/>
        <v>0</v>
      </c>
      <c r="L37" s="13">
        <f t="shared" si="4"/>
        <v>0</v>
      </c>
      <c r="M37" s="13">
        <f t="shared" si="5"/>
        <v>0</v>
      </c>
    </row>
    <row r="38" spans="1:13" ht="14.25" x14ac:dyDescent="0.2">
      <c r="A38" s="60">
        <v>35</v>
      </c>
      <c r="B38" s="22" t="s">
        <v>129</v>
      </c>
      <c r="C38" s="55">
        <f>+'10.1.14_SIS'!CO39</f>
        <v>0</v>
      </c>
      <c r="D38" s="55">
        <f>+'2.1.15_SIS'!CL39</f>
        <v>0</v>
      </c>
      <c r="E38" s="55">
        <f t="shared" si="6"/>
        <v>0</v>
      </c>
      <c r="F38" s="55">
        <f t="shared" si="1"/>
        <v>0</v>
      </c>
      <c r="G38" s="55">
        <f t="shared" si="2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7"/>
        <v>2852.1041030238803</v>
      </c>
      <c r="K38" s="10">
        <f t="shared" si="3"/>
        <v>0</v>
      </c>
      <c r="L38" s="11">
        <f t="shared" si="4"/>
        <v>0</v>
      </c>
      <c r="M38" s="11">
        <f t="shared" si="5"/>
        <v>0</v>
      </c>
    </row>
    <row r="39" spans="1:13" ht="14.25" x14ac:dyDescent="0.2">
      <c r="A39" s="59">
        <v>36</v>
      </c>
      <c r="B39" s="20" t="s">
        <v>128</v>
      </c>
      <c r="C39" s="54">
        <f>+'10.1.14_SIS'!CO40</f>
        <v>233</v>
      </c>
      <c r="D39" s="54">
        <f>+'2.1.15_SIS'!CL40</f>
        <v>231</v>
      </c>
      <c r="E39" s="54">
        <f t="shared" si="6"/>
        <v>-2</v>
      </c>
      <c r="F39" s="54">
        <f t="shared" si="1"/>
        <v>0</v>
      </c>
      <c r="G39" s="54">
        <f t="shared" si="2"/>
        <v>-2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7"/>
        <v>2174.3672795383109</v>
      </c>
      <c r="K39" s="14">
        <f t="shared" si="3"/>
        <v>-4348.7345590766217</v>
      </c>
      <c r="L39" s="13">
        <f t="shared" si="4"/>
        <v>0</v>
      </c>
      <c r="M39" s="13">
        <f t="shared" si="5"/>
        <v>-4348.7345590766217</v>
      </c>
    </row>
    <row r="40" spans="1:13" ht="14.25" x14ac:dyDescent="0.2">
      <c r="A40" s="59">
        <v>37</v>
      </c>
      <c r="B40" s="20" t="s">
        <v>127</v>
      </c>
      <c r="C40" s="54">
        <f>+'10.1.14_SIS'!CO41</f>
        <v>0</v>
      </c>
      <c r="D40" s="54">
        <f>+'2.1.15_SIS'!CL41</f>
        <v>0</v>
      </c>
      <c r="E40" s="54">
        <f t="shared" si="6"/>
        <v>0</v>
      </c>
      <c r="F40" s="54">
        <f t="shared" si="1"/>
        <v>0</v>
      </c>
      <c r="G40" s="54">
        <f t="shared" si="2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7"/>
        <v>3159.4969630158844</v>
      </c>
      <c r="K40" s="14">
        <f t="shared" si="3"/>
        <v>0</v>
      </c>
      <c r="L40" s="13">
        <f t="shared" si="4"/>
        <v>0</v>
      </c>
      <c r="M40" s="13">
        <f t="shared" si="5"/>
        <v>0</v>
      </c>
    </row>
    <row r="41" spans="1:13" ht="14.25" x14ac:dyDescent="0.2">
      <c r="A41" s="59">
        <v>38</v>
      </c>
      <c r="B41" s="20" t="s">
        <v>126</v>
      </c>
      <c r="C41" s="54">
        <f>+'10.1.14_SIS'!CO42</f>
        <v>17</v>
      </c>
      <c r="D41" s="54">
        <f>+'2.1.15_SIS'!CL42</f>
        <v>16</v>
      </c>
      <c r="E41" s="54">
        <f t="shared" si="6"/>
        <v>-1</v>
      </c>
      <c r="F41" s="54">
        <f t="shared" si="1"/>
        <v>0</v>
      </c>
      <c r="G41" s="54">
        <f t="shared" si="2"/>
        <v>-1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7"/>
        <v>1459.3608776458441</v>
      </c>
      <c r="K41" s="14">
        <f t="shared" si="3"/>
        <v>-1459.3608776458441</v>
      </c>
      <c r="L41" s="13">
        <f t="shared" si="4"/>
        <v>0</v>
      </c>
      <c r="M41" s="13">
        <f t="shared" si="5"/>
        <v>-1459.3608776458441</v>
      </c>
    </row>
    <row r="42" spans="1:13" ht="14.25" x14ac:dyDescent="0.2">
      <c r="A42" s="59">
        <v>39</v>
      </c>
      <c r="B42" s="20" t="s">
        <v>125</v>
      </c>
      <c r="C42" s="54">
        <f>+'10.1.14_SIS'!CO43</f>
        <v>0</v>
      </c>
      <c r="D42" s="54">
        <f>+'2.1.15_SIS'!CL43</f>
        <v>0</v>
      </c>
      <c r="E42" s="54">
        <f t="shared" si="6"/>
        <v>0</v>
      </c>
      <c r="F42" s="54">
        <f t="shared" si="1"/>
        <v>0</v>
      </c>
      <c r="G42" s="54">
        <f t="shared" si="2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7"/>
        <v>2218.280705678666</v>
      </c>
      <c r="K42" s="14">
        <f t="shared" si="3"/>
        <v>0</v>
      </c>
      <c r="L42" s="13">
        <f t="shared" si="4"/>
        <v>0</v>
      </c>
      <c r="M42" s="13">
        <f t="shared" si="5"/>
        <v>0</v>
      </c>
    </row>
    <row r="43" spans="1:13" ht="14.25" x14ac:dyDescent="0.2">
      <c r="A43" s="60">
        <v>40</v>
      </c>
      <c r="B43" s="22" t="s">
        <v>124</v>
      </c>
      <c r="C43" s="55">
        <f>+'10.1.14_SIS'!CO44</f>
        <v>0</v>
      </c>
      <c r="D43" s="55">
        <f>+'2.1.15_SIS'!CL44</f>
        <v>0</v>
      </c>
      <c r="E43" s="55">
        <f t="shared" si="6"/>
        <v>0</v>
      </c>
      <c r="F43" s="55">
        <f t="shared" si="1"/>
        <v>0</v>
      </c>
      <c r="G43" s="55">
        <f t="shared" si="2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7"/>
        <v>2911.0405142849204</v>
      </c>
      <c r="K43" s="10">
        <f t="shared" si="3"/>
        <v>0</v>
      </c>
      <c r="L43" s="11">
        <f t="shared" si="4"/>
        <v>0</v>
      </c>
      <c r="M43" s="11">
        <f t="shared" si="5"/>
        <v>0</v>
      </c>
    </row>
    <row r="44" spans="1:13" ht="14.25" x14ac:dyDescent="0.2">
      <c r="A44" s="59">
        <v>41</v>
      </c>
      <c r="B44" s="20" t="s">
        <v>123</v>
      </c>
      <c r="C44" s="54">
        <f>+'10.1.14_SIS'!CO45</f>
        <v>0</v>
      </c>
      <c r="D44" s="54">
        <f>+'2.1.15_SIS'!CL45</f>
        <v>0</v>
      </c>
      <c r="E44" s="54">
        <f t="shared" si="6"/>
        <v>0</v>
      </c>
      <c r="F44" s="54">
        <f t="shared" si="1"/>
        <v>0</v>
      </c>
      <c r="G44" s="54">
        <f t="shared" si="2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7"/>
        <v>2088.7074287358237</v>
      </c>
      <c r="K44" s="14">
        <f t="shared" si="3"/>
        <v>0</v>
      </c>
      <c r="L44" s="13">
        <f t="shared" si="4"/>
        <v>0</v>
      </c>
      <c r="M44" s="13">
        <f t="shared" si="5"/>
        <v>0</v>
      </c>
    </row>
    <row r="45" spans="1:13" ht="14.25" x14ac:dyDescent="0.2">
      <c r="A45" s="59">
        <v>42</v>
      </c>
      <c r="B45" s="20" t="s">
        <v>122</v>
      </c>
      <c r="C45" s="54">
        <f>+'10.1.14_SIS'!CO46</f>
        <v>0</v>
      </c>
      <c r="D45" s="54">
        <f>+'2.1.15_SIS'!CL46</f>
        <v>0</v>
      </c>
      <c r="E45" s="54">
        <f t="shared" si="6"/>
        <v>0</v>
      </c>
      <c r="F45" s="54">
        <f t="shared" si="1"/>
        <v>0</v>
      </c>
      <c r="G45" s="54">
        <f t="shared" si="2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7"/>
        <v>2823.9438875684341</v>
      </c>
      <c r="K45" s="14">
        <f t="shared" si="3"/>
        <v>0</v>
      </c>
      <c r="L45" s="13">
        <f t="shared" si="4"/>
        <v>0</v>
      </c>
      <c r="M45" s="13">
        <f t="shared" si="5"/>
        <v>0</v>
      </c>
    </row>
    <row r="46" spans="1:13" ht="14.25" x14ac:dyDescent="0.2">
      <c r="A46" s="59">
        <v>43</v>
      </c>
      <c r="B46" s="20" t="s">
        <v>121</v>
      </c>
      <c r="C46" s="54">
        <f>+'10.1.14_SIS'!CO47</f>
        <v>0</v>
      </c>
      <c r="D46" s="54">
        <f>+'2.1.15_SIS'!CL47</f>
        <v>0</v>
      </c>
      <c r="E46" s="54">
        <f t="shared" si="6"/>
        <v>0</v>
      </c>
      <c r="F46" s="54">
        <f t="shared" si="1"/>
        <v>0</v>
      </c>
      <c r="G46" s="54">
        <f t="shared" si="2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7"/>
        <v>3181.6769360297349</v>
      </c>
      <c r="K46" s="14">
        <f t="shared" si="3"/>
        <v>0</v>
      </c>
      <c r="L46" s="13">
        <f t="shared" si="4"/>
        <v>0</v>
      </c>
      <c r="M46" s="13">
        <f t="shared" si="5"/>
        <v>0</v>
      </c>
    </row>
    <row r="47" spans="1:13" ht="14.25" x14ac:dyDescent="0.2">
      <c r="A47" s="59">
        <v>44</v>
      </c>
      <c r="B47" s="20" t="s">
        <v>120</v>
      </c>
      <c r="C47" s="54">
        <f>+'10.1.14_SIS'!CO48</f>
        <v>1</v>
      </c>
      <c r="D47" s="54">
        <f>+'2.1.15_SIS'!CL48</f>
        <v>1</v>
      </c>
      <c r="E47" s="54">
        <f t="shared" si="6"/>
        <v>0</v>
      </c>
      <c r="F47" s="54">
        <f t="shared" si="1"/>
        <v>0</v>
      </c>
      <c r="G47" s="54">
        <f t="shared" si="2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7"/>
        <v>2780.3779075910179</v>
      </c>
      <c r="K47" s="14">
        <f t="shared" si="3"/>
        <v>0</v>
      </c>
      <c r="L47" s="13">
        <f t="shared" si="4"/>
        <v>0</v>
      </c>
      <c r="M47" s="13">
        <f t="shared" si="5"/>
        <v>0</v>
      </c>
    </row>
    <row r="48" spans="1:13" ht="14.25" x14ac:dyDescent="0.2">
      <c r="A48" s="60">
        <v>45</v>
      </c>
      <c r="B48" s="22" t="s">
        <v>119</v>
      </c>
      <c r="C48" s="55">
        <f>+'10.1.14_SIS'!CO49</f>
        <v>0</v>
      </c>
      <c r="D48" s="55">
        <f>+'2.1.15_SIS'!CL49</f>
        <v>0</v>
      </c>
      <c r="E48" s="55">
        <f t="shared" si="6"/>
        <v>0</v>
      </c>
      <c r="F48" s="55">
        <f t="shared" si="1"/>
        <v>0</v>
      </c>
      <c r="G48" s="55">
        <f t="shared" si="2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7"/>
        <v>1404.0036249734551</v>
      </c>
      <c r="K48" s="10">
        <f t="shared" si="3"/>
        <v>0</v>
      </c>
      <c r="L48" s="11">
        <f t="shared" si="4"/>
        <v>0</v>
      </c>
      <c r="M48" s="11">
        <f t="shared" si="5"/>
        <v>0</v>
      </c>
    </row>
    <row r="49" spans="1:13" ht="14.25" x14ac:dyDescent="0.2">
      <c r="A49" s="59">
        <v>46</v>
      </c>
      <c r="B49" s="20" t="s">
        <v>118</v>
      </c>
      <c r="C49" s="54">
        <f>+'10.1.14_SIS'!CO50</f>
        <v>0</v>
      </c>
      <c r="D49" s="54">
        <f>+'2.1.15_SIS'!CL50</f>
        <v>0</v>
      </c>
      <c r="E49" s="54">
        <f t="shared" si="6"/>
        <v>0</v>
      </c>
      <c r="F49" s="54">
        <f t="shared" si="1"/>
        <v>0</v>
      </c>
      <c r="G49" s="54">
        <f t="shared" si="2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7"/>
        <v>3389.6372234044193</v>
      </c>
      <c r="K49" s="14">
        <f t="shared" si="3"/>
        <v>0</v>
      </c>
      <c r="L49" s="13">
        <f t="shared" si="4"/>
        <v>0</v>
      </c>
      <c r="M49" s="13">
        <f t="shared" si="5"/>
        <v>0</v>
      </c>
    </row>
    <row r="50" spans="1:13" ht="14.25" x14ac:dyDescent="0.2">
      <c r="A50" s="59">
        <v>47</v>
      </c>
      <c r="B50" s="20" t="s">
        <v>117</v>
      </c>
      <c r="C50" s="54">
        <f>+'10.1.14_SIS'!CO51</f>
        <v>0</v>
      </c>
      <c r="D50" s="54">
        <f>+'2.1.15_SIS'!CL51</f>
        <v>0</v>
      </c>
      <c r="E50" s="54">
        <f t="shared" si="6"/>
        <v>0</v>
      </c>
      <c r="F50" s="54">
        <f t="shared" si="1"/>
        <v>0</v>
      </c>
      <c r="G50" s="54">
        <f t="shared" si="2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7"/>
        <v>1717.4542628823369</v>
      </c>
      <c r="K50" s="14">
        <f t="shared" si="3"/>
        <v>0</v>
      </c>
      <c r="L50" s="13">
        <f t="shared" si="4"/>
        <v>0</v>
      </c>
      <c r="M50" s="13">
        <f t="shared" si="5"/>
        <v>0</v>
      </c>
    </row>
    <row r="51" spans="1:13" ht="14.25" x14ac:dyDescent="0.2">
      <c r="A51" s="59">
        <v>48</v>
      </c>
      <c r="B51" s="20" t="s">
        <v>116</v>
      </c>
      <c r="C51" s="54">
        <f>+'10.1.14_SIS'!CO52</f>
        <v>0</v>
      </c>
      <c r="D51" s="54">
        <f>+'2.1.15_SIS'!CL52</f>
        <v>0</v>
      </c>
      <c r="E51" s="54">
        <f t="shared" si="6"/>
        <v>0</v>
      </c>
      <c r="F51" s="54">
        <f t="shared" si="1"/>
        <v>0</v>
      </c>
      <c r="G51" s="54">
        <f t="shared" si="2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7"/>
        <v>2427.2141264900361</v>
      </c>
      <c r="K51" s="14">
        <f t="shared" si="3"/>
        <v>0</v>
      </c>
      <c r="L51" s="13">
        <f t="shared" si="4"/>
        <v>0</v>
      </c>
      <c r="M51" s="13">
        <f t="shared" si="5"/>
        <v>0</v>
      </c>
    </row>
    <row r="52" spans="1:13" ht="14.25" x14ac:dyDescent="0.2">
      <c r="A52" s="59">
        <v>49</v>
      </c>
      <c r="B52" s="20" t="s">
        <v>115</v>
      </c>
      <c r="C52" s="54">
        <f>+'10.1.14_SIS'!CO53</f>
        <v>0</v>
      </c>
      <c r="D52" s="54">
        <f>+'2.1.15_SIS'!CL53</f>
        <v>0</v>
      </c>
      <c r="E52" s="54">
        <f t="shared" si="6"/>
        <v>0</v>
      </c>
      <c r="F52" s="54">
        <f t="shared" si="1"/>
        <v>0</v>
      </c>
      <c r="G52" s="54">
        <f t="shared" si="2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7"/>
        <v>2785.1577657829594</v>
      </c>
      <c r="K52" s="14">
        <f t="shared" si="3"/>
        <v>0</v>
      </c>
      <c r="L52" s="13">
        <f t="shared" si="4"/>
        <v>0</v>
      </c>
      <c r="M52" s="13">
        <f t="shared" si="5"/>
        <v>0</v>
      </c>
    </row>
    <row r="53" spans="1:13" ht="14.25" x14ac:dyDescent="0.2">
      <c r="A53" s="60">
        <v>50</v>
      </c>
      <c r="B53" s="22" t="s">
        <v>114</v>
      </c>
      <c r="C53" s="55">
        <f>+'10.1.14_SIS'!CO54</f>
        <v>0</v>
      </c>
      <c r="D53" s="55">
        <f>+'2.1.15_SIS'!CL54</f>
        <v>0</v>
      </c>
      <c r="E53" s="55">
        <f t="shared" si="6"/>
        <v>0</v>
      </c>
      <c r="F53" s="55">
        <f t="shared" si="1"/>
        <v>0</v>
      </c>
      <c r="G53" s="55">
        <f t="shared" si="2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7"/>
        <v>2906.0746361350839</v>
      </c>
      <c r="K53" s="10">
        <f t="shared" si="3"/>
        <v>0</v>
      </c>
      <c r="L53" s="11">
        <f t="shared" si="4"/>
        <v>0</v>
      </c>
      <c r="M53" s="11">
        <f t="shared" si="5"/>
        <v>0</v>
      </c>
    </row>
    <row r="54" spans="1:13" ht="14.25" x14ac:dyDescent="0.2">
      <c r="A54" s="59">
        <v>51</v>
      </c>
      <c r="B54" s="20" t="s">
        <v>113</v>
      </c>
      <c r="C54" s="54">
        <f>+'10.1.14_SIS'!CO55</f>
        <v>0</v>
      </c>
      <c r="D54" s="54">
        <f>+'2.1.15_SIS'!CL55</f>
        <v>0</v>
      </c>
      <c r="E54" s="54">
        <f t="shared" si="6"/>
        <v>0</v>
      </c>
      <c r="F54" s="54">
        <f t="shared" si="1"/>
        <v>0</v>
      </c>
      <c r="G54" s="54">
        <f t="shared" si="2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7"/>
        <v>2430.4264301089497</v>
      </c>
      <c r="K54" s="14">
        <f t="shared" si="3"/>
        <v>0</v>
      </c>
      <c r="L54" s="13">
        <f t="shared" si="4"/>
        <v>0</v>
      </c>
      <c r="M54" s="13">
        <f t="shared" si="5"/>
        <v>0</v>
      </c>
    </row>
    <row r="55" spans="1:13" ht="14.25" x14ac:dyDescent="0.2">
      <c r="A55" s="59">
        <v>52</v>
      </c>
      <c r="B55" s="20" t="s">
        <v>112</v>
      </c>
      <c r="C55" s="54">
        <f>+'10.1.14_SIS'!CO56</f>
        <v>0</v>
      </c>
      <c r="D55" s="54">
        <f>+'2.1.15_SIS'!CL56</f>
        <v>0</v>
      </c>
      <c r="E55" s="54">
        <f t="shared" si="6"/>
        <v>0</v>
      </c>
      <c r="F55" s="54">
        <f t="shared" si="1"/>
        <v>0</v>
      </c>
      <c r="G55" s="54">
        <f t="shared" si="2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7"/>
        <v>2860.3222922614086</v>
      </c>
      <c r="K55" s="14">
        <f t="shared" si="3"/>
        <v>0</v>
      </c>
      <c r="L55" s="13">
        <f t="shared" si="4"/>
        <v>0</v>
      </c>
      <c r="M55" s="13">
        <f t="shared" si="5"/>
        <v>0</v>
      </c>
    </row>
    <row r="56" spans="1:13" ht="14.25" x14ac:dyDescent="0.2">
      <c r="A56" s="59">
        <v>53</v>
      </c>
      <c r="B56" s="20" t="s">
        <v>111</v>
      </c>
      <c r="C56" s="54">
        <f>+'10.1.14_SIS'!CO57</f>
        <v>0</v>
      </c>
      <c r="D56" s="54">
        <f>+'2.1.15_SIS'!CL57</f>
        <v>0</v>
      </c>
      <c r="E56" s="54">
        <f t="shared" si="6"/>
        <v>0</v>
      </c>
      <c r="F56" s="54">
        <f t="shared" si="1"/>
        <v>0</v>
      </c>
      <c r="G56" s="54">
        <f t="shared" si="2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7"/>
        <v>2874.945409702274</v>
      </c>
      <c r="K56" s="14">
        <f t="shared" si="3"/>
        <v>0</v>
      </c>
      <c r="L56" s="13">
        <f t="shared" si="4"/>
        <v>0</v>
      </c>
      <c r="M56" s="13">
        <f t="shared" si="5"/>
        <v>0</v>
      </c>
    </row>
    <row r="57" spans="1:13" ht="14.25" x14ac:dyDescent="0.2">
      <c r="A57" s="59">
        <v>54</v>
      </c>
      <c r="B57" s="20" t="s">
        <v>110</v>
      </c>
      <c r="C57" s="54">
        <f>+'10.1.14_SIS'!CO58</f>
        <v>0</v>
      </c>
      <c r="D57" s="54">
        <f>+'2.1.15_SIS'!CL58</f>
        <v>0</v>
      </c>
      <c r="E57" s="54">
        <f t="shared" si="6"/>
        <v>0</v>
      </c>
      <c r="F57" s="54">
        <f t="shared" si="1"/>
        <v>0</v>
      </c>
      <c r="G57" s="54">
        <f t="shared" si="2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7"/>
        <v>3409.2649185258356</v>
      </c>
      <c r="K57" s="14">
        <f t="shared" si="3"/>
        <v>0</v>
      </c>
      <c r="L57" s="13">
        <f t="shared" si="4"/>
        <v>0</v>
      </c>
      <c r="M57" s="13">
        <f t="shared" si="5"/>
        <v>0</v>
      </c>
    </row>
    <row r="58" spans="1:13" ht="14.25" x14ac:dyDescent="0.2">
      <c r="A58" s="60">
        <v>55</v>
      </c>
      <c r="B58" s="22" t="s">
        <v>109</v>
      </c>
      <c r="C58" s="55">
        <f>+'10.1.14_SIS'!CO59</f>
        <v>0</v>
      </c>
      <c r="D58" s="55">
        <f>+'2.1.15_SIS'!CL59</f>
        <v>0</v>
      </c>
      <c r="E58" s="55">
        <f t="shared" si="6"/>
        <v>0</v>
      </c>
      <c r="F58" s="55">
        <f t="shared" si="1"/>
        <v>0</v>
      </c>
      <c r="G58" s="55">
        <f t="shared" si="2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7"/>
        <v>2530.9812745649242</v>
      </c>
      <c r="K58" s="10">
        <f t="shared" si="3"/>
        <v>0</v>
      </c>
      <c r="L58" s="11">
        <f t="shared" si="4"/>
        <v>0</v>
      </c>
      <c r="M58" s="11">
        <f t="shared" si="5"/>
        <v>0</v>
      </c>
    </row>
    <row r="59" spans="1:13" ht="14.25" x14ac:dyDescent="0.2">
      <c r="A59" s="59">
        <v>56</v>
      </c>
      <c r="B59" s="20" t="s">
        <v>108</v>
      </c>
      <c r="C59" s="54">
        <f>+'10.1.14_SIS'!CO60</f>
        <v>0</v>
      </c>
      <c r="D59" s="54">
        <f>+'2.1.15_SIS'!CL60</f>
        <v>0</v>
      </c>
      <c r="E59" s="54">
        <f t="shared" si="6"/>
        <v>0</v>
      </c>
      <c r="F59" s="54">
        <f t="shared" si="1"/>
        <v>0</v>
      </c>
      <c r="G59" s="54">
        <f t="shared" si="2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7"/>
        <v>2821.5754704144142</v>
      </c>
      <c r="K59" s="14">
        <f t="shared" si="3"/>
        <v>0</v>
      </c>
      <c r="L59" s="13">
        <f t="shared" si="4"/>
        <v>0</v>
      </c>
      <c r="M59" s="13">
        <f t="shared" si="5"/>
        <v>0</v>
      </c>
    </row>
    <row r="60" spans="1:13" ht="14.25" x14ac:dyDescent="0.2">
      <c r="A60" s="59">
        <v>57</v>
      </c>
      <c r="B60" s="20" t="s">
        <v>107</v>
      </c>
      <c r="C60" s="54">
        <f>+'10.1.14_SIS'!CO61</f>
        <v>0</v>
      </c>
      <c r="D60" s="54">
        <f>+'2.1.15_SIS'!CL61</f>
        <v>0</v>
      </c>
      <c r="E60" s="54">
        <f t="shared" si="6"/>
        <v>0</v>
      </c>
      <c r="F60" s="54">
        <f t="shared" si="1"/>
        <v>0</v>
      </c>
      <c r="G60" s="54">
        <f t="shared" si="2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7"/>
        <v>2695.2511489615345</v>
      </c>
      <c r="K60" s="14">
        <f t="shared" si="3"/>
        <v>0</v>
      </c>
      <c r="L60" s="13">
        <f t="shared" si="4"/>
        <v>0</v>
      </c>
      <c r="M60" s="13">
        <f t="shared" si="5"/>
        <v>0</v>
      </c>
    </row>
    <row r="61" spans="1:13" ht="14.25" x14ac:dyDescent="0.2">
      <c r="A61" s="59">
        <v>58</v>
      </c>
      <c r="B61" s="20" t="s">
        <v>106</v>
      </c>
      <c r="C61" s="54">
        <f>+'10.1.14_SIS'!CO62</f>
        <v>0</v>
      </c>
      <c r="D61" s="54">
        <f>+'2.1.15_SIS'!CL62</f>
        <v>0</v>
      </c>
      <c r="E61" s="54">
        <f t="shared" si="6"/>
        <v>0</v>
      </c>
      <c r="F61" s="54">
        <f t="shared" si="1"/>
        <v>0</v>
      </c>
      <c r="G61" s="54">
        <f t="shared" si="2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7"/>
        <v>3185.0764818941061</v>
      </c>
      <c r="K61" s="14">
        <f t="shared" si="3"/>
        <v>0</v>
      </c>
      <c r="L61" s="13">
        <f t="shared" si="4"/>
        <v>0</v>
      </c>
      <c r="M61" s="13">
        <f t="shared" si="5"/>
        <v>0</v>
      </c>
    </row>
    <row r="62" spans="1:13" ht="14.25" x14ac:dyDescent="0.2">
      <c r="A62" s="59">
        <v>59</v>
      </c>
      <c r="B62" s="20" t="s">
        <v>105</v>
      </c>
      <c r="C62" s="54">
        <f>+'10.1.14_SIS'!CO63</f>
        <v>0</v>
      </c>
      <c r="D62" s="54">
        <f>+'2.1.15_SIS'!CL63</f>
        <v>0</v>
      </c>
      <c r="E62" s="54">
        <f t="shared" si="6"/>
        <v>0</v>
      </c>
      <c r="F62" s="54">
        <f t="shared" si="1"/>
        <v>0</v>
      </c>
      <c r="G62" s="54">
        <f t="shared" si="2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7"/>
        <v>3655.7331467609238</v>
      </c>
      <c r="K62" s="14">
        <f t="shared" si="3"/>
        <v>0</v>
      </c>
      <c r="L62" s="13">
        <f t="shared" si="4"/>
        <v>0</v>
      </c>
      <c r="M62" s="13">
        <f t="shared" si="5"/>
        <v>0</v>
      </c>
    </row>
    <row r="63" spans="1:13" ht="14.25" x14ac:dyDescent="0.2">
      <c r="A63" s="60">
        <v>60</v>
      </c>
      <c r="B63" s="22" t="s">
        <v>104</v>
      </c>
      <c r="C63" s="55">
        <f>+'10.1.14_SIS'!CO64</f>
        <v>0</v>
      </c>
      <c r="D63" s="55">
        <f>+'2.1.15_SIS'!CL64</f>
        <v>0</v>
      </c>
      <c r="E63" s="55">
        <f t="shared" si="6"/>
        <v>0</v>
      </c>
      <c r="F63" s="55">
        <f t="shared" si="1"/>
        <v>0</v>
      </c>
      <c r="G63" s="55">
        <f t="shared" si="2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7"/>
        <v>2947.632045031914</v>
      </c>
      <c r="K63" s="10">
        <f t="shared" si="3"/>
        <v>0</v>
      </c>
      <c r="L63" s="11">
        <f t="shared" si="4"/>
        <v>0</v>
      </c>
      <c r="M63" s="11">
        <f t="shared" si="5"/>
        <v>0</v>
      </c>
    </row>
    <row r="64" spans="1:13" ht="14.25" x14ac:dyDescent="0.2">
      <c r="A64" s="59">
        <v>61</v>
      </c>
      <c r="B64" s="20" t="s">
        <v>103</v>
      </c>
      <c r="C64" s="54">
        <f>+'10.1.14_SIS'!CO65</f>
        <v>0</v>
      </c>
      <c r="D64" s="54">
        <f>+'2.1.15_SIS'!CL65</f>
        <v>0</v>
      </c>
      <c r="E64" s="54">
        <f t="shared" si="6"/>
        <v>0</v>
      </c>
      <c r="F64" s="54">
        <f t="shared" si="1"/>
        <v>0</v>
      </c>
      <c r="G64" s="54">
        <f t="shared" si="2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7"/>
        <v>1843.9337678184593</v>
      </c>
      <c r="K64" s="14">
        <f t="shared" si="3"/>
        <v>0</v>
      </c>
      <c r="L64" s="13">
        <f t="shared" si="4"/>
        <v>0</v>
      </c>
      <c r="M64" s="13">
        <f t="shared" si="5"/>
        <v>0</v>
      </c>
    </row>
    <row r="65" spans="1:13" ht="14.25" x14ac:dyDescent="0.2">
      <c r="A65" s="59">
        <v>62</v>
      </c>
      <c r="B65" s="20" t="s">
        <v>102</v>
      </c>
      <c r="C65" s="54">
        <f>+'10.1.14_SIS'!CO66</f>
        <v>0</v>
      </c>
      <c r="D65" s="54">
        <f>+'2.1.15_SIS'!CL66</f>
        <v>0</v>
      </c>
      <c r="E65" s="54">
        <f t="shared" si="6"/>
        <v>0</v>
      </c>
      <c r="F65" s="54">
        <f t="shared" si="1"/>
        <v>0</v>
      </c>
      <c r="G65" s="54">
        <f t="shared" si="2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7"/>
        <v>3208.577269258004</v>
      </c>
      <c r="K65" s="14">
        <f t="shared" si="3"/>
        <v>0</v>
      </c>
      <c r="L65" s="13">
        <f t="shared" si="4"/>
        <v>0</v>
      </c>
      <c r="M65" s="13">
        <f t="shared" si="5"/>
        <v>0</v>
      </c>
    </row>
    <row r="66" spans="1:13" ht="14.25" x14ac:dyDescent="0.2">
      <c r="A66" s="59">
        <v>63</v>
      </c>
      <c r="B66" s="20" t="s">
        <v>101</v>
      </c>
      <c r="C66" s="54">
        <f>+'10.1.14_SIS'!CO67</f>
        <v>0</v>
      </c>
      <c r="D66" s="54">
        <f>+'2.1.15_SIS'!CL67</f>
        <v>0</v>
      </c>
      <c r="E66" s="54">
        <f t="shared" si="6"/>
        <v>0</v>
      </c>
      <c r="F66" s="54">
        <f t="shared" si="1"/>
        <v>0</v>
      </c>
      <c r="G66" s="54">
        <f t="shared" si="2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7"/>
        <v>2440.5856740924046</v>
      </c>
      <c r="K66" s="14">
        <f t="shared" si="3"/>
        <v>0</v>
      </c>
      <c r="L66" s="13">
        <f t="shared" si="4"/>
        <v>0</v>
      </c>
      <c r="M66" s="13">
        <f t="shared" si="5"/>
        <v>0</v>
      </c>
    </row>
    <row r="67" spans="1:13" ht="14.25" x14ac:dyDescent="0.2">
      <c r="A67" s="59">
        <v>64</v>
      </c>
      <c r="B67" s="20" t="s">
        <v>100</v>
      </c>
      <c r="C67" s="54">
        <f>+'10.1.14_SIS'!CO68</f>
        <v>0</v>
      </c>
      <c r="D67" s="54">
        <f>+'2.1.15_SIS'!CL68</f>
        <v>0</v>
      </c>
      <c r="E67" s="54">
        <f t="shared" si="6"/>
        <v>0</v>
      </c>
      <c r="F67" s="54">
        <f t="shared" si="1"/>
        <v>0</v>
      </c>
      <c r="G67" s="54">
        <f t="shared" si="2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7"/>
        <v>3435.2453766389126</v>
      </c>
      <c r="K67" s="14">
        <f t="shared" si="3"/>
        <v>0</v>
      </c>
      <c r="L67" s="13">
        <f t="shared" si="4"/>
        <v>0</v>
      </c>
      <c r="M67" s="13">
        <f t="shared" si="5"/>
        <v>0</v>
      </c>
    </row>
    <row r="68" spans="1:13" ht="14.25" x14ac:dyDescent="0.2">
      <c r="A68" s="60">
        <v>65</v>
      </c>
      <c r="B68" s="22" t="s">
        <v>99</v>
      </c>
      <c r="C68" s="55">
        <f>+'10.1.14_SIS'!CO69</f>
        <v>0</v>
      </c>
      <c r="D68" s="55">
        <f>+'2.1.15_SIS'!CL69</f>
        <v>0</v>
      </c>
      <c r="E68" s="55">
        <f t="shared" si="6"/>
        <v>0</v>
      </c>
      <c r="F68" s="55">
        <f t="shared" ref="F68:F72" si="8">IF(E68&gt;0,E68,0)</f>
        <v>0</v>
      </c>
      <c r="G68" s="55">
        <f t="shared" ref="G68:G72" si="9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si="7"/>
        <v>2802.1402771971821</v>
      </c>
      <c r="K68" s="10">
        <f t="shared" ref="K68:K72" si="10">E68*J68</f>
        <v>0</v>
      </c>
      <c r="L68" s="11">
        <f t="shared" ref="L68:L72" si="11">IF(K68&gt;0,K68,0)</f>
        <v>0</v>
      </c>
      <c r="M68" s="11">
        <f t="shared" ref="M68:M72" si="12">IF(K68&lt;0,K68,0)</f>
        <v>0</v>
      </c>
    </row>
    <row r="69" spans="1:13" ht="14.25" x14ac:dyDescent="0.2">
      <c r="A69" s="59">
        <v>66</v>
      </c>
      <c r="B69" s="20" t="s">
        <v>98</v>
      </c>
      <c r="C69" s="54">
        <f>+'10.1.14_SIS'!CO70</f>
        <v>0</v>
      </c>
      <c r="D69" s="54">
        <f>+'2.1.15_SIS'!CL70</f>
        <v>0</v>
      </c>
      <c r="E69" s="54">
        <f t="shared" ref="E69:E72" si="13">D69-C69</f>
        <v>0</v>
      </c>
      <c r="F69" s="54">
        <f t="shared" si="8"/>
        <v>0</v>
      </c>
      <c r="G69" s="54">
        <f t="shared" si="9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ref="J69:J72" si="14">(H69+I69)*0.5</f>
        <v>3647.034271695502</v>
      </c>
      <c r="K69" s="14">
        <f t="shared" si="10"/>
        <v>0</v>
      </c>
      <c r="L69" s="13">
        <f t="shared" si="11"/>
        <v>0</v>
      </c>
      <c r="M69" s="13">
        <f t="shared" si="12"/>
        <v>0</v>
      </c>
    </row>
    <row r="70" spans="1:13" ht="14.25" x14ac:dyDescent="0.2">
      <c r="A70" s="59">
        <v>67</v>
      </c>
      <c r="B70" s="20" t="s">
        <v>97</v>
      </c>
      <c r="C70" s="54">
        <f>+'10.1.14_SIS'!CO71</f>
        <v>0</v>
      </c>
      <c r="D70" s="54">
        <f>+'2.1.15_SIS'!CL71</f>
        <v>0</v>
      </c>
      <c r="E70" s="54">
        <f t="shared" si="13"/>
        <v>0</v>
      </c>
      <c r="F70" s="54">
        <f t="shared" si="8"/>
        <v>0</v>
      </c>
      <c r="G70" s="54">
        <f t="shared" si="9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4"/>
        <v>2872.3783868067057</v>
      </c>
      <c r="K70" s="14">
        <f t="shared" si="10"/>
        <v>0</v>
      </c>
      <c r="L70" s="13">
        <f t="shared" si="11"/>
        <v>0</v>
      </c>
      <c r="M70" s="13">
        <f t="shared" si="12"/>
        <v>0</v>
      </c>
    </row>
    <row r="71" spans="1:13" ht="14.25" x14ac:dyDescent="0.2">
      <c r="A71" s="59">
        <v>68</v>
      </c>
      <c r="B71" s="20" t="s">
        <v>96</v>
      </c>
      <c r="C71" s="54">
        <f>+'10.1.14_SIS'!CO72</f>
        <v>0</v>
      </c>
      <c r="D71" s="54">
        <f>+'2.1.15_SIS'!CL72</f>
        <v>0</v>
      </c>
      <c r="E71" s="54">
        <f t="shared" si="13"/>
        <v>0</v>
      </c>
      <c r="F71" s="54">
        <f t="shared" si="8"/>
        <v>0</v>
      </c>
      <c r="G71" s="54">
        <f t="shared" si="9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4"/>
        <v>3594.43221012803</v>
      </c>
      <c r="K71" s="14">
        <f t="shared" si="10"/>
        <v>0</v>
      </c>
      <c r="L71" s="13">
        <f t="shared" si="11"/>
        <v>0</v>
      </c>
      <c r="M71" s="13">
        <f t="shared" si="12"/>
        <v>0</v>
      </c>
    </row>
    <row r="72" spans="1:13" ht="14.25" x14ac:dyDescent="0.2">
      <c r="A72" s="59">
        <v>69</v>
      </c>
      <c r="B72" s="20" t="s">
        <v>95</v>
      </c>
      <c r="C72" s="54">
        <f>+'10.1.14_SIS'!CO73</f>
        <v>0</v>
      </c>
      <c r="D72" s="54">
        <f>+'2.1.15_SIS'!CL73</f>
        <v>0</v>
      </c>
      <c r="E72" s="54">
        <f t="shared" si="13"/>
        <v>0</v>
      </c>
      <c r="F72" s="54">
        <f t="shared" si="8"/>
        <v>0</v>
      </c>
      <c r="G72" s="54">
        <f t="shared" si="9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4"/>
        <v>3214.0823960640669</v>
      </c>
      <c r="K72" s="14">
        <f t="shared" si="10"/>
        <v>0</v>
      </c>
      <c r="L72" s="13">
        <f t="shared" si="11"/>
        <v>0</v>
      </c>
      <c r="M72" s="13">
        <f t="shared" si="12"/>
        <v>0</v>
      </c>
    </row>
    <row r="73" spans="1:13" ht="13.5" thickBot="1" x14ac:dyDescent="0.25">
      <c r="A73" s="35"/>
      <c r="B73" s="34" t="s">
        <v>94</v>
      </c>
      <c r="C73" s="67">
        <f>SUM(C4:C72)</f>
        <v>540</v>
      </c>
      <c r="D73" s="67">
        <f>SUM(D4:D72)</f>
        <v>527</v>
      </c>
      <c r="E73" s="67">
        <f>SUM(E4:E72)</f>
        <v>-13</v>
      </c>
      <c r="F73" s="67">
        <f>SUM(F4:F72)</f>
        <v>0</v>
      </c>
      <c r="G73" s="67">
        <f>SUM(G4:G72)</f>
        <v>-13</v>
      </c>
      <c r="H73" s="33"/>
      <c r="I73" s="32"/>
      <c r="J73" s="32"/>
      <c r="K73" s="31">
        <f>SUM(K4:K72)</f>
        <v>-27115.070422007884</v>
      </c>
      <c r="L73" s="31">
        <f>SUM(L4:L72)</f>
        <v>0</v>
      </c>
      <c r="M73" s="31">
        <f>SUM(M4:M72)</f>
        <v>-27115.070422007884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February 1 Mid-year Adjustment for Students</oddHeader>
    <oddFooter>&amp;R&amp;P</oddFooter>
  </headerFooter>
  <colBreaks count="1" manualBreakCount="1">
    <brk id="7" max="73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1" t="s">
        <v>168</v>
      </c>
      <c r="B1" s="222"/>
      <c r="C1" s="125" t="s">
        <v>508</v>
      </c>
      <c r="D1" s="124" t="s">
        <v>710</v>
      </c>
      <c r="E1" s="43" t="s">
        <v>709</v>
      </c>
      <c r="F1" s="43" t="s">
        <v>501</v>
      </c>
      <c r="G1" s="43" t="s">
        <v>502</v>
      </c>
      <c r="H1" s="126" t="s">
        <v>517</v>
      </c>
      <c r="I1" s="127" t="s">
        <v>503</v>
      </c>
      <c r="J1" s="124" t="s">
        <v>712</v>
      </c>
      <c r="K1" s="123" t="s">
        <v>505</v>
      </c>
      <c r="L1" s="123" t="s">
        <v>506</v>
      </c>
      <c r="M1" s="123" t="s">
        <v>507</v>
      </c>
    </row>
    <row r="2" spans="1:13" ht="13.9" customHeight="1" x14ac:dyDescent="0.25">
      <c r="A2" s="39"/>
      <c r="B2" s="38"/>
      <c r="C2" s="29">
        <v>1</v>
      </c>
      <c r="D2" s="29">
        <f>C2+1</f>
        <v>2</v>
      </c>
      <c r="E2" s="29">
        <f>D2+1</f>
        <v>3</v>
      </c>
      <c r="F2" s="29">
        <f t="shared" ref="F2:M2" si="0">E2+1</f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28" t="s">
        <v>90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54">
        <f>+'10.1.14_SIS'!CN5</f>
        <v>0</v>
      </c>
      <c r="D4" s="54">
        <f>+'2.1.15_SIS'!CK5</f>
        <v>0</v>
      </c>
      <c r="E4" s="54">
        <f>D4-C4</f>
        <v>0</v>
      </c>
      <c r="F4" s="54">
        <f t="shared" ref="F4:F67" si="1">IF(E4&gt;0,E4,0)</f>
        <v>0</v>
      </c>
      <c r="G4" s="54">
        <f t="shared" ref="G4:G67" si="2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>(H4+I4)*0.5</f>
        <v>2771.6692206674916</v>
      </c>
      <c r="K4" s="14">
        <f t="shared" ref="K4:K67" si="3">E4*J4</f>
        <v>0</v>
      </c>
      <c r="L4" s="13">
        <f t="shared" ref="L4:L67" si="4">IF(K4&gt;0,K4,0)</f>
        <v>0</v>
      </c>
      <c r="M4" s="13">
        <f t="shared" ref="M4:M67" si="5">IF(K4&lt;0,K4,0)</f>
        <v>0</v>
      </c>
    </row>
    <row r="5" spans="1:13" ht="14.25" x14ac:dyDescent="0.2">
      <c r="A5" s="59">
        <v>2</v>
      </c>
      <c r="B5" s="20" t="s">
        <v>162</v>
      </c>
      <c r="C5" s="54">
        <f>+'10.1.14_SIS'!CN6</f>
        <v>0</v>
      </c>
      <c r="D5" s="54">
        <f>+'2.1.15_SIS'!CK6</f>
        <v>0</v>
      </c>
      <c r="E5" s="54">
        <f t="shared" ref="E5:E68" si="6">D5-C5</f>
        <v>0</v>
      </c>
      <c r="F5" s="54">
        <f t="shared" si="1"/>
        <v>0</v>
      </c>
      <c r="G5" s="54">
        <f t="shared" si="2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ref="J5:J68" si="7">(H5+I5)*0.5</f>
        <v>3579.4733208693319</v>
      </c>
      <c r="K5" s="14">
        <f t="shared" si="3"/>
        <v>0</v>
      </c>
      <c r="L5" s="13">
        <f t="shared" si="4"/>
        <v>0</v>
      </c>
      <c r="M5" s="13">
        <f t="shared" si="5"/>
        <v>0</v>
      </c>
    </row>
    <row r="6" spans="1:13" ht="14.25" x14ac:dyDescent="0.2">
      <c r="A6" s="59">
        <v>3</v>
      </c>
      <c r="B6" s="20" t="s">
        <v>161</v>
      </c>
      <c r="C6" s="54">
        <f>+'10.1.14_SIS'!CN7</f>
        <v>0</v>
      </c>
      <c r="D6" s="54">
        <f>+'2.1.15_SIS'!CK7</f>
        <v>0</v>
      </c>
      <c r="E6" s="54">
        <f t="shared" si="6"/>
        <v>0</v>
      </c>
      <c r="F6" s="54">
        <f t="shared" si="1"/>
        <v>0</v>
      </c>
      <c r="G6" s="54">
        <f t="shared" si="2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7"/>
        <v>2376.013101369841</v>
      </c>
      <c r="K6" s="14">
        <f t="shared" si="3"/>
        <v>0</v>
      </c>
      <c r="L6" s="13">
        <f t="shared" si="4"/>
        <v>0</v>
      </c>
      <c r="M6" s="13">
        <f t="shared" si="5"/>
        <v>0</v>
      </c>
    </row>
    <row r="7" spans="1:13" ht="14.25" x14ac:dyDescent="0.2">
      <c r="A7" s="59">
        <v>4</v>
      </c>
      <c r="B7" s="20" t="s">
        <v>160</v>
      </c>
      <c r="C7" s="54">
        <f>+'10.1.14_SIS'!CN8</f>
        <v>0</v>
      </c>
      <c r="D7" s="54">
        <f>+'2.1.15_SIS'!CK8</f>
        <v>0</v>
      </c>
      <c r="E7" s="54">
        <f t="shared" si="6"/>
        <v>0</v>
      </c>
      <c r="F7" s="54">
        <f t="shared" si="1"/>
        <v>0</v>
      </c>
      <c r="G7" s="54">
        <f t="shared" si="2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7"/>
        <v>3352.4090723439285</v>
      </c>
      <c r="K7" s="14">
        <f t="shared" si="3"/>
        <v>0</v>
      </c>
      <c r="L7" s="13">
        <f t="shared" si="4"/>
        <v>0</v>
      </c>
      <c r="M7" s="13">
        <f t="shared" si="5"/>
        <v>0</v>
      </c>
    </row>
    <row r="8" spans="1:13" ht="14.25" x14ac:dyDescent="0.2">
      <c r="A8" s="60">
        <v>5</v>
      </c>
      <c r="B8" s="22" t="s">
        <v>159</v>
      </c>
      <c r="C8" s="55">
        <f>+'10.1.14_SIS'!CN9</f>
        <v>0</v>
      </c>
      <c r="D8" s="55">
        <f>+'2.1.15_SIS'!CK9</f>
        <v>0</v>
      </c>
      <c r="E8" s="55">
        <f t="shared" si="6"/>
        <v>0</v>
      </c>
      <c r="F8" s="55">
        <f t="shared" si="1"/>
        <v>0</v>
      </c>
      <c r="G8" s="55">
        <f t="shared" si="2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7"/>
        <v>2912.4252830049554</v>
      </c>
      <c r="K8" s="10">
        <f t="shared" si="3"/>
        <v>0</v>
      </c>
      <c r="L8" s="11">
        <f t="shared" si="4"/>
        <v>0</v>
      </c>
      <c r="M8" s="11">
        <f t="shared" si="5"/>
        <v>0</v>
      </c>
    </row>
    <row r="9" spans="1:13" ht="14.25" x14ac:dyDescent="0.2">
      <c r="A9" s="59">
        <v>6</v>
      </c>
      <c r="B9" s="20" t="s">
        <v>158</v>
      </c>
      <c r="C9" s="54">
        <f>+'10.1.14_SIS'!CN10</f>
        <v>0</v>
      </c>
      <c r="D9" s="54">
        <f>+'2.1.15_SIS'!CK10</f>
        <v>0</v>
      </c>
      <c r="E9" s="54">
        <f t="shared" si="6"/>
        <v>0</v>
      </c>
      <c r="F9" s="54">
        <f t="shared" si="1"/>
        <v>0</v>
      </c>
      <c r="G9" s="54">
        <f t="shared" si="2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7"/>
        <v>2961.9943062477932</v>
      </c>
      <c r="K9" s="14">
        <f t="shared" si="3"/>
        <v>0</v>
      </c>
      <c r="L9" s="13">
        <f t="shared" si="4"/>
        <v>0</v>
      </c>
      <c r="M9" s="13">
        <f t="shared" si="5"/>
        <v>0</v>
      </c>
    </row>
    <row r="10" spans="1:13" ht="14.25" x14ac:dyDescent="0.2">
      <c r="A10" s="59">
        <v>7</v>
      </c>
      <c r="B10" s="20" t="s">
        <v>157</v>
      </c>
      <c r="C10" s="54">
        <f>+'10.1.14_SIS'!CN11</f>
        <v>0</v>
      </c>
      <c r="D10" s="54">
        <f>+'2.1.15_SIS'!CK11</f>
        <v>0</v>
      </c>
      <c r="E10" s="54">
        <f t="shared" si="6"/>
        <v>0</v>
      </c>
      <c r="F10" s="54">
        <f t="shared" si="1"/>
        <v>0</v>
      </c>
      <c r="G10" s="54">
        <f t="shared" si="2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7"/>
        <v>1499.961598173516</v>
      </c>
      <c r="K10" s="14">
        <f t="shared" si="3"/>
        <v>0</v>
      </c>
      <c r="L10" s="13">
        <f t="shared" si="4"/>
        <v>0</v>
      </c>
      <c r="M10" s="13">
        <f t="shared" si="5"/>
        <v>0</v>
      </c>
    </row>
    <row r="11" spans="1:13" ht="14.25" x14ac:dyDescent="0.2">
      <c r="A11" s="59">
        <v>8</v>
      </c>
      <c r="B11" s="20" t="s">
        <v>156</v>
      </c>
      <c r="C11" s="54">
        <f>+'10.1.14_SIS'!CN12</f>
        <v>0</v>
      </c>
      <c r="D11" s="54">
        <f>+'2.1.15_SIS'!CK12</f>
        <v>0</v>
      </c>
      <c r="E11" s="54">
        <f t="shared" si="6"/>
        <v>0</v>
      </c>
      <c r="F11" s="54">
        <f t="shared" si="1"/>
        <v>0</v>
      </c>
      <c r="G11" s="54">
        <f t="shared" si="2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7"/>
        <v>2697.7812297794271</v>
      </c>
      <c r="K11" s="14">
        <f t="shared" si="3"/>
        <v>0</v>
      </c>
      <c r="L11" s="13">
        <f t="shared" si="4"/>
        <v>0</v>
      </c>
      <c r="M11" s="13">
        <f t="shared" si="5"/>
        <v>0</v>
      </c>
    </row>
    <row r="12" spans="1:13" ht="14.25" x14ac:dyDescent="0.2">
      <c r="A12" s="59">
        <v>9</v>
      </c>
      <c r="B12" s="20" t="s">
        <v>155</v>
      </c>
      <c r="C12" s="54">
        <f>+'10.1.14_SIS'!CN13</f>
        <v>0</v>
      </c>
      <c r="D12" s="54">
        <f>+'2.1.15_SIS'!CK13</f>
        <v>0</v>
      </c>
      <c r="E12" s="54">
        <f t="shared" si="6"/>
        <v>0</v>
      </c>
      <c r="F12" s="54">
        <f t="shared" si="1"/>
        <v>0</v>
      </c>
      <c r="G12" s="54">
        <f t="shared" si="2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7"/>
        <v>2688.6107536022505</v>
      </c>
      <c r="K12" s="14">
        <f t="shared" si="3"/>
        <v>0</v>
      </c>
      <c r="L12" s="13">
        <f t="shared" si="4"/>
        <v>0</v>
      </c>
      <c r="M12" s="13">
        <f t="shared" si="5"/>
        <v>0</v>
      </c>
    </row>
    <row r="13" spans="1:13" ht="14.25" x14ac:dyDescent="0.2">
      <c r="A13" s="60">
        <v>10</v>
      </c>
      <c r="B13" s="22" t="s">
        <v>154</v>
      </c>
      <c r="C13" s="55">
        <f>+'10.1.14_SIS'!CN14</f>
        <v>0</v>
      </c>
      <c r="D13" s="55">
        <f>+'2.1.15_SIS'!CK14</f>
        <v>0</v>
      </c>
      <c r="E13" s="55">
        <f t="shared" si="6"/>
        <v>0</v>
      </c>
      <c r="F13" s="55">
        <f t="shared" si="1"/>
        <v>0</v>
      </c>
      <c r="G13" s="55">
        <f t="shared" si="2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7"/>
        <v>2496.207366959236</v>
      </c>
      <c r="K13" s="10">
        <f t="shared" si="3"/>
        <v>0</v>
      </c>
      <c r="L13" s="11">
        <f t="shared" si="4"/>
        <v>0</v>
      </c>
      <c r="M13" s="11">
        <f t="shared" si="5"/>
        <v>0</v>
      </c>
    </row>
    <row r="14" spans="1:13" ht="14.25" x14ac:dyDescent="0.2">
      <c r="A14" s="59">
        <v>11</v>
      </c>
      <c r="B14" s="20" t="s">
        <v>153</v>
      </c>
      <c r="C14" s="54">
        <f>+'10.1.14_SIS'!CN15</f>
        <v>0</v>
      </c>
      <c r="D14" s="54">
        <f>+'2.1.15_SIS'!CK15</f>
        <v>0</v>
      </c>
      <c r="E14" s="54">
        <f t="shared" si="6"/>
        <v>0</v>
      </c>
      <c r="F14" s="54">
        <f t="shared" si="1"/>
        <v>0</v>
      </c>
      <c r="G14" s="54">
        <f t="shared" si="2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7"/>
        <v>3902.5436118176676</v>
      </c>
      <c r="K14" s="14">
        <f t="shared" si="3"/>
        <v>0</v>
      </c>
      <c r="L14" s="13">
        <f t="shared" si="4"/>
        <v>0</v>
      </c>
      <c r="M14" s="13">
        <f t="shared" si="5"/>
        <v>0</v>
      </c>
    </row>
    <row r="15" spans="1:13" ht="14.25" x14ac:dyDescent="0.2">
      <c r="A15" s="59">
        <v>12</v>
      </c>
      <c r="B15" s="20" t="s">
        <v>152</v>
      </c>
      <c r="C15" s="54">
        <f>+'10.1.14_SIS'!CN16</f>
        <v>0</v>
      </c>
      <c r="D15" s="54">
        <f>+'2.1.15_SIS'!CK16</f>
        <v>0</v>
      </c>
      <c r="E15" s="54">
        <f t="shared" si="6"/>
        <v>0</v>
      </c>
      <c r="F15" s="54">
        <f t="shared" si="1"/>
        <v>0</v>
      </c>
      <c r="G15" s="54">
        <f t="shared" si="2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7"/>
        <v>1364.9570491803279</v>
      </c>
      <c r="K15" s="14">
        <f t="shared" si="3"/>
        <v>0</v>
      </c>
      <c r="L15" s="13">
        <f t="shared" si="4"/>
        <v>0</v>
      </c>
      <c r="M15" s="13">
        <f t="shared" si="5"/>
        <v>0</v>
      </c>
    </row>
    <row r="16" spans="1:13" ht="14.25" x14ac:dyDescent="0.2">
      <c r="A16" s="59">
        <v>13</v>
      </c>
      <c r="B16" s="20" t="s">
        <v>151</v>
      </c>
      <c r="C16" s="54">
        <f>+'10.1.14_SIS'!CN17</f>
        <v>0</v>
      </c>
      <c r="D16" s="54">
        <f>+'2.1.15_SIS'!CK17</f>
        <v>0</v>
      </c>
      <c r="E16" s="54">
        <f t="shared" si="6"/>
        <v>0</v>
      </c>
      <c r="F16" s="54">
        <f t="shared" si="1"/>
        <v>0</v>
      </c>
      <c r="G16" s="54">
        <f t="shared" si="2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7"/>
        <v>3591.5298879166107</v>
      </c>
      <c r="K16" s="14">
        <f t="shared" si="3"/>
        <v>0</v>
      </c>
      <c r="L16" s="13">
        <f t="shared" si="4"/>
        <v>0</v>
      </c>
      <c r="M16" s="13">
        <f t="shared" si="5"/>
        <v>0</v>
      </c>
    </row>
    <row r="17" spans="1:13" ht="14.25" x14ac:dyDescent="0.2">
      <c r="A17" s="59">
        <v>14</v>
      </c>
      <c r="B17" s="20" t="s">
        <v>150</v>
      </c>
      <c r="C17" s="54">
        <f>+'10.1.14_SIS'!CN18</f>
        <v>0</v>
      </c>
      <c r="D17" s="54">
        <f>+'2.1.15_SIS'!CK18</f>
        <v>0</v>
      </c>
      <c r="E17" s="54">
        <f t="shared" si="6"/>
        <v>0</v>
      </c>
      <c r="F17" s="54">
        <f t="shared" si="1"/>
        <v>0</v>
      </c>
      <c r="G17" s="54">
        <f t="shared" si="2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7"/>
        <v>3072.4654706249999</v>
      </c>
      <c r="K17" s="14">
        <f t="shared" si="3"/>
        <v>0</v>
      </c>
      <c r="L17" s="13">
        <f t="shared" si="4"/>
        <v>0</v>
      </c>
      <c r="M17" s="13">
        <f t="shared" si="5"/>
        <v>0</v>
      </c>
    </row>
    <row r="18" spans="1:13" ht="14.25" x14ac:dyDescent="0.2">
      <c r="A18" s="60">
        <v>15</v>
      </c>
      <c r="B18" s="22" t="s">
        <v>149</v>
      </c>
      <c r="C18" s="55">
        <f>+'10.1.14_SIS'!CN19</f>
        <v>0</v>
      </c>
      <c r="D18" s="55">
        <f>+'2.1.15_SIS'!CK19</f>
        <v>0</v>
      </c>
      <c r="E18" s="55">
        <f t="shared" si="6"/>
        <v>0</v>
      </c>
      <c r="F18" s="55">
        <f t="shared" si="1"/>
        <v>0</v>
      </c>
      <c r="G18" s="55">
        <f t="shared" si="2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7"/>
        <v>3151.8142607029977</v>
      </c>
      <c r="K18" s="10">
        <f t="shared" si="3"/>
        <v>0</v>
      </c>
      <c r="L18" s="11">
        <f t="shared" si="4"/>
        <v>0</v>
      </c>
      <c r="M18" s="11">
        <f t="shared" si="5"/>
        <v>0</v>
      </c>
    </row>
    <row r="19" spans="1:13" ht="14.25" x14ac:dyDescent="0.2">
      <c r="A19" s="59">
        <v>16</v>
      </c>
      <c r="B19" s="20" t="s">
        <v>148</v>
      </c>
      <c r="C19" s="54">
        <f>+'10.1.14_SIS'!CN20</f>
        <v>0</v>
      </c>
      <c r="D19" s="54">
        <f>+'2.1.15_SIS'!CK20</f>
        <v>0</v>
      </c>
      <c r="E19" s="54">
        <f t="shared" si="6"/>
        <v>0</v>
      </c>
      <c r="F19" s="54">
        <f t="shared" si="1"/>
        <v>0</v>
      </c>
      <c r="G19" s="54">
        <f t="shared" si="2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7"/>
        <v>1333.4897177171013</v>
      </c>
      <c r="K19" s="14">
        <f t="shared" si="3"/>
        <v>0</v>
      </c>
      <c r="L19" s="13">
        <f t="shared" si="4"/>
        <v>0</v>
      </c>
      <c r="M19" s="13">
        <f t="shared" si="5"/>
        <v>0</v>
      </c>
    </row>
    <row r="20" spans="1:13" ht="14.25" x14ac:dyDescent="0.2">
      <c r="A20" s="59">
        <v>17</v>
      </c>
      <c r="B20" s="20" t="s">
        <v>147</v>
      </c>
      <c r="C20" s="54">
        <f>+'10.1.14_SIS'!CN21</f>
        <v>0</v>
      </c>
      <c r="D20" s="54">
        <f>+'2.1.15_SIS'!CK21</f>
        <v>0</v>
      </c>
      <c r="E20" s="54">
        <f t="shared" si="6"/>
        <v>0</v>
      </c>
      <c r="F20" s="54">
        <f t="shared" si="1"/>
        <v>0</v>
      </c>
      <c r="G20" s="54">
        <f t="shared" si="2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7"/>
        <v>2082.5378304967589</v>
      </c>
      <c r="K20" s="14">
        <f t="shared" si="3"/>
        <v>0</v>
      </c>
      <c r="L20" s="13">
        <f t="shared" si="4"/>
        <v>0</v>
      </c>
      <c r="M20" s="13">
        <f t="shared" si="5"/>
        <v>0</v>
      </c>
    </row>
    <row r="21" spans="1:13" ht="14.25" x14ac:dyDescent="0.2">
      <c r="A21" s="59">
        <v>18</v>
      </c>
      <c r="B21" s="20" t="s">
        <v>146</v>
      </c>
      <c r="C21" s="54">
        <f>+'10.1.14_SIS'!CN22</f>
        <v>0</v>
      </c>
      <c r="D21" s="54">
        <f>+'2.1.15_SIS'!CK22</f>
        <v>0</v>
      </c>
      <c r="E21" s="54">
        <f t="shared" si="6"/>
        <v>0</v>
      </c>
      <c r="F21" s="54">
        <f t="shared" si="1"/>
        <v>0</v>
      </c>
      <c r="G21" s="54">
        <f t="shared" si="2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7"/>
        <v>3600.2516750237864</v>
      </c>
      <c r="K21" s="14">
        <f t="shared" si="3"/>
        <v>0</v>
      </c>
      <c r="L21" s="13">
        <f t="shared" si="4"/>
        <v>0</v>
      </c>
      <c r="M21" s="13">
        <f t="shared" si="5"/>
        <v>0</v>
      </c>
    </row>
    <row r="22" spans="1:13" ht="14.25" x14ac:dyDescent="0.2">
      <c r="A22" s="59">
        <v>19</v>
      </c>
      <c r="B22" s="20" t="s">
        <v>145</v>
      </c>
      <c r="C22" s="54">
        <f>+'10.1.14_SIS'!CN23</f>
        <v>0</v>
      </c>
      <c r="D22" s="54">
        <f>+'2.1.15_SIS'!CK23</f>
        <v>0</v>
      </c>
      <c r="E22" s="54">
        <f t="shared" si="6"/>
        <v>0</v>
      </c>
      <c r="F22" s="54">
        <f t="shared" si="1"/>
        <v>0</v>
      </c>
      <c r="G22" s="54">
        <f t="shared" si="2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7"/>
        <v>3109.9110934730224</v>
      </c>
      <c r="K22" s="14">
        <f t="shared" si="3"/>
        <v>0</v>
      </c>
      <c r="L22" s="13">
        <f t="shared" si="4"/>
        <v>0</v>
      </c>
      <c r="M22" s="13">
        <f t="shared" si="5"/>
        <v>0</v>
      </c>
    </row>
    <row r="23" spans="1:13" ht="14.25" x14ac:dyDescent="0.2">
      <c r="A23" s="60">
        <v>20</v>
      </c>
      <c r="B23" s="22" t="s">
        <v>144</v>
      </c>
      <c r="C23" s="55">
        <f>+'10.1.14_SIS'!CN24</f>
        <v>0</v>
      </c>
      <c r="D23" s="55">
        <f>+'2.1.15_SIS'!CK24</f>
        <v>0</v>
      </c>
      <c r="E23" s="55">
        <f t="shared" si="6"/>
        <v>0</v>
      </c>
      <c r="F23" s="55">
        <f t="shared" si="1"/>
        <v>0</v>
      </c>
      <c r="G23" s="55">
        <f t="shared" si="2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7"/>
        <v>2932.3450782781006</v>
      </c>
      <c r="K23" s="10">
        <f t="shared" si="3"/>
        <v>0</v>
      </c>
      <c r="L23" s="11">
        <f t="shared" si="4"/>
        <v>0</v>
      </c>
      <c r="M23" s="11">
        <f t="shared" si="5"/>
        <v>0</v>
      </c>
    </row>
    <row r="24" spans="1:13" ht="14.25" x14ac:dyDescent="0.2">
      <c r="A24" s="59">
        <v>21</v>
      </c>
      <c r="B24" s="20" t="s">
        <v>143</v>
      </c>
      <c r="C24" s="54">
        <f>+'10.1.14_SIS'!CN25</f>
        <v>0</v>
      </c>
      <c r="D24" s="54">
        <f>+'2.1.15_SIS'!CK25</f>
        <v>0</v>
      </c>
      <c r="E24" s="54">
        <f t="shared" si="6"/>
        <v>0</v>
      </c>
      <c r="F24" s="54">
        <f t="shared" si="1"/>
        <v>0</v>
      </c>
      <c r="G24" s="54">
        <f t="shared" si="2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7"/>
        <v>3346.3271147933883</v>
      </c>
      <c r="K24" s="14">
        <f t="shared" si="3"/>
        <v>0</v>
      </c>
      <c r="L24" s="13">
        <f t="shared" si="4"/>
        <v>0</v>
      </c>
      <c r="M24" s="13">
        <f t="shared" si="5"/>
        <v>0</v>
      </c>
    </row>
    <row r="25" spans="1:13" ht="14.25" x14ac:dyDescent="0.2">
      <c r="A25" s="59">
        <v>22</v>
      </c>
      <c r="B25" s="20" t="s">
        <v>142</v>
      </c>
      <c r="C25" s="54">
        <f>+'10.1.14_SIS'!CN26</f>
        <v>0</v>
      </c>
      <c r="D25" s="54">
        <f>+'2.1.15_SIS'!CK26</f>
        <v>0</v>
      </c>
      <c r="E25" s="54">
        <f t="shared" si="6"/>
        <v>0</v>
      </c>
      <c r="F25" s="54">
        <f t="shared" si="1"/>
        <v>0</v>
      </c>
      <c r="G25" s="54">
        <f t="shared" si="2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7"/>
        <v>3456.2349904097996</v>
      </c>
      <c r="K25" s="14">
        <f t="shared" si="3"/>
        <v>0</v>
      </c>
      <c r="L25" s="13">
        <f t="shared" si="4"/>
        <v>0</v>
      </c>
      <c r="M25" s="13">
        <f t="shared" si="5"/>
        <v>0</v>
      </c>
    </row>
    <row r="26" spans="1:13" ht="14.25" x14ac:dyDescent="0.2">
      <c r="A26" s="59">
        <v>23</v>
      </c>
      <c r="B26" s="20" t="s">
        <v>141</v>
      </c>
      <c r="C26" s="54">
        <f>+'10.1.14_SIS'!CN27</f>
        <v>0</v>
      </c>
      <c r="D26" s="54">
        <f>+'2.1.15_SIS'!CK27</f>
        <v>0</v>
      </c>
      <c r="E26" s="54">
        <f t="shared" si="6"/>
        <v>0</v>
      </c>
      <c r="F26" s="54">
        <f t="shared" si="1"/>
        <v>0</v>
      </c>
      <c r="G26" s="54">
        <f t="shared" si="2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7"/>
        <v>2849.8007632989579</v>
      </c>
      <c r="K26" s="14">
        <f t="shared" si="3"/>
        <v>0</v>
      </c>
      <c r="L26" s="13">
        <f t="shared" si="4"/>
        <v>0</v>
      </c>
      <c r="M26" s="13">
        <f t="shared" si="5"/>
        <v>0</v>
      </c>
    </row>
    <row r="27" spans="1:13" ht="14.25" x14ac:dyDescent="0.2">
      <c r="A27" s="59">
        <v>24</v>
      </c>
      <c r="B27" s="20" t="s">
        <v>140</v>
      </c>
      <c r="C27" s="54">
        <f>+'10.1.14_SIS'!CN28</f>
        <v>0</v>
      </c>
      <c r="D27" s="54">
        <f>+'2.1.15_SIS'!CK28</f>
        <v>0</v>
      </c>
      <c r="E27" s="54">
        <f t="shared" si="6"/>
        <v>0</v>
      </c>
      <c r="F27" s="54">
        <f t="shared" si="1"/>
        <v>0</v>
      </c>
      <c r="G27" s="54">
        <f t="shared" si="2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7"/>
        <v>1732.96201807885</v>
      </c>
      <c r="K27" s="14">
        <f t="shared" si="3"/>
        <v>0</v>
      </c>
      <c r="L27" s="13">
        <f t="shared" si="4"/>
        <v>0</v>
      </c>
      <c r="M27" s="13">
        <f t="shared" si="5"/>
        <v>0</v>
      </c>
    </row>
    <row r="28" spans="1:13" ht="14.25" x14ac:dyDescent="0.2">
      <c r="A28" s="60">
        <v>25</v>
      </c>
      <c r="B28" s="22" t="s">
        <v>139</v>
      </c>
      <c r="C28" s="55">
        <f>+'10.1.14_SIS'!CN29</f>
        <v>0</v>
      </c>
      <c r="D28" s="55">
        <f>+'2.1.15_SIS'!CK29</f>
        <v>0</v>
      </c>
      <c r="E28" s="55">
        <f t="shared" si="6"/>
        <v>0</v>
      </c>
      <c r="F28" s="55">
        <f t="shared" si="1"/>
        <v>0</v>
      </c>
      <c r="G28" s="55">
        <f t="shared" si="2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7"/>
        <v>2413.4010137472851</v>
      </c>
      <c r="K28" s="10">
        <f t="shared" si="3"/>
        <v>0</v>
      </c>
      <c r="L28" s="11">
        <f t="shared" si="4"/>
        <v>0</v>
      </c>
      <c r="M28" s="11">
        <f t="shared" si="5"/>
        <v>0</v>
      </c>
    </row>
    <row r="29" spans="1:13" ht="14.25" x14ac:dyDescent="0.2">
      <c r="A29" s="59">
        <v>26</v>
      </c>
      <c r="B29" s="20" t="s">
        <v>138</v>
      </c>
      <c r="C29" s="54">
        <f>+'10.1.14_SIS'!CN30</f>
        <v>99</v>
      </c>
      <c r="D29" s="54">
        <f>+'2.1.15_SIS'!CK30</f>
        <v>100</v>
      </c>
      <c r="E29" s="54">
        <f t="shared" si="6"/>
        <v>1</v>
      </c>
      <c r="F29" s="54">
        <f t="shared" si="1"/>
        <v>1</v>
      </c>
      <c r="G29" s="54">
        <f t="shared" si="2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7"/>
        <v>2130.6974985285419</v>
      </c>
      <c r="K29" s="14">
        <f t="shared" si="3"/>
        <v>2130.6974985285419</v>
      </c>
      <c r="L29" s="13">
        <f t="shared" si="4"/>
        <v>2130.6974985285419</v>
      </c>
      <c r="M29" s="13">
        <f t="shared" si="5"/>
        <v>0</v>
      </c>
    </row>
    <row r="30" spans="1:13" ht="14.25" x14ac:dyDescent="0.2">
      <c r="A30" s="59">
        <v>27</v>
      </c>
      <c r="B30" s="20" t="s">
        <v>137</v>
      </c>
      <c r="C30" s="54">
        <f>+'10.1.14_SIS'!CN31</f>
        <v>0</v>
      </c>
      <c r="D30" s="54">
        <f>+'2.1.15_SIS'!CK31</f>
        <v>0</v>
      </c>
      <c r="E30" s="54">
        <f t="shared" si="6"/>
        <v>0</v>
      </c>
      <c r="F30" s="54">
        <f t="shared" si="1"/>
        <v>0</v>
      </c>
      <c r="G30" s="54">
        <f t="shared" si="2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7"/>
        <v>3248.9806919988505</v>
      </c>
      <c r="K30" s="14">
        <f t="shared" si="3"/>
        <v>0</v>
      </c>
      <c r="L30" s="13">
        <f t="shared" si="4"/>
        <v>0</v>
      </c>
      <c r="M30" s="13">
        <f t="shared" si="5"/>
        <v>0</v>
      </c>
    </row>
    <row r="31" spans="1:13" ht="14.25" x14ac:dyDescent="0.2">
      <c r="A31" s="59">
        <v>28</v>
      </c>
      <c r="B31" s="20" t="s">
        <v>136</v>
      </c>
      <c r="C31" s="54">
        <f>+'10.1.14_SIS'!CN32</f>
        <v>0</v>
      </c>
      <c r="D31" s="54">
        <f>+'2.1.15_SIS'!CK32</f>
        <v>0</v>
      </c>
      <c r="E31" s="54">
        <f t="shared" si="6"/>
        <v>0</v>
      </c>
      <c r="F31" s="54">
        <f t="shared" si="1"/>
        <v>0</v>
      </c>
      <c r="G31" s="54">
        <f t="shared" si="2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7"/>
        <v>1915.9079423284411</v>
      </c>
      <c r="K31" s="14">
        <f t="shared" si="3"/>
        <v>0</v>
      </c>
      <c r="L31" s="13">
        <f t="shared" si="4"/>
        <v>0</v>
      </c>
      <c r="M31" s="13">
        <f t="shared" si="5"/>
        <v>0</v>
      </c>
    </row>
    <row r="32" spans="1:13" ht="14.25" x14ac:dyDescent="0.2">
      <c r="A32" s="59">
        <v>29</v>
      </c>
      <c r="B32" s="20" t="s">
        <v>135</v>
      </c>
      <c r="C32" s="54">
        <f>+'10.1.14_SIS'!CN33</f>
        <v>0</v>
      </c>
      <c r="D32" s="54">
        <f>+'2.1.15_SIS'!CK33</f>
        <v>0</v>
      </c>
      <c r="E32" s="54">
        <f t="shared" si="6"/>
        <v>0</v>
      </c>
      <c r="F32" s="54">
        <f t="shared" si="1"/>
        <v>0</v>
      </c>
      <c r="G32" s="54">
        <f t="shared" si="2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7"/>
        <v>2296.9811605086861</v>
      </c>
      <c r="K32" s="14">
        <f t="shared" si="3"/>
        <v>0</v>
      </c>
      <c r="L32" s="13">
        <f t="shared" si="4"/>
        <v>0</v>
      </c>
      <c r="M32" s="13">
        <f t="shared" si="5"/>
        <v>0</v>
      </c>
    </row>
    <row r="33" spans="1:13" ht="14.25" x14ac:dyDescent="0.2">
      <c r="A33" s="60">
        <v>30</v>
      </c>
      <c r="B33" s="22" t="s">
        <v>134</v>
      </c>
      <c r="C33" s="55">
        <f>+'10.1.14_SIS'!CN34</f>
        <v>0</v>
      </c>
      <c r="D33" s="55">
        <f>+'2.1.15_SIS'!CK34</f>
        <v>0</v>
      </c>
      <c r="E33" s="55">
        <f t="shared" si="6"/>
        <v>0</v>
      </c>
      <c r="F33" s="55">
        <f t="shared" si="1"/>
        <v>0</v>
      </c>
      <c r="G33" s="55">
        <f t="shared" si="2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7"/>
        <v>3265.8513636998382</v>
      </c>
      <c r="K33" s="10">
        <f t="shared" si="3"/>
        <v>0</v>
      </c>
      <c r="L33" s="11">
        <f t="shared" si="4"/>
        <v>0</v>
      </c>
      <c r="M33" s="11">
        <f t="shared" si="5"/>
        <v>0</v>
      </c>
    </row>
    <row r="34" spans="1:13" ht="14.25" x14ac:dyDescent="0.2">
      <c r="A34" s="59">
        <v>31</v>
      </c>
      <c r="B34" s="20" t="s">
        <v>133</v>
      </c>
      <c r="C34" s="54">
        <f>+'10.1.14_SIS'!CN35</f>
        <v>0</v>
      </c>
      <c r="D34" s="54">
        <f>+'2.1.15_SIS'!CK35</f>
        <v>0</v>
      </c>
      <c r="E34" s="54">
        <f t="shared" si="6"/>
        <v>0</v>
      </c>
      <c r="F34" s="54">
        <f t="shared" si="1"/>
        <v>0</v>
      </c>
      <c r="G34" s="54">
        <f t="shared" si="2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7"/>
        <v>2570.7238358434265</v>
      </c>
      <c r="K34" s="14">
        <f t="shared" si="3"/>
        <v>0</v>
      </c>
      <c r="L34" s="13">
        <f t="shared" si="4"/>
        <v>0</v>
      </c>
      <c r="M34" s="13">
        <f t="shared" si="5"/>
        <v>0</v>
      </c>
    </row>
    <row r="35" spans="1:13" ht="14.25" x14ac:dyDescent="0.2">
      <c r="A35" s="59">
        <v>32</v>
      </c>
      <c r="B35" s="20" t="s">
        <v>132</v>
      </c>
      <c r="C35" s="54">
        <f>+'10.1.14_SIS'!CN36</f>
        <v>0</v>
      </c>
      <c r="D35" s="54">
        <f>+'2.1.15_SIS'!CK36</f>
        <v>0</v>
      </c>
      <c r="E35" s="54">
        <f t="shared" si="6"/>
        <v>0</v>
      </c>
      <c r="F35" s="54">
        <f t="shared" si="1"/>
        <v>0</v>
      </c>
      <c r="G35" s="54">
        <f t="shared" si="2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7"/>
        <v>3106.2945945305637</v>
      </c>
      <c r="K35" s="14">
        <f t="shared" si="3"/>
        <v>0</v>
      </c>
      <c r="L35" s="13">
        <f t="shared" si="4"/>
        <v>0</v>
      </c>
      <c r="M35" s="13">
        <f t="shared" si="5"/>
        <v>0</v>
      </c>
    </row>
    <row r="36" spans="1:13" ht="14.25" x14ac:dyDescent="0.2">
      <c r="A36" s="59">
        <v>33</v>
      </c>
      <c r="B36" s="20" t="s">
        <v>131</v>
      </c>
      <c r="C36" s="54">
        <f>+'10.1.14_SIS'!CN37</f>
        <v>0</v>
      </c>
      <c r="D36" s="54">
        <f>+'2.1.15_SIS'!CK37</f>
        <v>0</v>
      </c>
      <c r="E36" s="54">
        <f t="shared" si="6"/>
        <v>0</v>
      </c>
      <c r="F36" s="54">
        <f t="shared" si="1"/>
        <v>0</v>
      </c>
      <c r="G36" s="54">
        <f t="shared" si="2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7"/>
        <v>3055.7677279042618</v>
      </c>
      <c r="K36" s="14">
        <f t="shared" si="3"/>
        <v>0</v>
      </c>
      <c r="L36" s="13">
        <f t="shared" si="4"/>
        <v>0</v>
      </c>
      <c r="M36" s="13">
        <f t="shared" si="5"/>
        <v>0</v>
      </c>
    </row>
    <row r="37" spans="1:13" ht="14.25" x14ac:dyDescent="0.2">
      <c r="A37" s="59">
        <v>34</v>
      </c>
      <c r="B37" s="20" t="s">
        <v>130</v>
      </c>
      <c r="C37" s="54">
        <f>+'10.1.14_SIS'!CN38</f>
        <v>0</v>
      </c>
      <c r="D37" s="54">
        <f>+'2.1.15_SIS'!CK38</f>
        <v>0</v>
      </c>
      <c r="E37" s="54">
        <f t="shared" si="6"/>
        <v>0</v>
      </c>
      <c r="F37" s="54">
        <f t="shared" si="1"/>
        <v>0</v>
      </c>
      <c r="G37" s="54">
        <f t="shared" si="2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7"/>
        <v>3468.1038421394505</v>
      </c>
      <c r="K37" s="14">
        <f t="shared" si="3"/>
        <v>0</v>
      </c>
      <c r="L37" s="13">
        <f t="shared" si="4"/>
        <v>0</v>
      </c>
      <c r="M37" s="13">
        <f t="shared" si="5"/>
        <v>0</v>
      </c>
    </row>
    <row r="38" spans="1:13" ht="14.25" x14ac:dyDescent="0.2">
      <c r="A38" s="60">
        <v>35</v>
      </c>
      <c r="B38" s="22" t="s">
        <v>129</v>
      </c>
      <c r="C38" s="55">
        <f>+'10.1.14_SIS'!CN39</f>
        <v>0</v>
      </c>
      <c r="D38" s="55">
        <f>+'2.1.15_SIS'!CK39</f>
        <v>0</v>
      </c>
      <c r="E38" s="55">
        <f t="shared" si="6"/>
        <v>0</v>
      </c>
      <c r="F38" s="55">
        <f t="shared" si="1"/>
        <v>0</v>
      </c>
      <c r="G38" s="55">
        <f t="shared" si="2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7"/>
        <v>2852.1041030238803</v>
      </c>
      <c r="K38" s="10">
        <f t="shared" si="3"/>
        <v>0</v>
      </c>
      <c r="L38" s="11">
        <f t="shared" si="4"/>
        <v>0</v>
      </c>
      <c r="M38" s="11">
        <f t="shared" si="5"/>
        <v>0</v>
      </c>
    </row>
    <row r="39" spans="1:13" ht="14.25" x14ac:dyDescent="0.2">
      <c r="A39" s="59">
        <v>36</v>
      </c>
      <c r="B39" s="20" t="s">
        <v>128</v>
      </c>
      <c r="C39" s="54">
        <f>+'10.1.14_SIS'!CN40</f>
        <v>315</v>
      </c>
      <c r="D39" s="54">
        <f>+'2.1.15_SIS'!CK40</f>
        <v>315</v>
      </c>
      <c r="E39" s="54">
        <f t="shared" si="6"/>
        <v>0</v>
      </c>
      <c r="F39" s="54">
        <f t="shared" si="1"/>
        <v>0</v>
      </c>
      <c r="G39" s="54">
        <f t="shared" si="2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7"/>
        <v>2174.3672795383109</v>
      </c>
      <c r="K39" s="14">
        <f t="shared" si="3"/>
        <v>0</v>
      </c>
      <c r="L39" s="13">
        <f t="shared" si="4"/>
        <v>0</v>
      </c>
      <c r="M39" s="13">
        <f t="shared" si="5"/>
        <v>0</v>
      </c>
    </row>
    <row r="40" spans="1:13" ht="14.25" x14ac:dyDescent="0.2">
      <c r="A40" s="59">
        <v>37</v>
      </c>
      <c r="B40" s="20" t="s">
        <v>127</v>
      </c>
      <c r="C40" s="54">
        <f>+'10.1.14_SIS'!CN41</f>
        <v>0</v>
      </c>
      <c r="D40" s="54">
        <f>+'2.1.15_SIS'!CK41</f>
        <v>0</v>
      </c>
      <c r="E40" s="54">
        <f t="shared" si="6"/>
        <v>0</v>
      </c>
      <c r="F40" s="54">
        <f t="shared" si="1"/>
        <v>0</v>
      </c>
      <c r="G40" s="54">
        <f t="shared" si="2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7"/>
        <v>3159.4969630158844</v>
      </c>
      <c r="K40" s="14">
        <f t="shared" si="3"/>
        <v>0</v>
      </c>
      <c r="L40" s="13">
        <f t="shared" si="4"/>
        <v>0</v>
      </c>
      <c r="M40" s="13">
        <f t="shared" si="5"/>
        <v>0</v>
      </c>
    </row>
    <row r="41" spans="1:13" ht="14.25" x14ac:dyDescent="0.2">
      <c r="A41" s="59">
        <v>38</v>
      </c>
      <c r="B41" s="20" t="s">
        <v>126</v>
      </c>
      <c r="C41" s="54">
        <f>+'10.1.14_SIS'!CN42</f>
        <v>5</v>
      </c>
      <c r="D41" s="54">
        <f>+'2.1.15_SIS'!CK42</f>
        <v>5</v>
      </c>
      <c r="E41" s="54">
        <f t="shared" si="6"/>
        <v>0</v>
      </c>
      <c r="F41" s="54">
        <f t="shared" si="1"/>
        <v>0</v>
      </c>
      <c r="G41" s="54">
        <f t="shared" si="2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7"/>
        <v>1459.3608776458441</v>
      </c>
      <c r="K41" s="14">
        <f t="shared" si="3"/>
        <v>0</v>
      </c>
      <c r="L41" s="13">
        <f t="shared" si="4"/>
        <v>0</v>
      </c>
      <c r="M41" s="13">
        <f t="shared" si="5"/>
        <v>0</v>
      </c>
    </row>
    <row r="42" spans="1:13" ht="14.25" x14ac:dyDescent="0.2">
      <c r="A42" s="59">
        <v>39</v>
      </c>
      <c r="B42" s="20" t="s">
        <v>125</v>
      </c>
      <c r="C42" s="54">
        <f>+'10.1.14_SIS'!CN43</f>
        <v>0</v>
      </c>
      <c r="D42" s="54">
        <f>+'2.1.15_SIS'!CK43</f>
        <v>0</v>
      </c>
      <c r="E42" s="54">
        <f t="shared" si="6"/>
        <v>0</v>
      </c>
      <c r="F42" s="54">
        <f t="shared" si="1"/>
        <v>0</v>
      </c>
      <c r="G42" s="54">
        <f t="shared" si="2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7"/>
        <v>2218.280705678666</v>
      </c>
      <c r="K42" s="14">
        <f t="shared" si="3"/>
        <v>0</v>
      </c>
      <c r="L42" s="13">
        <f t="shared" si="4"/>
        <v>0</v>
      </c>
      <c r="M42" s="13">
        <f t="shared" si="5"/>
        <v>0</v>
      </c>
    </row>
    <row r="43" spans="1:13" ht="14.25" x14ac:dyDescent="0.2">
      <c r="A43" s="60">
        <v>40</v>
      </c>
      <c r="B43" s="22" t="s">
        <v>124</v>
      </c>
      <c r="C43" s="55">
        <f>+'10.1.14_SIS'!CN44</f>
        <v>0</v>
      </c>
      <c r="D43" s="55">
        <f>+'2.1.15_SIS'!CK44</f>
        <v>0</v>
      </c>
      <c r="E43" s="55">
        <f t="shared" si="6"/>
        <v>0</v>
      </c>
      <c r="F43" s="55">
        <f t="shared" si="1"/>
        <v>0</v>
      </c>
      <c r="G43" s="55">
        <f t="shared" si="2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7"/>
        <v>2911.0405142849204</v>
      </c>
      <c r="K43" s="10">
        <f t="shared" si="3"/>
        <v>0</v>
      </c>
      <c r="L43" s="11">
        <f t="shared" si="4"/>
        <v>0</v>
      </c>
      <c r="M43" s="11">
        <f t="shared" si="5"/>
        <v>0</v>
      </c>
    </row>
    <row r="44" spans="1:13" ht="14.25" x14ac:dyDescent="0.2">
      <c r="A44" s="59">
        <v>41</v>
      </c>
      <c r="B44" s="20" t="s">
        <v>123</v>
      </c>
      <c r="C44" s="54">
        <f>+'10.1.14_SIS'!CN45</f>
        <v>0</v>
      </c>
      <c r="D44" s="54">
        <f>+'2.1.15_SIS'!CK45</f>
        <v>0</v>
      </c>
      <c r="E44" s="54">
        <f t="shared" si="6"/>
        <v>0</v>
      </c>
      <c r="F44" s="54">
        <f t="shared" si="1"/>
        <v>0</v>
      </c>
      <c r="G44" s="54">
        <f t="shared" si="2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7"/>
        <v>2088.7074287358237</v>
      </c>
      <c r="K44" s="14">
        <f t="shared" si="3"/>
        <v>0</v>
      </c>
      <c r="L44" s="13">
        <f t="shared" si="4"/>
        <v>0</v>
      </c>
      <c r="M44" s="13">
        <f t="shared" si="5"/>
        <v>0</v>
      </c>
    </row>
    <row r="45" spans="1:13" ht="14.25" x14ac:dyDescent="0.2">
      <c r="A45" s="59">
        <v>42</v>
      </c>
      <c r="B45" s="20" t="s">
        <v>122</v>
      </c>
      <c r="C45" s="54">
        <f>+'10.1.14_SIS'!CN46</f>
        <v>0</v>
      </c>
      <c r="D45" s="54">
        <f>+'2.1.15_SIS'!CK46</f>
        <v>0</v>
      </c>
      <c r="E45" s="54">
        <f t="shared" si="6"/>
        <v>0</v>
      </c>
      <c r="F45" s="54">
        <f t="shared" si="1"/>
        <v>0</v>
      </c>
      <c r="G45" s="54">
        <f t="shared" si="2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7"/>
        <v>2823.9438875684341</v>
      </c>
      <c r="K45" s="14">
        <f t="shared" si="3"/>
        <v>0</v>
      </c>
      <c r="L45" s="13">
        <f t="shared" si="4"/>
        <v>0</v>
      </c>
      <c r="M45" s="13">
        <f t="shared" si="5"/>
        <v>0</v>
      </c>
    </row>
    <row r="46" spans="1:13" ht="14.25" x14ac:dyDescent="0.2">
      <c r="A46" s="59">
        <v>43</v>
      </c>
      <c r="B46" s="20" t="s">
        <v>121</v>
      </c>
      <c r="C46" s="54">
        <f>+'10.1.14_SIS'!CN47</f>
        <v>0</v>
      </c>
      <c r="D46" s="54">
        <f>+'2.1.15_SIS'!CK47</f>
        <v>0</v>
      </c>
      <c r="E46" s="54">
        <f t="shared" si="6"/>
        <v>0</v>
      </c>
      <c r="F46" s="54">
        <f t="shared" si="1"/>
        <v>0</v>
      </c>
      <c r="G46" s="54">
        <f t="shared" si="2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7"/>
        <v>3181.6769360297349</v>
      </c>
      <c r="K46" s="14">
        <f t="shared" si="3"/>
        <v>0</v>
      </c>
      <c r="L46" s="13">
        <f t="shared" si="4"/>
        <v>0</v>
      </c>
      <c r="M46" s="13">
        <f t="shared" si="5"/>
        <v>0</v>
      </c>
    </row>
    <row r="47" spans="1:13" ht="14.25" x14ac:dyDescent="0.2">
      <c r="A47" s="59">
        <v>44</v>
      </c>
      <c r="B47" s="20" t="s">
        <v>120</v>
      </c>
      <c r="C47" s="54">
        <f>+'10.1.14_SIS'!CN48</f>
        <v>4</v>
      </c>
      <c r="D47" s="54">
        <f>+'2.1.15_SIS'!CK48</f>
        <v>4</v>
      </c>
      <c r="E47" s="54">
        <f t="shared" si="6"/>
        <v>0</v>
      </c>
      <c r="F47" s="54">
        <f t="shared" si="1"/>
        <v>0</v>
      </c>
      <c r="G47" s="54">
        <f t="shared" si="2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7"/>
        <v>2780.3779075910179</v>
      </c>
      <c r="K47" s="14">
        <f t="shared" si="3"/>
        <v>0</v>
      </c>
      <c r="L47" s="13">
        <f t="shared" si="4"/>
        <v>0</v>
      </c>
      <c r="M47" s="13">
        <f t="shared" si="5"/>
        <v>0</v>
      </c>
    </row>
    <row r="48" spans="1:13" ht="14.25" x14ac:dyDescent="0.2">
      <c r="A48" s="60">
        <v>45</v>
      </c>
      <c r="B48" s="22" t="s">
        <v>119</v>
      </c>
      <c r="C48" s="55">
        <f>+'10.1.14_SIS'!CN49</f>
        <v>4</v>
      </c>
      <c r="D48" s="55">
        <f>+'2.1.15_SIS'!CK49</f>
        <v>4</v>
      </c>
      <c r="E48" s="55">
        <f t="shared" si="6"/>
        <v>0</v>
      </c>
      <c r="F48" s="55">
        <f t="shared" si="1"/>
        <v>0</v>
      </c>
      <c r="G48" s="55">
        <f t="shared" si="2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7"/>
        <v>1404.0036249734551</v>
      </c>
      <c r="K48" s="10">
        <f t="shared" si="3"/>
        <v>0</v>
      </c>
      <c r="L48" s="11">
        <f t="shared" si="4"/>
        <v>0</v>
      </c>
      <c r="M48" s="11">
        <f t="shared" si="5"/>
        <v>0</v>
      </c>
    </row>
    <row r="49" spans="1:13" ht="14.25" x14ac:dyDescent="0.2">
      <c r="A49" s="59">
        <v>46</v>
      </c>
      <c r="B49" s="20" t="s">
        <v>118</v>
      </c>
      <c r="C49" s="54">
        <f>+'10.1.14_SIS'!CN50</f>
        <v>0</v>
      </c>
      <c r="D49" s="54">
        <f>+'2.1.15_SIS'!CK50</f>
        <v>0</v>
      </c>
      <c r="E49" s="54">
        <f t="shared" si="6"/>
        <v>0</v>
      </c>
      <c r="F49" s="54">
        <f t="shared" si="1"/>
        <v>0</v>
      </c>
      <c r="G49" s="54">
        <f t="shared" si="2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7"/>
        <v>3389.6372234044193</v>
      </c>
      <c r="K49" s="14">
        <f t="shared" si="3"/>
        <v>0</v>
      </c>
      <c r="L49" s="13">
        <f t="shared" si="4"/>
        <v>0</v>
      </c>
      <c r="M49" s="13">
        <f t="shared" si="5"/>
        <v>0</v>
      </c>
    </row>
    <row r="50" spans="1:13" ht="14.25" x14ac:dyDescent="0.2">
      <c r="A50" s="59">
        <v>47</v>
      </c>
      <c r="B50" s="20" t="s">
        <v>117</v>
      </c>
      <c r="C50" s="54">
        <f>+'10.1.14_SIS'!CN51</f>
        <v>0</v>
      </c>
      <c r="D50" s="54">
        <f>+'2.1.15_SIS'!CK51</f>
        <v>0</v>
      </c>
      <c r="E50" s="54">
        <f t="shared" si="6"/>
        <v>0</v>
      </c>
      <c r="F50" s="54">
        <f t="shared" si="1"/>
        <v>0</v>
      </c>
      <c r="G50" s="54">
        <f t="shared" si="2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7"/>
        <v>1717.4542628823369</v>
      </c>
      <c r="K50" s="14">
        <f t="shared" si="3"/>
        <v>0</v>
      </c>
      <c r="L50" s="13">
        <f t="shared" si="4"/>
        <v>0</v>
      </c>
      <c r="M50" s="13">
        <f t="shared" si="5"/>
        <v>0</v>
      </c>
    </row>
    <row r="51" spans="1:13" ht="14.25" x14ac:dyDescent="0.2">
      <c r="A51" s="59">
        <v>48</v>
      </c>
      <c r="B51" s="20" t="s">
        <v>116</v>
      </c>
      <c r="C51" s="54">
        <f>+'10.1.14_SIS'!CN52</f>
        <v>1</v>
      </c>
      <c r="D51" s="54">
        <f>+'2.1.15_SIS'!CK52</f>
        <v>1</v>
      </c>
      <c r="E51" s="54">
        <f t="shared" si="6"/>
        <v>0</v>
      </c>
      <c r="F51" s="54">
        <f t="shared" si="1"/>
        <v>0</v>
      </c>
      <c r="G51" s="54">
        <f t="shared" si="2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7"/>
        <v>2427.2141264900361</v>
      </c>
      <c r="K51" s="14">
        <f t="shared" si="3"/>
        <v>0</v>
      </c>
      <c r="L51" s="13">
        <f t="shared" si="4"/>
        <v>0</v>
      </c>
      <c r="M51" s="13">
        <f t="shared" si="5"/>
        <v>0</v>
      </c>
    </row>
    <row r="52" spans="1:13" ht="14.25" x14ac:dyDescent="0.2">
      <c r="A52" s="59">
        <v>49</v>
      </c>
      <c r="B52" s="20" t="s">
        <v>115</v>
      </c>
      <c r="C52" s="54">
        <f>+'10.1.14_SIS'!CN53</f>
        <v>0</v>
      </c>
      <c r="D52" s="54">
        <f>+'2.1.15_SIS'!CK53</f>
        <v>0</v>
      </c>
      <c r="E52" s="54">
        <f t="shared" si="6"/>
        <v>0</v>
      </c>
      <c r="F52" s="54">
        <f t="shared" si="1"/>
        <v>0</v>
      </c>
      <c r="G52" s="54">
        <f t="shared" si="2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7"/>
        <v>2785.1577657829594</v>
      </c>
      <c r="K52" s="14">
        <f t="shared" si="3"/>
        <v>0</v>
      </c>
      <c r="L52" s="13">
        <f t="shared" si="4"/>
        <v>0</v>
      </c>
      <c r="M52" s="13">
        <f t="shared" si="5"/>
        <v>0</v>
      </c>
    </row>
    <row r="53" spans="1:13" ht="14.25" x14ac:dyDescent="0.2">
      <c r="A53" s="60">
        <v>50</v>
      </c>
      <c r="B53" s="22" t="s">
        <v>114</v>
      </c>
      <c r="C53" s="55">
        <f>+'10.1.14_SIS'!CN54</f>
        <v>0</v>
      </c>
      <c r="D53" s="55">
        <f>+'2.1.15_SIS'!CK54</f>
        <v>0</v>
      </c>
      <c r="E53" s="55">
        <f t="shared" si="6"/>
        <v>0</v>
      </c>
      <c r="F53" s="55">
        <f t="shared" si="1"/>
        <v>0</v>
      </c>
      <c r="G53" s="55">
        <f t="shared" si="2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7"/>
        <v>2906.0746361350839</v>
      </c>
      <c r="K53" s="10">
        <f t="shared" si="3"/>
        <v>0</v>
      </c>
      <c r="L53" s="11">
        <f t="shared" si="4"/>
        <v>0</v>
      </c>
      <c r="M53" s="11">
        <f t="shared" si="5"/>
        <v>0</v>
      </c>
    </row>
    <row r="54" spans="1:13" ht="14.25" x14ac:dyDescent="0.2">
      <c r="A54" s="59">
        <v>51</v>
      </c>
      <c r="B54" s="20" t="s">
        <v>113</v>
      </c>
      <c r="C54" s="54">
        <f>+'10.1.14_SIS'!CN55</f>
        <v>0</v>
      </c>
      <c r="D54" s="54">
        <f>+'2.1.15_SIS'!CK55</f>
        <v>0</v>
      </c>
      <c r="E54" s="54">
        <f t="shared" si="6"/>
        <v>0</v>
      </c>
      <c r="F54" s="54">
        <f t="shared" si="1"/>
        <v>0</v>
      </c>
      <c r="G54" s="54">
        <f t="shared" si="2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7"/>
        <v>2430.4264301089497</v>
      </c>
      <c r="K54" s="14">
        <f t="shared" si="3"/>
        <v>0</v>
      </c>
      <c r="L54" s="13">
        <f t="shared" si="4"/>
        <v>0</v>
      </c>
      <c r="M54" s="13">
        <f t="shared" si="5"/>
        <v>0</v>
      </c>
    </row>
    <row r="55" spans="1:13" ht="14.25" x14ac:dyDescent="0.2">
      <c r="A55" s="59">
        <v>52</v>
      </c>
      <c r="B55" s="20" t="s">
        <v>112</v>
      </c>
      <c r="C55" s="54">
        <f>+'10.1.14_SIS'!CN56</f>
        <v>1</v>
      </c>
      <c r="D55" s="54">
        <f>+'2.1.15_SIS'!CK56</f>
        <v>1</v>
      </c>
      <c r="E55" s="54">
        <f t="shared" si="6"/>
        <v>0</v>
      </c>
      <c r="F55" s="54">
        <f t="shared" si="1"/>
        <v>0</v>
      </c>
      <c r="G55" s="54">
        <f t="shared" si="2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7"/>
        <v>2860.3222922614086</v>
      </c>
      <c r="K55" s="14">
        <f t="shared" si="3"/>
        <v>0</v>
      </c>
      <c r="L55" s="13">
        <f t="shared" si="4"/>
        <v>0</v>
      </c>
      <c r="M55" s="13">
        <f t="shared" si="5"/>
        <v>0</v>
      </c>
    </row>
    <row r="56" spans="1:13" ht="14.25" x14ac:dyDescent="0.2">
      <c r="A56" s="59">
        <v>53</v>
      </c>
      <c r="B56" s="20" t="s">
        <v>111</v>
      </c>
      <c r="C56" s="54">
        <f>+'10.1.14_SIS'!CN57</f>
        <v>0</v>
      </c>
      <c r="D56" s="54">
        <f>+'2.1.15_SIS'!CK57</f>
        <v>0</v>
      </c>
      <c r="E56" s="54">
        <f t="shared" si="6"/>
        <v>0</v>
      </c>
      <c r="F56" s="54">
        <f t="shared" si="1"/>
        <v>0</v>
      </c>
      <c r="G56" s="54">
        <f t="shared" si="2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7"/>
        <v>2874.945409702274</v>
      </c>
      <c r="K56" s="14">
        <f t="shared" si="3"/>
        <v>0</v>
      </c>
      <c r="L56" s="13">
        <f t="shared" si="4"/>
        <v>0</v>
      </c>
      <c r="M56" s="13">
        <f t="shared" si="5"/>
        <v>0</v>
      </c>
    </row>
    <row r="57" spans="1:13" ht="14.25" x14ac:dyDescent="0.2">
      <c r="A57" s="59">
        <v>54</v>
      </c>
      <c r="B57" s="20" t="s">
        <v>110</v>
      </c>
      <c r="C57" s="54">
        <f>+'10.1.14_SIS'!CN58</f>
        <v>0</v>
      </c>
      <c r="D57" s="54">
        <f>+'2.1.15_SIS'!CK58</f>
        <v>0</v>
      </c>
      <c r="E57" s="54">
        <f t="shared" si="6"/>
        <v>0</v>
      </c>
      <c r="F57" s="54">
        <f t="shared" si="1"/>
        <v>0</v>
      </c>
      <c r="G57" s="54">
        <f t="shared" si="2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7"/>
        <v>3409.2649185258356</v>
      </c>
      <c r="K57" s="14">
        <f t="shared" si="3"/>
        <v>0</v>
      </c>
      <c r="L57" s="13">
        <f t="shared" si="4"/>
        <v>0</v>
      </c>
      <c r="M57" s="13">
        <f t="shared" si="5"/>
        <v>0</v>
      </c>
    </row>
    <row r="58" spans="1:13" ht="14.25" x14ac:dyDescent="0.2">
      <c r="A58" s="60">
        <v>55</v>
      </c>
      <c r="B58" s="22" t="s">
        <v>109</v>
      </c>
      <c r="C58" s="55">
        <f>+'10.1.14_SIS'!CN59</f>
        <v>0</v>
      </c>
      <c r="D58" s="55">
        <f>+'2.1.15_SIS'!CK59</f>
        <v>0</v>
      </c>
      <c r="E58" s="55">
        <f t="shared" si="6"/>
        <v>0</v>
      </c>
      <c r="F58" s="55">
        <f t="shared" si="1"/>
        <v>0</v>
      </c>
      <c r="G58" s="55">
        <f t="shared" si="2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7"/>
        <v>2530.9812745649242</v>
      </c>
      <c r="K58" s="10">
        <f t="shared" si="3"/>
        <v>0</v>
      </c>
      <c r="L58" s="11">
        <f t="shared" si="4"/>
        <v>0</v>
      </c>
      <c r="M58" s="11">
        <f t="shared" si="5"/>
        <v>0</v>
      </c>
    </row>
    <row r="59" spans="1:13" ht="14.25" x14ac:dyDescent="0.2">
      <c r="A59" s="59">
        <v>56</v>
      </c>
      <c r="B59" s="20" t="s">
        <v>108</v>
      </c>
      <c r="C59" s="54">
        <f>+'10.1.14_SIS'!CN60</f>
        <v>0</v>
      </c>
      <c r="D59" s="54">
        <f>+'2.1.15_SIS'!CK60</f>
        <v>0</v>
      </c>
      <c r="E59" s="54">
        <f t="shared" si="6"/>
        <v>0</v>
      </c>
      <c r="F59" s="54">
        <f t="shared" si="1"/>
        <v>0</v>
      </c>
      <c r="G59" s="54">
        <f t="shared" si="2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7"/>
        <v>2821.5754704144142</v>
      </c>
      <c r="K59" s="14">
        <f t="shared" si="3"/>
        <v>0</v>
      </c>
      <c r="L59" s="13">
        <f t="shared" si="4"/>
        <v>0</v>
      </c>
      <c r="M59" s="13">
        <f t="shared" si="5"/>
        <v>0</v>
      </c>
    </row>
    <row r="60" spans="1:13" ht="14.25" x14ac:dyDescent="0.2">
      <c r="A60" s="59">
        <v>57</v>
      </c>
      <c r="B60" s="20" t="s">
        <v>107</v>
      </c>
      <c r="C60" s="54">
        <f>+'10.1.14_SIS'!CN61</f>
        <v>0</v>
      </c>
      <c r="D60" s="54">
        <f>+'2.1.15_SIS'!CK61</f>
        <v>0</v>
      </c>
      <c r="E60" s="54">
        <f t="shared" si="6"/>
        <v>0</v>
      </c>
      <c r="F60" s="54">
        <f t="shared" si="1"/>
        <v>0</v>
      </c>
      <c r="G60" s="54">
        <f t="shared" si="2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7"/>
        <v>2695.2511489615345</v>
      </c>
      <c r="K60" s="14">
        <f t="shared" si="3"/>
        <v>0</v>
      </c>
      <c r="L60" s="13">
        <f t="shared" si="4"/>
        <v>0</v>
      </c>
      <c r="M60" s="13">
        <f t="shared" si="5"/>
        <v>0</v>
      </c>
    </row>
    <row r="61" spans="1:13" ht="14.25" x14ac:dyDescent="0.2">
      <c r="A61" s="59">
        <v>58</v>
      </c>
      <c r="B61" s="20" t="s">
        <v>106</v>
      </c>
      <c r="C61" s="54">
        <f>+'10.1.14_SIS'!CN62</f>
        <v>0</v>
      </c>
      <c r="D61" s="54">
        <f>+'2.1.15_SIS'!CK62</f>
        <v>0</v>
      </c>
      <c r="E61" s="54">
        <f t="shared" si="6"/>
        <v>0</v>
      </c>
      <c r="F61" s="54">
        <f t="shared" si="1"/>
        <v>0</v>
      </c>
      <c r="G61" s="54">
        <f t="shared" si="2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7"/>
        <v>3185.0764818941061</v>
      </c>
      <c r="K61" s="14">
        <f t="shared" si="3"/>
        <v>0</v>
      </c>
      <c r="L61" s="13">
        <f t="shared" si="4"/>
        <v>0</v>
      </c>
      <c r="M61" s="13">
        <f t="shared" si="5"/>
        <v>0</v>
      </c>
    </row>
    <row r="62" spans="1:13" ht="14.25" x14ac:dyDescent="0.2">
      <c r="A62" s="59">
        <v>59</v>
      </c>
      <c r="B62" s="20" t="s">
        <v>105</v>
      </c>
      <c r="C62" s="54">
        <f>+'10.1.14_SIS'!CN63</f>
        <v>0</v>
      </c>
      <c r="D62" s="54">
        <f>+'2.1.15_SIS'!CK63</f>
        <v>0</v>
      </c>
      <c r="E62" s="54">
        <f t="shared" si="6"/>
        <v>0</v>
      </c>
      <c r="F62" s="54">
        <f t="shared" si="1"/>
        <v>0</v>
      </c>
      <c r="G62" s="54">
        <f t="shared" si="2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7"/>
        <v>3655.7331467609238</v>
      </c>
      <c r="K62" s="14">
        <f t="shared" si="3"/>
        <v>0</v>
      </c>
      <c r="L62" s="13">
        <f t="shared" si="4"/>
        <v>0</v>
      </c>
      <c r="M62" s="13">
        <f t="shared" si="5"/>
        <v>0</v>
      </c>
    </row>
    <row r="63" spans="1:13" ht="14.25" x14ac:dyDescent="0.2">
      <c r="A63" s="60">
        <v>60</v>
      </c>
      <c r="B63" s="22" t="s">
        <v>104</v>
      </c>
      <c r="C63" s="55">
        <f>+'10.1.14_SIS'!CN64</f>
        <v>0</v>
      </c>
      <c r="D63" s="55">
        <f>+'2.1.15_SIS'!CK64</f>
        <v>0</v>
      </c>
      <c r="E63" s="55">
        <f t="shared" si="6"/>
        <v>0</v>
      </c>
      <c r="F63" s="55">
        <f t="shared" si="1"/>
        <v>0</v>
      </c>
      <c r="G63" s="55">
        <f t="shared" si="2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7"/>
        <v>2947.632045031914</v>
      </c>
      <c r="K63" s="10">
        <f t="shared" si="3"/>
        <v>0</v>
      </c>
      <c r="L63" s="11">
        <f t="shared" si="4"/>
        <v>0</v>
      </c>
      <c r="M63" s="11">
        <f t="shared" si="5"/>
        <v>0</v>
      </c>
    </row>
    <row r="64" spans="1:13" ht="14.25" x14ac:dyDescent="0.2">
      <c r="A64" s="59">
        <v>61</v>
      </c>
      <c r="B64" s="20" t="s">
        <v>103</v>
      </c>
      <c r="C64" s="54">
        <f>+'10.1.14_SIS'!CN65</f>
        <v>0</v>
      </c>
      <c r="D64" s="54">
        <f>+'2.1.15_SIS'!CK65</f>
        <v>0</v>
      </c>
      <c r="E64" s="54">
        <f t="shared" si="6"/>
        <v>0</v>
      </c>
      <c r="F64" s="54">
        <f t="shared" si="1"/>
        <v>0</v>
      </c>
      <c r="G64" s="54">
        <f t="shared" si="2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7"/>
        <v>1843.9337678184593</v>
      </c>
      <c r="K64" s="14">
        <f t="shared" si="3"/>
        <v>0</v>
      </c>
      <c r="L64" s="13">
        <f t="shared" si="4"/>
        <v>0</v>
      </c>
      <c r="M64" s="13">
        <f t="shared" si="5"/>
        <v>0</v>
      </c>
    </row>
    <row r="65" spans="1:13" ht="14.25" x14ac:dyDescent="0.2">
      <c r="A65" s="59">
        <v>62</v>
      </c>
      <c r="B65" s="20" t="s">
        <v>102</v>
      </c>
      <c r="C65" s="54">
        <f>+'10.1.14_SIS'!CN66</f>
        <v>0</v>
      </c>
      <c r="D65" s="54">
        <f>+'2.1.15_SIS'!CK66</f>
        <v>0</v>
      </c>
      <c r="E65" s="54">
        <f t="shared" si="6"/>
        <v>0</v>
      </c>
      <c r="F65" s="54">
        <f t="shared" si="1"/>
        <v>0</v>
      </c>
      <c r="G65" s="54">
        <f t="shared" si="2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7"/>
        <v>3208.577269258004</v>
      </c>
      <c r="K65" s="14">
        <f t="shared" si="3"/>
        <v>0</v>
      </c>
      <c r="L65" s="13">
        <f t="shared" si="4"/>
        <v>0</v>
      </c>
      <c r="M65" s="13">
        <f t="shared" si="5"/>
        <v>0</v>
      </c>
    </row>
    <row r="66" spans="1:13" ht="14.25" x14ac:dyDescent="0.2">
      <c r="A66" s="59">
        <v>63</v>
      </c>
      <c r="B66" s="20" t="s">
        <v>101</v>
      </c>
      <c r="C66" s="54">
        <f>+'10.1.14_SIS'!CN67</f>
        <v>0</v>
      </c>
      <c r="D66" s="54">
        <f>+'2.1.15_SIS'!CK67</f>
        <v>0</v>
      </c>
      <c r="E66" s="54">
        <f t="shared" si="6"/>
        <v>0</v>
      </c>
      <c r="F66" s="54">
        <f t="shared" si="1"/>
        <v>0</v>
      </c>
      <c r="G66" s="54">
        <f t="shared" si="2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7"/>
        <v>2440.5856740924046</v>
      </c>
      <c r="K66" s="14">
        <f t="shared" si="3"/>
        <v>0</v>
      </c>
      <c r="L66" s="13">
        <f t="shared" si="4"/>
        <v>0</v>
      </c>
      <c r="M66" s="13">
        <f t="shared" si="5"/>
        <v>0</v>
      </c>
    </row>
    <row r="67" spans="1:13" ht="14.25" x14ac:dyDescent="0.2">
      <c r="A67" s="59">
        <v>64</v>
      </c>
      <c r="B67" s="20" t="s">
        <v>100</v>
      </c>
      <c r="C67" s="54">
        <f>+'10.1.14_SIS'!CN68</f>
        <v>0</v>
      </c>
      <c r="D67" s="54">
        <f>+'2.1.15_SIS'!CK68</f>
        <v>0</v>
      </c>
      <c r="E67" s="54">
        <f t="shared" si="6"/>
        <v>0</v>
      </c>
      <c r="F67" s="54">
        <f t="shared" si="1"/>
        <v>0</v>
      </c>
      <c r="G67" s="54">
        <f t="shared" si="2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7"/>
        <v>3435.2453766389126</v>
      </c>
      <c r="K67" s="14">
        <f t="shared" si="3"/>
        <v>0</v>
      </c>
      <c r="L67" s="13">
        <f t="shared" si="4"/>
        <v>0</v>
      </c>
      <c r="M67" s="13">
        <f t="shared" si="5"/>
        <v>0</v>
      </c>
    </row>
    <row r="68" spans="1:13" ht="14.25" x14ac:dyDescent="0.2">
      <c r="A68" s="60">
        <v>65</v>
      </c>
      <c r="B68" s="22" t="s">
        <v>99</v>
      </c>
      <c r="C68" s="55">
        <f>+'10.1.14_SIS'!CN69</f>
        <v>0</v>
      </c>
      <c r="D68" s="55">
        <f>+'2.1.15_SIS'!CK69</f>
        <v>0</v>
      </c>
      <c r="E68" s="55">
        <f t="shared" si="6"/>
        <v>0</v>
      </c>
      <c r="F68" s="55">
        <f t="shared" ref="F68:F72" si="8">IF(E68&gt;0,E68,0)</f>
        <v>0</v>
      </c>
      <c r="G68" s="55">
        <f t="shared" ref="G68:G72" si="9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si="7"/>
        <v>2802.1402771971821</v>
      </c>
      <c r="K68" s="10">
        <f t="shared" ref="K68:K72" si="10">E68*J68</f>
        <v>0</v>
      </c>
      <c r="L68" s="11">
        <f t="shared" ref="L68:L72" si="11">IF(K68&gt;0,K68,0)</f>
        <v>0</v>
      </c>
      <c r="M68" s="11">
        <f t="shared" ref="M68:M72" si="12">IF(K68&lt;0,K68,0)</f>
        <v>0</v>
      </c>
    </row>
    <row r="69" spans="1:13" ht="14.25" x14ac:dyDescent="0.2">
      <c r="A69" s="59">
        <v>66</v>
      </c>
      <c r="B69" s="20" t="s">
        <v>98</v>
      </c>
      <c r="C69" s="54">
        <f>+'10.1.14_SIS'!CN70</f>
        <v>0</v>
      </c>
      <c r="D69" s="54">
        <f>+'2.1.15_SIS'!CK70</f>
        <v>0</v>
      </c>
      <c r="E69" s="54">
        <f t="shared" ref="E69:E72" si="13">D69-C69</f>
        <v>0</v>
      </c>
      <c r="F69" s="54">
        <f t="shared" si="8"/>
        <v>0</v>
      </c>
      <c r="G69" s="54">
        <f t="shared" si="9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ref="J69:J72" si="14">(H69+I69)*0.5</f>
        <v>3647.034271695502</v>
      </c>
      <c r="K69" s="14">
        <f t="shared" si="10"/>
        <v>0</v>
      </c>
      <c r="L69" s="13">
        <f t="shared" si="11"/>
        <v>0</v>
      </c>
      <c r="M69" s="13">
        <f t="shared" si="12"/>
        <v>0</v>
      </c>
    </row>
    <row r="70" spans="1:13" ht="14.25" x14ac:dyDescent="0.2">
      <c r="A70" s="59">
        <v>67</v>
      </c>
      <c r="B70" s="20" t="s">
        <v>97</v>
      </c>
      <c r="C70" s="54">
        <f>+'10.1.14_SIS'!CN71</f>
        <v>0</v>
      </c>
      <c r="D70" s="54">
        <f>+'2.1.15_SIS'!CK71</f>
        <v>0</v>
      </c>
      <c r="E70" s="54">
        <f t="shared" si="13"/>
        <v>0</v>
      </c>
      <c r="F70" s="54">
        <f t="shared" si="8"/>
        <v>0</v>
      </c>
      <c r="G70" s="54">
        <f t="shared" si="9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4"/>
        <v>2872.3783868067057</v>
      </c>
      <c r="K70" s="14">
        <f t="shared" si="10"/>
        <v>0</v>
      </c>
      <c r="L70" s="13">
        <f t="shared" si="11"/>
        <v>0</v>
      </c>
      <c r="M70" s="13">
        <f t="shared" si="12"/>
        <v>0</v>
      </c>
    </row>
    <row r="71" spans="1:13" ht="14.25" x14ac:dyDescent="0.2">
      <c r="A71" s="59">
        <v>68</v>
      </c>
      <c r="B71" s="20" t="s">
        <v>96</v>
      </c>
      <c r="C71" s="54">
        <f>+'10.1.14_SIS'!CN72</f>
        <v>0</v>
      </c>
      <c r="D71" s="54">
        <f>+'2.1.15_SIS'!CK72</f>
        <v>0</v>
      </c>
      <c r="E71" s="54">
        <f t="shared" si="13"/>
        <v>0</v>
      </c>
      <c r="F71" s="54">
        <f t="shared" si="8"/>
        <v>0</v>
      </c>
      <c r="G71" s="54">
        <f t="shared" si="9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4"/>
        <v>3594.43221012803</v>
      </c>
      <c r="K71" s="14">
        <f t="shared" si="10"/>
        <v>0</v>
      </c>
      <c r="L71" s="13">
        <f t="shared" si="11"/>
        <v>0</v>
      </c>
      <c r="M71" s="13">
        <f t="shared" si="12"/>
        <v>0</v>
      </c>
    </row>
    <row r="72" spans="1:13" ht="14.25" x14ac:dyDescent="0.2">
      <c r="A72" s="59">
        <v>69</v>
      </c>
      <c r="B72" s="20" t="s">
        <v>95</v>
      </c>
      <c r="C72" s="54">
        <f>+'10.1.14_SIS'!CN73</f>
        <v>0</v>
      </c>
      <c r="D72" s="54">
        <f>+'2.1.15_SIS'!CK73</f>
        <v>0</v>
      </c>
      <c r="E72" s="54">
        <f t="shared" si="13"/>
        <v>0</v>
      </c>
      <c r="F72" s="54">
        <f t="shared" si="8"/>
        <v>0</v>
      </c>
      <c r="G72" s="54">
        <f t="shared" si="9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4"/>
        <v>3214.0823960640669</v>
      </c>
      <c r="K72" s="14">
        <f t="shared" si="10"/>
        <v>0</v>
      </c>
      <c r="L72" s="13">
        <f t="shared" si="11"/>
        <v>0</v>
      </c>
      <c r="M72" s="13">
        <f t="shared" si="12"/>
        <v>0</v>
      </c>
    </row>
    <row r="73" spans="1:13" ht="13.5" thickBot="1" x14ac:dyDescent="0.25">
      <c r="A73" s="35"/>
      <c r="B73" s="34" t="s">
        <v>94</v>
      </c>
      <c r="C73" s="67">
        <f>SUM(C4:C72)</f>
        <v>429</v>
      </c>
      <c r="D73" s="67">
        <f>SUM(D4:D72)</f>
        <v>430</v>
      </c>
      <c r="E73" s="67">
        <f>SUM(E4:E72)</f>
        <v>1</v>
      </c>
      <c r="F73" s="67">
        <f>SUM(F4:F72)</f>
        <v>1</v>
      </c>
      <c r="G73" s="67">
        <f>SUM(G4:G72)</f>
        <v>0</v>
      </c>
      <c r="H73" s="33"/>
      <c r="I73" s="32"/>
      <c r="J73" s="32"/>
      <c r="K73" s="31">
        <f>SUM(K4:K72)</f>
        <v>2130.6974985285419</v>
      </c>
      <c r="L73" s="31">
        <f>SUM(L4:L72)</f>
        <v>2130.6974985285419</v>
      </c>
      <c r="M73" s="31">
        <f>SUM(M4:M72)</f>
        <v>0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February 1 Mid-year Adjustment for Students</oddHeader>
    <oddFooter>&amp;R&amp;P</oddFooter>
  </headerFooter>
  <colBreaks count="1" manualBreakCount="1">
    <brk id="7" max="73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1" t="s">
        <v>169</v>
      </c>
      <c r="B1" s="222"/>
      <c r="C1" s="125" t="s">
        <v>508</v>
      </c>
      <c r="D1" s="124" t="s">
        <v>710</v>
      </c>
      <c r="E1" s="43" t="s">
        <v>709</v>
      </c>
      <c r="F1" s="43" t="s">
        <v>501</v>
      </c>
      <c r="G1" s="43" t="s">
        <v>502</v>
      </c>
      <c r="H1" s="126" t="s">
        <v>517</v>
      </c>
      <c r="I1" s="127" t="s">
        <v>503</v>
      </c>
      <c r="J1" s="124" t="s">
        <v>712</v>
      </c>
      <c r="K1" s="123" t="s">
        <v>505</v>
      </c>
      <c r="L1" s="123" t="s">
        <v>506</v>
      </c>
      <c r="M1" s="123" t="s">
        <v>507</v>
      </c>
    </row>
    <row r="2" spans="1:13" ht="13.9" customHeight="1" x14ac:dyDescent="0.25">
      <c r="A2" s="39"/>
      <c r="B2" s="38"/>
      <c r="C2" s="29">
        <v>1</v>
      </c>
      <c r="D2" s="29">
        <f>C2+1</f>
        <v>2</v>
      </c>
      <c r="E2" s="29">
        <f>D2+1</f>
        <v>3</v>
      </c>
      <c r="F2" s="29">
        <f t="shared" ref="F2:M2" si="0">E2+1</f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28" t="s">
        <v>90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54">
        <f>+'10.1.14_SIS'!CM5</f>
        <v>0</v>
      </c>
      <c r="D4" s="54">
        <f>+'2.1.15_SIS'!CJ5</f>
        <v>0</v>
      </c>
      <c r="E4" s="54">
        <f>D4-C4</f>
        <v>0</v>
      </c>
      <c r="F4" s="54">
        <f t="shared" ref="F4:F67" si="1">IF(E4&gt;0,E4,0)</f>
        <v>0</v>
      </c>
      <c r="G4" s="54">
        <f t="shared" ref="G4:G67" si="2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>(H4+I4)*0.5</f>
        <v>2771.6692206674916</v>
      </c>
      <c r="K4" s="14">
        <f t="shared" ref="K4:K67" si="3">E4*J4</f>
        <v>0</v>
      </c>
      <c r="L4" s="13">
        <f t="shared" ref="L4:L67" si="4">IF(K4&gt;0,K4,0)</f>
        <v>0</v>
      </c>
      <c r="M4" s="13">
        <f t="shared" ref="M4:M67" si="5">IF(K4&lt;0,K4,0)</f>
        <v>0</v>
      </c>
    </row>
    <row r="5" spans="1:13" ht="14.25" x14ac:dyDescent="0.2">
      <c r="A5" s="59">
        <v>2</v>
      </c>
      <c r="B5" s="20" t="s">
        <v>162</v>
      </c>
      <c r="C5" s="54">
        <f>+'10.1.14_SIS'!CM6</f>
        <v>0</v>
      </c>
      <c r="D5" s="54">
        <f>+'2.1.15_SIS'!CJ6</f>
        <v>0</v>
      </c>
      <c r="E5" s="54">
        <f t="shared" ref="E5:E68" si="6">D5-C5</f>
        <v>0</v>
      </c>
      <c r="F5" s="54">
        <f t="shared" si="1"/>
        <v>0</v>
      </c>
      <c r="G5" s="54">
        <f t="shared" si="2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ref="J5:J68" si="7">(H5+I5)*0.5</f>
        <v>3579.4733208693319</v>
      </c>
      <c r="K5" s="14">
        <f t="shared" si="3"/>
        <v>0</v>
      </c>
      <c r="L5" s="13">
        <f t="shared" si="4"/>
        <v>0</v>
      </c>
      <c r="M5" s="13">
        <f t="shared" si="5"/>
        <v>0</v>
      </c>
    </row>
    <row r="6" spans="1:13" ht="14.25" x14ac:dyDescent="0.2">
      <c r="A6" s="59">
        <v>3</v>
      </c>
      <c r="B6" s="20" t="s">
        <v>161</v>
      </c>
      <c r="C6" s="54">
        <f>+'10.1.14_SIS'!CM7</f>
        <v>0</v>
      </c>
      <c r="D6" s="54">
        <f>+'2.1.15_SIS'!CJ7</f>
        <v>0</v>
      </c>
      <c r="E6" s="54">
        <f t="shared" si="6"/>
        <v>0</v>
      </c>
      <c r="F6" s="54">
        <f t="shared" si="1"/>
        <v>0</v>
      </c>
      <c r="G6" s="54">
        <f t="shared" si="2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7"/>
        <v>2376.013101369841</v>
      </c>
      <c r="K6" s="14">
        <f t="shared" si="3"/>
        <v>0</v>
      </c>
      <c r="L6" s="13">
        <f t="shared" si="4"/>
        <v>0</v>
      </c>
      <c r="M6" s="13">
        <f t="shared" si="5"/>
        <v>0</v>
      </c>
    </row>
    <row r="7" spans="1:13" ht="14.25" x14ac:dyDescent="0.2">
      <c r="A7" s="59">
        <v>4</v>
      </c>
      <c r="B7" s="20" t="s">
        <v>160</v>
      </c>
      <c r="C7" s="54">
        <f>+'10.1.14_SIS'!CM8</f>
        <v>0</v>
      </c>
      <c r="D7" s="54">
        <f>+'2.1.15_SIS'!CJ8</f>
        <v>0</v>
      </c>
      <c r="E7" s="54">
        <f t="shared" si="6"/>
        <v>0</v>
      </c>
      <c r="F7" s="54">
        <f t="shared" si="1"/>
        <v>0</v>
      </c>
      <c r="G7" s="54">
        <f t="shared" si="2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7"/>
        <v>3352.4090723439285</v>
      </c>
      <c r="K7" s="14">
        <f t="shared" si="3"/>
        <v>0</v>
      </c>
      <c r="L7" s="13">
        <f t="shared" si="4"/>
        <v>0</v>
      </c>
      <c r="M7" s="13">
        <f t="shared" si="5"/>
        <v>0</v>
      </c>
    </row>
    <row r="8" spans="1:13" ht="14.25" x14ac:dyDescent="0.2">
      <c r="A8" s="60">
        <v>5</v>
      </c>
      <c r="B8" s="22" t="s">
        <v>159</v>
      </c>
      <c r="C8" s="55">
        <f>+'10.1.14_SIS'!CM9</f>
        <v>0</v>
      </c>
      <c r="D8" s="55">
        <f>+'2.1.15_SIS'!CJ9</f>
        <v>0</v>
      </c>
      <c r="E8" s="55">
        <f t="shared" si="6"/>
        <v>0</v>
      </c>
      <c r="F8" s="55">
        <f t="shared" si="1"/>
        <v>0</v>
      </c>
      <c r="G8" s="55">
        <f t="shared" si="2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7"/>
        <v>2912.4252830049554</v>
      </c>
      <c r="K8" s="10">
        <f t="shared" si="3"/>
        <v>0</v>
      </c>
      <c r="L8" s="11">
        <f t="shared" si="4"/>
        <v>0</v>
      </c>
      <c r="M8" s="11">
        <f t="shared" si="5"/>
        <v>0</v>
      </c>
    </row>
    <row r="9" spans="1:13" ht="14.25" x14ac:dyDescent="0.2">
      <c r="A9" s="59">
        <v>6</v>
      </c>
      <c r="B9" s="20" t="s">
        <v>158</v>
      </c>
      <c r="C9" s="54">
        <f>+'10.1.14_SIS'!CM10</f>
        <v>0</v>
      </c>
      <c r="D9" s="54">
        <f>+'2.1.15_SIS'!CJ10</f>
        <v>0</v>
      </c>
      <c r="E9" s="54">
        <f t="shared" si="6"/>
        <v>0</v>
      </c>
      <c r="F9" s="54">
        <f t="shared" si="1"/>
        <v>0</v>
      </c>
      <c r="G9" s="54">
        <f t="shared" si="2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7"/>
        <v>2961.9943062477932</v>
      </c>
      <c r="K9" s="14">
        <f t="shared" si="3"/>
        <v>0</v>
      </c>
      <c r="L9" s="13">
        <f t="shared" si="4"/>
        <v>0</v>
      </c>
      <c r="M9" s="13">
        <f t="shared" si="5"/>
        <v>0</v>
      </c>
    </row>
    <row r="10" spans="1:13" ht="14.25" x14ac:dyDescent="0.2">
      <c r="A10" s="59">
        <v>7</v>
      </c>
      <c r="B10" s="20" t="s">
        <v>157</v>
      </c>
      <c r="C10" s="54">
        <f>+'10.1.14_SIS'!CM11</f>
        <v>0</v>
      </c>
      <c r="D10" s="54">
        <f>+'2.1.15_SIS'!CJ11</f>
        <v>0</v>
      </c>
      <c r="E10" s="54">
        <f t="shared" si="6"/>
        <v>0</v>
      </c>
      <c r="F10" s="54">
        <f t="shared" si="1"/>
        <v>0</v>
      </c>
      <c r="G10" s="54">
        <f t="shared" si="2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7"/>
        <v>1499.961598173516</v>
      </c>
      <c r="K10" s="14">
        <f t="shared" si="3"/>
        <v>0</v>
      </c>
      <c r="L10" s="13">
        <f t="shared" si="4"/>
        <v>0</v>
      </c>
      <c r="M10" s="13">
        <f t="shared" si="5"/>
        <v>0</v>
      </c>
    </row>
    <row r="11" spans="1:13" ht="14.25" x14ac:dyDescent="0.2">
      <c r="A11" s="59">
        <v>8</v>
      </c>
      <c r="B11" s="20" t="s">
        <v>156</v>
      </c>
      <c r="C11" s="54">
        <f>+'10.1.14_SIS'!CM12</f>
        <v>0</v>
      </c>
      <c r="D11" s="54">
        <f>+'2.1.15_SIS'!CJ12</f>
        <v>0</v>
      </c>
      <c r="E11" s="54">
        <f t="shared" si="6"/>
        <v>0</v>
      </c>
      <c r="F11" s="54">
        <f t="shared" si="1"/>
        <v>0</v>
      </c>
      <c r="G11" s="54">
        <f t="shared" si="2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7"/>
        <v>2697.7812297794271</v>
      </c>
      <c r="K11" s="14">
        <f t="shared" si="3"/>
        <v>0</v>
      </c>
      <c r="L11" s="13">
        <f t="shared" si="4"/>
        <v>0</v>
      </c>
      <c r="M11" s="13">
        <f t="shared" si="5"/>
        <v>0</v>
      </c>
    </row>
    <row r="12" spans="1:13" ht="14.25" x14ac:dyDescent="0.2">
      <c r="A12" s="59">
        <v>9</v>
      </c>
      <c r="B12" s="20" t="s">
        <v>155</v>
      </c>
      <c r="C12" s="54">
        <f>+'10.1.14_SIS'!CM13</f>
        <v>0</v>
      </c>
      <c r="D12" s="54">
        <f>+'2.1.15_SIS'!CJ13</f>
        <v>0</v>
      </c>
      <c r="E12" s="54">
        <f t="shared" si="6"/>
        <v>0</v>
      </c>
      <c r="F12" s="54">
        <f t="shared" si="1"/>
        <v>0</v>
      </c>
      <c r="G12" s="54">
        <f t="shared" si="2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7"/>
        <v>2688.6107536022505</v>
      </c>
      <c r="K12" s="14">
        <f t="shared" si="3"/>
        <v>0</v>
      </c>
      <c r="L12" s="13">
        <f t="shared" si="4"/>
        <v>0</v>
      </c>
      <c r="M12" s="13">
        <f t="shared" si="5"/>
        <v>0</v>
      </c>
    </row>
    <row r="13" spans="1:13" ht="14.25" x14ac:dyDescent="0.2">
      <c r="A13" s="60">
        <v>10</v>
      </c>
      <c r="B13" s="22" t="s">
        <v>154</v>
      </c>
      <c r="C13" s="55">
        <f>+'10.1.14_SIS'!CM14</f>
        <v>860</v>
      </c>
      <c r="D13" s="55">
        <f>+'2.1.15_SIS'!CJ14</f>
        <v>859</v>
      </c>
      <c r="E13" s="55">
        <f t="shared" si="6"/>
        <v>-1</v>
      </c>
      <c r="F13" s="55">
        <f t="shared" si="1"/>
        <v>0</v>
      </c>
      <c r="G13" s="55">
        <f t="shared" si="2"/>
        <v>-1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7"/>
        <v>2496.207366959236</v>
      </c>
      <c r="K13" s="10">
        <f t="shared" si="3"/>
        <v>-2496.207366959236</v>
      </c>
      <c r="L13" s="11">
        <f t="shared" si="4"/>
        <v>0</v>
      </c>
      <c r="M13" s="11">
        <f t="shared" si="5"/>
        <v>-2496.207366959236</v>
      </c>
    </row>
    <row r="14" spans="1:13" ht="14.25" x14ac:dyDescent="0.2">
      <c r="A14" s="59">
        <v>11</v>
      </c>
      <c r="B14" s="20" t="s">
        <v>153</v>
      </c>
      <c r="C14" s="54">
        <f>+'10.1.14_SIS'!CM15</f>
        <v>0</v>
      </c>
      <c r="D14" s="54">
        <f>+'2.1.15_SIS'!CJ15</f>
        <v>0</v>
      </c>
      <c r="E14" s="54">
        <f t="shared" si="6"/>
        <v>0</v>
      </c>
      <c r="F14" s="54">
        <f t="shared" si="1"/>
        <v>0</v>
      </c>
      <c r="G14" s="54">
        <f t="shared" si="2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7"/>
        <v>3902.5436118176676</v>
      </c>
      <c r="K14" s="14">
        <f t="shared" si="3"/>
        <v>0</v>
      </c>
      <c r="L14" s="13">
        <f t="shared" si="4"/>
        <v>0</v>
      </c>
      <c r="M14" s="13">
        <f t="shared" si="5"/>
        <v>0</v>
      </c>
    </row>
    <row r="15" spans="1:13" ht="14.25" x14ac:dyDescent="0.2">
      <c r="A15" s="59">
        <v>12</v>
      </c>
      <c r="B15" s="20" t="s">
        <v>152</v>
      </c>
      <c r="C15" s="54">
        <f>+'10.1.14_SIS'!CM16</f>
        <v>0</v>
      </c>
      <c r="D15" s="54">
        <f>+'2.1.15_SIS'!CJ16</f>
        <v>0</v>
      </c>
      <c r="E15" s="54">
        <f t="shared" si="6"/>
        <v>0</v>
      </c>
      <c r="F15" s="54">
        <f t="shared" si="1"/>
        <v>0</v>
      </c>
      <c r="G15" s="54">
        <f t="shared" si="2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7"/>
        <v>1364.9570491803279</v>
      </c>
      <c r="K15" s="14">
        <f t="shared" si="3"/>
        <v>0</v>
      </c>
      <c r="L15" s="13">
        <f t="shared" si="4"/>
        <v>0</v>
      </c>
      <c r="M15" s="13">
        <f t="shared" si="5"/>
        <v>0</v>
      </c>
    </row>
    <row r="16" spans="1:13" ht="14.25" x14ac:dyDescent="0.2">
      <c r="A16" s="59">
        <v>13</v>
      </c>
      <c r="B16" s="20" t="s">
        <v>151</v>
      </c>
      <c r="C16" s="54">
        <f>+'10.1.14_SIS'!CM17</f>
        <v>0</v>
      </c>
      <c r="D16" s="54">
        <f>+'2.1.15_SIS'!CJ17</f>
        <v>0</v>
      </c>
      <c r="E16" s="54">
        <f t="shared" si="6"/>
        <v>0</v>
      </c>
      <c r="F16" s="54">
        <f t="shared" si="1"/>
        <v>0</v>
      </c>
      <c r="G16" s="54">
        <f t="shared" si="2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7"/>
        <v>3591.5298879166107</v>
      </c>
      <c r="K16" s="14">
        <f t="shared" si="3"/>
        <v>0</v>
      </c>
      <c r="L16" s="13">
        <f t="shared" si="4"/>
        <v>0</v>
      </c>
      <c r="M16" s="13">
        <f t="shared" si="5"/>
        <v>0</v>
      </c>
    </row>
    <row r="17" spans="1:13" ht="14.25" x14ac:dyDescent="0.2">
      <c r="A17" s="59">
        <v>14</v>
      </c>
      <c r="B17" s="20" t="s">
        <v>150</v>
      </c>
      <c r="C17" s="54">
        <f>+'10.1.14_SIS'!CM18</f>
        <v>0</v>
      </c>
      <c r="D17" s="54">
        <f>+'2.1.15_SIS'!CJ18</f>
        <v>0</v>
      </c>
      <c r="E17" s="54">
        <f t="shared" si="6"/>
        <v>0</v>
      </c>
      <c r="F17" s="54">
        <f t="shared" si="1"/>
        <v>0</v>
      </c>
      <c r="G17" s="54">
        <f t="shared" si="2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7"/>
        <v>3072.4654706249999</v>
      </c>
      <c r="K17" s="14">
        <f t="shared" si="3"/>
        <v>0</v>
      </c>
      <c r="L17" s="13">
        <f t="shared" si="4"/>
        <v>0</v>
      </c>
      <c r="M17" s="13">
        <f t="shared" si="5"/>
        <v>0</v>
      </c>
    </row>
    <row r="18" spans="1:13" ht="14.25" x14ac:dyDescent="0.2">
      <c r="A18" s="60">
        <v>15</v>
      </c>
      <c r="B18" s="22" t="s">
        <v>149</v>
      </c>
      <c r="C18" s="55">
        <f>+'10.1.14_SIS'!CM19</f>
        <v>0</v>
      </c>
      <c r="D18" s="55">
        <f>+'2.1.15_SIS'!CJ19</f>
        <v>0</v>
      </c>
      <c r="E18" s="55">
        <f t="shared" si="6"/>
        <v>0</v>
      </c>
      <c r="F18" s="55">
        <f t="shared" si="1"/>
        <v>0</v>
      </c>
      <c r="G18" s="55">
        <f t="shared" si="2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7"/>
        <v>3151.8142607029977</v>
      </c>
      <c r="K18" s="10">
        <f t="shared" si="3"/>
        <v>0</v>
      </c>
      <c r="L18" s="11">
        <f t="shared" si="4"/>
        <v>0</v>
      </c>
      <c r="M18" s="11">
        <f t="shared" si="5"/>
        <v>0</v>
      </c>
    </row>
    <row r="19" spans="1:13" ht="14.25" x14ac:dyDescent="0.2">
      <c r="A19" s="59">
        <v>16</v>
      </c>
      <c r="B19" s="20" t="s">
        <v>148</v>
      </c>
      <c r="C19" s="54">
        <f>+'10.1.14_SIS'!CM20</f>
        <v>0</v>
      </c>
      <c r="D19" s="54">
        <f>+'2.1.15_SIS'!CJ20</f>
        <v>0</v>
      </c>
      <c r="E19" s="54">
        <f t="shared" si="6"/>
        <v>0</v>
      </c>
      <c r="F19" s="54">
        <f t="shared" si="1"/>
        <v>0</v>
      </c>
      <c r="G19" s="54">
        <f t="shared" si="2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7"/>
        <v>1333.4897177171013</v>
      </c>
      <c r="K19" s="14">
        <f t="shared" si="3"/>
        <v>0</v>
      </c>
      <c r="L19" s="13">
        <f t="shared" si="4"/>
        <v>0</v>
      </c>
      <c r="M19" s="13">
        <f t="shared" si="5"/>
        <v>0</v>
      </c>
    </row>
    <row r="20" spans="1:13" ht="14.25" x14ac:dyDescent="0.2">
      <c r="A20" s="59">
        <v>17</v>
      </c>
      <c r="B20" s="20" t="s">
        <v>147</v>
      </c>
      <c r="C20" s="54">
        <f>+'10.1.14_SIS'!CM21</f>
        <v>0</v>
      </c>
      <c r="D20" s="54">
        <f>+'2.1.15_SIS'!CJ21</f>
        <v>0</v>
      </c>
      <c r="E20" s="54">
        <f t="shared" si="6"/>
        <v>0</v>
      </c>
      <c r="F20" s="54">
        <f t="shared" si="1"/>
        <v>0</v>
      </c>
      <c r="G20" s="54">
        <f t="shared" si="2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7"/>
        <v>2082.5378304967589</v>
      </c>
      <c r="K20" s="14">
        <f t="shared" si="3"/>
        <v>0</v>
      </c>
      <c r="L20" s="13">
        <f t="shared" si="4"/>
        <v>0</v>
      </c>
      <c r="M20" s="13">
        <f t="shared" si="5"/>
        <v>0</v>
      </c>
    </row>
    <row r="21" spans="1:13" ht="14.25" x14ac:dyDescent="0.2">
      <c r="A21" s="59">
        <v>18</v>
      </c>
      <c r="B21" s="20" t="s">
        <v>146</v>
      </c>
      <c r="C21" s="54">
        <f>+'10.1.14_SIS'!CM22</f>
        <v>0</v>
      </c>
      <c r="D21" s="54">
        <f>+'2.1.15_SIS'!CJ22</f>
        <v>0</v>
      </c>
      <c r="E21" s="54">
        <f t="shared" si="6"/>
        <v>0</v>
      </c>
      <c r="F21" s="54">
        <f t="shared" si="1"/>
        <v>0</v>
      </c>
      <c r="G21" s="54">
        <f t="shared" si="2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7"/>
        <v>3600.2516750237864</v>
      </c>
      <c r="K21" s="14">
        <f t="shared" si="3"/>
        <v>0</v>
      </c>
      <c r="L21" s="13">
        <f t="shared" si="4"/>
        <v>0</v>
      </c>
      <c r="M21" s="13">
        <f t="shared" si="5"/>
        <v>0</v>
      </c>
    </row>
    <row r="22" spans="1:13" ht="14.25" x14ac:dyDescent="0.2">
      <c r="A22" s="59">
        <v>19</v>
      </c>
      <c r="B22" s="20" t="s">
        <v>145</v>
      </c>
      <c r="C22" s="54">
        <f>+'10.1.14_SIS'!CM23</f>
        <v>0</v>
      </c>
      <c r="D22" s="54">
        <f>+'2.1.15_SIS'!CJ23</f>
        <v>0</v>
      </c>
      <c r="E22" s="54">
        <f t="shared" si="6"/>
        <v>0</v>
      </c>
      <c r="F22" s="54">
        <f t="shared" si="1"/>
        <v>0</v>
      </c>
      <c r="G22" s="54">
        <f t="shared" si="2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7"/>
        <v>3109.9110934730224</v>
      </c>
      <c r="K22" s="14">
        <f t="shared" si="3"/>
        <v>0</v>
      </c>
      <c r="L22" s="13">
        <f t="shared" si="4"/>
        <v>0</v>
      </c>
      <c r="M22" s="13">
        <f t="shared" si="5"/>
        <v>0</v>
      </c>
    </row>
    <row r="23" spans="1:13" ht="14.25" x14ac:dyDescent="0.2">
      <c r="A23" s="60">
        <v>20</v>
      </c>
      <c r="B23" s="22" t="s">
        <v>144</v>
      </c>
      <c r="C23" s="55">
        <f>+'10.1.14_SIS'!CM24</f>
        <v>0</v>
      </c>
      <c r="D23" s="55">
        <f>+'2.1.15_SIS'!CJ24</f>
        <v>0</v>
      </c>
      <c r="E23" s="55">
        <f t="shared" si="6"/>
        <v>0</v>
      </c>
      <c r="F23" s="55">
        <f t="shared" si="1"/>
        <v>0</v>
      </c>
      <c r="G23" s="55">
        <f t="shared" si="2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7"/>
        <v>2932.3450782781006</v>
      </c>
      <c r="K23" s="10">
        <f t="shared" si="3"/>
        <v>0</v>
      </c>
      <c r="L23" s="11">
        <f t="shared" si="4"/>
        <v>0</v>
      </c>
      <c r="M23" s="11">
        <f t="shared" si="5"/>
        <v>0</v>
      </c>
    </row>
    <row r="24" spans="1:13" ht="14.25" x14ac:dyDescent="0.2">
      <c r="A24" s="59">
        <v>21</v>
      </c>
      <c r="B24" s="20" t="s">
        <v>143</v>
      </c>
      <c r="C24" s="54">
        <f>+'10.1.14_SIS'!CM25</f>
        <v>0</v>
      </c>
      <c r="D24" s="54">
        <f>+'2.1.15_SIS'!CJ25</f>
        <v>0</v>
      </c>
      <c r="E24" s="54">
        <f t="shared" si="6"/>
        <v>0</v>
      </c>
      <c r="F24" s="54">
        <f t="shared" si="1"/>
        <v>0</v>
      </c>
      <c r="G24" s="54">
        <f t="shared" si="2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7"/>
        <v>3346.3271147933883</v>
      </c>
      <c r="K24" s="14">
        <f t="shared" si="3"/>
        <v>0</v>
      </c>
      <c r="L24" s="13">
        <f t="shared" si="4"/>
        <v>0</v>
      </c>
      <c r="M24" s="13">
        <f t="shared" si="5"/>
        <v>0</v>
      </c>
    </row>
    <row r="25" spans="1:13" ht="14.25" x14ac:dyDescent="0.2">
      <c r="A25" s="59">
        <v>22</v>
      </c>
      <c r="B25" s="20" t="s">
        <v>142</v>
      </c>
      <c r="C25" s="54">
        <f>+'10.1.14_SIS'!CM26</f>
        <v>0</v>
      </c>
      <c r="D25" s="54">
        <f>+'2.1.15_SIS'!CJ26</f>
        <v>0</v>
      </c>
      <c r="E25" s="54">
        <f t="shared" si="6"/>
        <v>0</v>
      </c>
      <c r="F25" s="54">
        <f t="shared" si="1"/>
        <v>0</v>
      </c>
      <c r="G25" s="54">
        <f t="shared" si="2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7"/>
        <v>3456.2349904097996</v>
      </c>
      <c r="K25" s="14">
        <f t="shared" si="3"/>
        <v>0</v>
      </c>
      <c r="L25" s="13">
        <f t="shared" si="4"/>
        <v>0</v>
      </c>
      <c r="M25" s="13">
        <f t="shared" si="5"/>
        <v>0</v>
      </c>
    </row>
    <row r="26" spans="1:13" ht="14.25" x14ac:dyDescent="0.2">
      <c r="A26" s="59">
        <v>23</v>
      </c>
      <c r="B26" s="20" t="s">
        <v>141</v>
      </c>
      <c r="C26" s="54">
        <f>+'10.1.14_SIS'!CM27</f>
        <v>0</v>
      </c>
      <c r="D26" s="54">
        <f>+'2.1.15_SIS'!CJ27</f>
        <v>0</v>
      </c>
      <c r="E26" s="54">
        <f t="shared" si="6"/>
        <v>0</v>
      </c>
      <c r="F26" s="54">
        <f t="shared" si="1"/>
        <v>0</v>
      </c>
      <c r="G26" s="54">
        <f t="shared" si="2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7"/>
        <v>2849.8007632989579</v>
      </c>
      <c r="K26" s="14">
        <f t="shared" si="3"/>
        <v>0</v>
      </c>
      <c r="L26" s="13">
        <f t="shared" si="4"/>
        <v>0</v>
      </c>
      <c r="M26" s="13">
        <f t="shared" si="5"/>
        <v>0</v>
      </c>
    </row>
    <row r="27" spans="1:13" ht="14.25" x14ac:dyDescent="0.2">
      <c r="A27" s="59">
        <v>24</v>
      </c>
      <c r="B27" s="20" t="s">
        <v>140</v>
      </c>
      <c r="C27" s="54">
        <f>+'10.1.14_SIS'!CM28</f>
        <v>0</v>
      </c>
      <c r="D27" s="54">
        <f>+'2.1.15_SIS'!CJ28</f>
        <v>0</v>
      </c>
      <c r="E27" s="54">
        <f t="shared" si="6"/>
        <v>0</v>
      </c>
      <c r="F27" s="54">
        <f t="shared" si="1"/>
        <v>0</v>
      </c>
      <c r="G27" s="54">
        <f t="shared" si="2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7"/>
        <v>1732.96201807885</v>
      </c>
      <c r="K27" s="14">
        <f t="shared" si="3"/>
        <v>0</v>
      </c>
      <c r="L27" s="13">
        <f t="shared" si="4"/>
        <v>0</v>
      </c>
      <c r="M27" s="13">
        <f t="shared" si="5"/>
        <v>0</v>
      </c>
    </row>
    <row r="28" spans="1:13" ht="14.25" x14ac:dyDescent="0.2">
      <c r="A28" s="60">
        <v>25</v>
      </c>
      <c r="B28" s="22" t="s">
        <v>139</v>
      </c>
      <c r="C28" s="55">
        <f>+'10.1.14_SIS'!CM29</f>
        <v>0</v>
      </c>
      <c r="D28" s="55">
        <f>+'2.1.15_SIS'!CJ29</f>
        <v>0</v>
      </c>
      <c r="E28" s="55">
        <f t="shared" si="6"/>
        <v>0</v>
      </c>
      <c r="F28" s="55">
        <f t="shared" si="1"/>
        <v>0</v>
      </c>
      <c r="G28" s="55">
        <f t="shared" si="2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7"/>
        <v>2413.4010137472851</v>
      </c>
      <c r="K28" s="10">
        <f t="shared" si="3"/>
        <v>0</v>
      </c>
      <c r="L28" s="11">
        <f t="shared" si="4"/>
        <v>0</v>
      </c>
      <c r="M28" s="11">
        <f t="shared" si="5"/>
        <v>0</v>
      </c>
    </row>
    <row r="29" spans="1:13" ht="14.25" x14ac:dyDescent="0.2">
      <c r="A29" s="59">
        <v>26</v>
      </c>
      <c r="B29" s="20" t="s">
        <v>138</v>
      </c>
      <c r="C29" s="54">
        <f>+'10.1.14_SIS'!CM30</f>
        <v>0</v>
      </c>
      <c r="D29" s="54">
        <f>+'2.1.15_SIS'!CJ30</f>
        <v>0</v>
      </c>
      <c r="E29" s="54">
        <f t="shared" si="6"/>
        <v>0</v>
      </c>
      <c r="F29" s="54">
        <f t="shared" si="1"/>
        <v>0</v>
      </c>
      <c r="G29" s="54">
        <f t="shared" si="2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7"/>
        <v>2130.6974985285419</v>
      </c>
      <c r="K29" s="14">
        <f t="shared" si="3"/>
        <v>0</v>
      </c>
      <c r="L29" s="13">
        <f t="shared" si="4"/>
        <v>0</v>
      </c>
      <c r="M29" s="13">
        <f t="shared" si="5"/>
        <v>0</v>
      </c>
    </row>
    <row r="30" spans="1:13" ht="14.25" x14ac:dyDescent="0.2">
      <c r="A30" s="59">
        <v>27</v>
      </c>
      <c r="B30" s="20" t="s">
        <v>137</v>
      </c>
      <c r="C30" s="54">
        <f>+'10.1.14_SIS'!CM31</f>
        <v>0</v>
      </c>
      <c r="D30" s="54">
        <f>+'2.1.15_SIS'!CJ31</f>
        <v>0</v>
      </c>
      <c r="E30" s="54">
        <f t="shared" si="6"/>
        <v>0</v>
      </c>
      <c r="F30" s="54">
        <f t="shared" si="1"/>
        <v>0</v>
      </c>
      <c r="G30" s="54">
        <f t="shared" si="2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7"/>
        <v>3248.9806919988505</v>
      </c>
      <c r="K30" s="14">
        <f t="shared" si="3"/>
        <v>0</v>
      </c>
      <c r="L30" s="13">
        <f t="shared" si="4"/>
        <v>0</v>
      </c>
      <c r="M30" s="13">
        <f t="shared" si="5"/>
        <v>0</v>
      </c>
    </row>
    <row r="31" spans="1:13" ht="14.25" x14ac:dyDescent="0.2">
      <c r="A31" s="59">
        <v>28</v>
      </c>
      <c r="B31" s="20" t="s">
        <v>136</v>
      </c>
      <c r="C31" s="54">
        <f>+'10.1.14_SIS'!CM32</f>
        <v>0</v>
      </c>
      <c r="D31" s="54">
        <f>+'2.1.15_SIS'!CJ32</f>
        <v>0</v>
      </c>
      <c r="E31" s="54">
        <f t="shared" si="6"/>
        <v>0</v>
      </c>
      <c r="F31" s="54">
        <f t="shared" si="1"/>
        <v>0</v>
      </c>
      <c r="G31" s="54">
        <f t="shared" si="2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7"/>
        <v>1915.9079423284411</v>
      </c>
      <c r="K31" s="14">
        <f t="shared" si="3"/>
        <v>0</v>
      </c>
      <c r="L31" s="13">
        <f t="shared" si="4"/>
        <v>0</v>
      </c>
      <c r="M31" s="13">
        <f t="shared" si="5"/>
        <v>0</v>
      </c>
    </row>
    <row r="32" spans="1:13" ht="14.25" x14ac:dyDescent="0.2">
      <c r="A32" s="59">
        <v>29</v>
      </c>
      <c r="B32" s="20" t="s">
        <v>135</v>
      </c>
      <c r="C32" s="54">
        <f>+'10.1.14_SIS'!CM33</f>
        <v>0</v>
      </c>
      <c r="D32" s="54">
        <f>+'2.1.15_SIS'!CJ33</f>
        <v>0</v>
      </c>
      <c r="E32" s="54">
        <f t="shared" si="6"/>
        <v>0</v>
      </c>
      <c r="F32" s="54">
        <f t="shared" si="1"/>
        <v>0</v>
      </c>
      <c r="G32" s="54">
        <f t="shared" si="2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7"/>
        <v>2296.9811605086861</v>
      </c>
      <c r="K32" s="14">
        <f t="shared" si="3"/>
        <v>0</v>
      </c>
      <c r="L32" s="13">
        <f t="shared" si="4"/>
        <v>0</v>
      </c>
      <c r="M32" s="13">
        <f t="shared" si="5"/>
        <v>0</v>
      </c>
    </row>
    <row r="33" spans="1:13" ht="14.25" x14ac:dyDescent="0.2">
      <c r="A33" s="60">
        <v>30</v>
      </c>
      <c r="B33" s="22" t="s">
        <v>134</v>
      </c>
      <c r="C33" s="55">
        <f>+'10.1.14_SIS'!CM34</f>
        <v>0</v>
      </c>
      <c r="D33" s="55">
        <f>+'2.1.15_SIS'!CJ34</f>
        <v>0</v>
      </c>
      <c r="E33" s="55">
        <f t="shared" si="6"/>
        <v>0</v>
      </c>
      <c r="F33" s="55">
        <f t="shared" si="1"/>
        <v>0</v>
      </c>
      <c r="G33" s="55">
        <f t="shared" si="2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7"/>
        <v>3265.8513636998382</v>
      </c>
      <c r="K33" s="10">
        <f t="shared" si="3"/>
        <v>0</v>
      </c>
      <c r="L33" s="11">
        <f t="shared" si="4"/>
        <v>0</v>
      </c>
      <c r="M33" s="11">
        <f t="shared" si="5"/>
        <v>0</v>
      </c>
    </row>
    <row r="34" spans="1:13" ht="14.25" x14ac:dyDescent="0.2">
      <c r="A34" s="59">
        <v>31</v>
      </c>
      <c r="B34" s="20" t="s">
        <v>133</v>
      </c>
      <c r="C34" s="54">
        <f>+'10.1.14_SIS'!CM35</f>
        <v>0</v>
      </c>
      <c r="D34" s="54">
        <f>+'2.1.15_SIS'!CJ35</f>
        <v>0</v>
      </c>
      <c r="E34" s="54">
        <f t="shared" si="6"/>
        <v>0</v>
      </c>
      <c r="F34" s="54">
        <f t="shared" si="1"/>
        <v>0</v>
      </c>
      <c r="G34" s="54">
        <f t="shared" si="2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7"/>
        <v>2570.7238358434265</v>
      </c>
      <c r="K34" s="14">
        <f t="shared" si="3"/>
        <v>0</v>
      </c>
      <c r="L34" s="13">
        <f t="shared" si="4"/>
        <v>0</v>
      </c>
      <c r="M34" s="13">
        <f t="shared" si="5"/>
        <v>0</v>
      </c>
    </row>
    <row r="35" spans="1:13" ht="14.25" x14ac:dyDescent="0.2">
      <c r="A35" s="59">
        <v>32</v>
      </c>
      <c r="B35" s="20" t="s">
        <v>132</v>
      </c>
      <c r="C35" s="54">
        <f>+'10.1.14_SIS'!CM36</f>
        <v>0</v>
      </c>
      <c r="D35" s="54">
        <f>+'2.1.15_SIS'!CJ36</f>
        <v>0</v>
      </c>
      <c r="E35" s="54">
        <f t="shared" si="6"/>
        <v>0</v>
      </c>
      <c r="F35" s="54">
        <f t="shared" si="1"/>
        <v>0</v>
      </c>
      <c r="G35" s="54">
        <f t="shared" si="2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7"/>
        <v>3106.2945945305637</v>
      </c>
      <c r="K35" s="14">
        <f t="shared" si="3"/>
        <v>0</v>
      </c>
      <c r="L35" s="13">
        <f t="shared" si="4"/>
        <v>0</v>
      </c>
      <c r="M35" s="13">
        <f t="shared" si="5"/>
        <v>0</v>
      </c>
    </row>
    <row r="36" spans="1:13" ht="14.25" x14ac:dyDescent="0.2">
      <c r="A36" s="59">
        <v>33</v>
      </c>
      <c r="B36" s="20" t="s">
        <v>131</v>
      </c>
      <c r="C36" s="54">
        <f>+'10.1.14_SIS'!CM37</f>
        <v>0</v>
      </c>
      <c r="D36" s="54">
        <f>+'2.1.15_SIS'!CJ37</f>
        <v>0</v>
      </c>
      <c r="E36" s="54">
        <f t="shared" si="6"/>
        <v>0</v>
      </c>
      <c r="F36" s="54">
        <f t="shared" si="1"/>
        <v>0</v>
      </c>
      <c r="G36" s="54">
        <f t="shared" si="2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7"/>
        <v>3055.7677279042618</v>
      </c>
      <c r="K36" s="14">
        <f t="shared" si="3"/>
        <v>0</v>
      </c>
      <c r="L36" s="13">
        <f t="shared" si="4"/>
        <v>0</v>
      </c>
      <c r="M36" s="13">
        <f t="shared" si="5"/>
        <v>0</v>
      </c>
    </row>
    <row r="37" spans="1:13" ht="14.25" x14ac:dyDescent="0.2">
      <c r="A37" s="59">
        <v>34</v>
      </c>
      <c r="B37" s="20" t="s">
        <v>130</v>
      </c>
      <c r="C37" s="54">
        <f>+'10.1.14_SIS'!CM38</f>
        <v>0</v>
      </c>
      <c r="D37" s="54">
        <f>+'2.1.15_SIS'!CJ38</f>
        <v>0</v>
      </c>
      <c r="E37" s="54">
        <f t="shared" si="6"/>
        <v>0</v>
      </c>
      <c r="F37" s="54">
        <f t="shared" si="1"/>
        <v>0</v>
      </c>
      <c r="G37" s="54">
        <f t="shared" si="2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7"/>
        <v>3468.1038421394505</v>
      </c>
      <c r="K37" s="14">
        <f t="shared" si="3"/>
        <v>0</v>
      </c>
      <c r="L37" s="13">
        <f t="shared" si="4"/>
        <v>0</v>
      </c>
      <c r="M37" s="13">
        <f t="shared" si="5"/>
        <v>0</v>
      </c>
    </row>
    <row r="38" spans="1:13" ht="14.25" x14ac:dyDescent="0.2">
      <c r="A38" s="60">
        <v>35</v>
      </c>
      <c r="B38" s="22" t="s">
        <v>129</v>
      </c>
      <c r="C38" s="55">
        <f>+'10.1.14_SIS'!CM39</f>
        <v>0</v>
      </c>
      <c r="D38" s="55">
        <f>+'2.1.15_SIS'!CJ39</f>
        <v>0</v>
      </c>
      <c r="E38" s="55">
        <f t="shared" si="6"/>
        <v>0</v>
      </c>
      <c r="F38" s="55">
        <f t="shared" si="1"/>
        <v>0</v>
      </c>
      <c r="G38" s="55">
        <f t="shared" si="2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7"/>
        <v>2852.1041030238803</v>
      </c>
      <c r="K38" s="10">
        <f t="shared" si="3"/>
        <v>0</v>
      </c>
      <c r="L38" s="11">
        <f t="shared" si="4"/>
        <v>0</v>
      </c>
      <c r="M38" s="11">
        <f t="shared" si="5"/>
        <v>0</v>
      </c>
    </row>
    <row r="39" spans="1:13" ht="14.25" x14ac:dyDescent="0.2">
      <c r="A39" s="59">
        <v>36</v>
      </c>
      <c r="B39" s="20" t="s">
        <v>128</v>
      </c>
      <c r="C39" s="54">
        <f>+'10.1.14_SIS'!CM40</f>
        <v>0</v>
      </c>
      <c r="D39" s="54">
        <f>+'2.1.15_SIS'!CJ40</f>
        <v>0</v>
      </c>
      <c r="E39" s="54">
        <f t="shared" si="6"/>
        <v>0</v>
      </c>
      <c r="F39" s="54">
        <f t="shared" si="1"/>
        <v>0</v>
      </c>
      <c r="G39" s="54">
        <f t="shared" si="2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7"/>
        <v>2174.3672795383109</v>
      </c>
      <c r="K39" s="14">
        <f t="shared" si="3"/>
        <v>0</v>
      </c>
      <c r="L39" s="13">
        <f t="shared" si="4"/>
        <v>0</v>
      </c>
      <c r="M39" s="13">
        <f t="shared" si="5"/>
        <v>0</v>
      </c>
    </row>
    <row r="40" spans="1:13" ht="14.25" x14ac:dyDescent="0.2">
      <c r="A40" s="59">
        <v>37</v>
      </c>
      <c r="B40" s="20" t="s">
        <v>127</v>
      </c>
      <c r="C40" s="54">
        <f>+'10.1.14_SIS'!CM41</f>
        <v>0</v>
      </c>
      <c r="D40" s="54">
        <f>+'2.1.15_SIS'!CJ41</f>
        <v>0</v>
      </c>
      <c r="E40" s="54">
        <f t="shared" si="6"/>
        <v>0</v>
      </c>
      <c r="F40" s="54">
        <f t="shared" si="1"/>
        <v>0</v>
      </c>
      <c r="G40" s="54">
        <f t="shared" si="2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7"/>
        <v>3159.4969630158844</v>
      </c>
      <c r="K40" s="14">
        <f t="shared" si="3"/>
        <v>0</v>
      </c>
      <c r="L40" s="13">
        <f t="shared" si="4"/>
        <v>0</v>
      </c>
      <c r="M40" s="13">
        <f t="shared" si="5"/>
        <v>0</v>
      </c>
    </row>
    <row r="41" spans="1:13" ht="14.25" x14ac:dyDescent="0.2">
      <c r="A41" s="59">
        <v>38</v>
      </c>
      <c r="B41" s="20" t="s">
        <v>126</v>
      </c>
      <c r="C41" s="54">
        <f>+'10.1.14_SIS'!CM42</f>
        <v>0</v>
      </c>
      <c r="D41" s="54">
        <f>+'2.1.15_SIS'!CJ42</f>
        <v>0</v>
      </c>
      <c r="E41" s="54">
        <f t="shared" si="6"/>
        <v>0</v>
      </c>
      <c r="F41" s="54">
        <f t="shared" si="1"/>
        <v>0</v>
      </c>
      <c r="G41" s="54">
        <f t="shared" si="2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7"/>
        <v>1459.3608776458441</v>
      </c>
      <c r="K41" s="14">
        <f t="shared" si="3"/>
        <v>0</v>
      </c>
      <c r="L41" s="13">
        <f t="shared" si="4"/>
        <v>0</v>
      </c>
      <c r="M41" s="13">
        <f t="shared" si="5"/>
        <v>0</v>
      </c>
    </row>
    <row r="42" spans="1:13" ht="14.25" x14ac:dyDescent="0.2">
      <c r="A42" s="59">
        <v>39</v>
      </c>
      <c r="B42" s="20" t="s">
        <v>125</v>
      </c>
      <c r="C42" s="54">
        <f>+'10.1.14_SIS'!CM43</f>
        <v>0</v>
      </c>
      <c r="D42" s="54">
        <f>+'2.1.15_SIS'!CJ43</f>
        <v>0</v>
      </c>
      <c r="E42" s="54">
        <f t="shared" si="6"/>
        <v>0</v>
      </c>
      <c r="F42" s="54">
        <f t="shared" si="1"/>
        <v>0</v>
      </c>
      <c r="G42" s="54">
        <f t="shared" si="2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7"/>
        <v>2218.280705678666</v>
      </c>
      <c r="K42" s="14">
        <f t="shared" si="3"/>
        <v>0</v>
      </c>
      <c r="L42" s="13">
        <f t="shared" si="4"/>
        <v>0</v>
      </c>
      <c r="M42" s="13">
        <f t="shared" si="5"/>
        <v>0</v>
      </c>
    </row>
    <row r="43" spans="1:13" ht="14.25" x14ac:dyDescent="0.2">
      <c r="A43" s="60">
        <v>40</v>
      </c>
      <c r="B43" s="22" t="s">
        <v>124</v>
      </c>
      <c r="C43" s="55">
        <f>+'10.1.14_SIS'!CM44</f>
        <v>0</v>
      </c>
      <c r="D43" s="55">
        <f>+'2.1.15_SIS'!CJ44</f>
        <v>0</v>
      </c>
      <c r="E43" s="55">
        <f t="shared" si="6"/>
        <v>0</v>
      </c>
      <c r="F43" s="55">
        <f t="shared" si="1"/>
        <v>0</v>
      </c>
      <c r="G43" s="55">
        <f t="shared" si="2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7"/>
        <v>2911.0405142849204</v>
      </c>
      <c r="K43" s="10">
        <f t="shared" si="3"/>
        <v>0</v>
      </c>
      <c r="L43" s="11">
        <f t="shared" si="4"/>
        <v>0</v>
      </c>
      <c r="M43" s="11">
        <f t="shared" si="5"/>
        <v>0</v>
      </c>
    </row>
    <row r="44" spans="1:13" ht="14.25" x14ac:dyDescent="0.2">
      <c r="A44" s="59">
        <v>41</v>
      </c>
      <c r="B44" s="20" t="s">
        <v>123</v>
      </c>
      <c r="C44" s="54">
        <f>+'10.1.14_SIS'!CM45</f>
        <v>0</v>
      </c>
      <c r="D44" s="54">
        <f>+'2.1.15_SIS'!CJ45</f>
        <v>0</v>
      </c>
      <c r="E44" s="54">
        <f t="shared" si="6"/>
        <v>0</v>
      </c>
      <c r="F44" s="54">
        <f t="shared" si="1"/>
        <v>0</v>
      </c>
      <c r="G44" s="54">
        <f t="shared" si="2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7"/>
        <v>2088.7074287358237</v>
      </c>
      <c r="K44" s="14">
        <f t="shared" si="3"/>
        <v>0</v>
      </c>
      <c r="L44" s="13">
        <f t="shared" si="4"/>
        <v>0</v>
      </c>
      <c r="M44" s="13">
        <f t="shared" si="5"/>
        <v>0</v>
      </c>
    </row>
    <row r="45" spans="1:13" ht="14.25" x14ac:dyDescent="0.2">
      <c r="A45" s="59">
        <v>42</v>
      </c>
      <c r="B45" s="20" t="s">
        <v>122</v>
      </c>
      <c r="C45" s="54">
        <f>+'10.1.14_SIS'!CM46</f>
        <v>0</v>
      </c>
      <c r="D45" s="54">
        <f>+'2.1.15_SIS'!CJ46</f>
        <v>0</v>
      </c>
      <c r="E45" s="54">
        <f t="shared" si="6"/>
        <v>0</v>
      </c>
      <c r="F45" s="54">
        <f t="shared" si="1"/>
        <v>0</v>
      </c>
      <c r="G45" s="54">
        <f t="shared" si="2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7"/>
        <v>2823.9438875684341</v>
      </c>
      <c r="K45" s="14">
        <f t="shared" si="3"/>
        <v>0</v>
      </c>
      <c r="L45" s="13">
        <f t="shared" si="4"/>
        <v>0</v>
      </c>
      <c r="M45" s="13">
        <f t="shared" si="5"/>
        <v>0</v>
      </c>
    </row>
    <row r="46" spans="1:13" ht="14.25" x14ac:dyDescent="0.2">
      <c r="A46" s="59">
        <v>43</v>
      </c>
      <c r="B46" s="20" t="s">
        <v>121</v>
      </c>
      <c r="C46" s="54">
        <f>+'10.1.14_SIS'!CM47</f>
        <v>0</v>
      </c>
      <c r="D46" s="54">
        <f>+'2.1.15_SIS'!CJ47</f>
        <v>0</v>
      </c>
      <c r="E46" s="54">
        <f t="shared" si="6"/>
        <v>0</v>
      </c>
      <c r="F46" s="54">
        <f t="shared" si="1"/>
        <v>0</v>
      </c>
      <c r="G46" s="54">
        <f t="shared" si="2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7"/>
        <v>3181.6769360297349</v>
      </c>
      <c r="K46" s="14">
        <f t="shared" si="3"/>
        <v>0</v>
      </c>
      <c r="L46" s="13">
        <f t="shared" si="4"/>
        <v>0</v>
      </c>
      <c r="M46" s="13">
        <f t="shared" si="5"/>
        <v>0</v>
      </c>
    </row>
    <row r="47" spans="1:13" ht="14.25" x14ac:dyDescent="0.2">
      <c r="A47" s="59">
        <v>44</v>
      </c>
      <c r="B47" s="20" t="s">
        <v>120</v>
      </c>
      <c r="C47" s="54">
        <f>+'10.1.14_SIS'!CM48</f>
        <v>0</v>
      </c>
      <c r="D47" s="54">
        <f>+'2.1.15_SIS'!CJ48</f>
        <v>0</v>
      </c>
      <c r="E47" s="54">
        <f t="shared" si="6"/>
        <v>0</v>
      </c>
      <c r="F47" s="54">
        <f t="shared" si="1"/>
        <v>0</v>
      </c>
      <c r="G47" s="54">
        <f t="shared" si="2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7"/>
        <v>2780.3779075910179</v>
      </c>
      <c r="K47" s="14">
        <f t="shared" si="3"/>
        <v>0</v>
      </c>
      <c r="L47" s="13">
        <f t="shared" si="4"/>
        <v>0</v>
      </c>
      <c r="M47" s="13">
        <f t="shared" si="5"/>
        <v>0</v>
      </c>
    </row>
    <row r="48" spans="1:13" ht="14.25" x14ac:dyDescent="0.2">
      <c r="A48" s="60">
        <v>45</v>
      </c>
      <c r="B48" s="22" t="s">
        <v>119</v>
      </c>
      <c r="C48" s="55">
        <f>+'10.1.14_SIS'!CM49</f>
        <v>0</v>
      </c>
      <c r="D48" s="55">
        <f>+'2.1.15_SIS'!CJ49</f>
        <v>0</v>
      </c>
      <c r="E48" s="55">
        <f t="shared" si="6"/>
        <v>0</v>
      </c>
      <c r="F48" s="55">
        <f t="shared" si="1"/>
        <v>0</v>
      </c>
      <c r="G48" s="55">
        <f t="shared" si="2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7"/>
        <v>1404.0036249734551</v>
      </c>
      <c r="K48" s="10">
        <f t="shared" si="3"/>
        <v>0</v>
      </c>
      <c r="L48" s="11">
        <f t="shared" si="4"/>
        <v>0</v>
      </c>
      <c r="M48" s="11">
        <f t="shared" si="5"/>
        <v>0</v>
      </c>
    </row>
    <row r="49" spans="1:13" ht="14.25" x14ac:dyDescent="0.2">
      <c r="A49" s="59">
        <v>46</v>
      </c>
      <c r="B49" s="20" t="s">
        <v>118</v>
      </c>
      <c r="C49" s="54">
        <f>+'10.1.14_SIS'!CM50</f>
        <v>0</v>
      </c>
      <c r="D49" s="54">
        <f>+'2.1.15_SIS'!CJ50</f>
        <v>0</v>
      </c>
      <c r="E49" s="54">
        <f t="shared" si="6"/>
        <v>0</v>
      </c>
      <c r="F49" s="54">
        <f t="shared" si="1"/>
        <v>0</v>
      </c>
      <c r="G49" s="54">
        <f t="shared" si="2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7"/>
        <v>3389.6372234044193</v>
      </c>
      <c r="K49" s="14">
        <f t="shared" si="3"/>
        <v>0</v>
      </c>
      <c r="L49" s="13">
        <f t="shared" si="4"/>
        <v>0</v>
      </c>
      <c r="M49" s="13">
        <f t="shared" si="5"/>
        <v>0</v>
      </c>
    </row>
    <row r="50" spans="1:13" ht="14.25" x14ac:dyDescent="0.2">
      <c r="A50" s="59">
        <v>47</v>
      </c>
      <c r="B50" s="20" t="s">
        <v>117</v>
      </c>
      <c r="C50" s="54">
        <f>+'10.1.14_SIS'!CM51</f>
        <v>0</v>
      </c>
      <c r="D50" s="54">
        <f>+'2.1.15_SIS'!CJ51</f>
        <v>0</v>
      </c>
      <c r="E50" s="54">
        <f t="shared" si="6"/>
        <v>0</v>
      </c>
      <c r="F50" s="54">
        <f t="shared" si="1"/>
        <v>0</v>
      </c>
      <c r="G50" s="54">
        <f t="shared" si="2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7"/>
        <v>1717.4542628823369</v>
      </c>
      <c r="K50" s="14">
        <f t="shared" si="3"/>
        <v>0</v>
      </c>
      <c r="L50" s="13">
        <f t="shared" si="4"/>
        <v>0</v>
      </c>
      <c r="M50" s="13">
        <f t="shared" si="5"/>
        <v>0</v>
      </c>
    </row>
    <row r="51" spans="1:13" ht="14.25" x14ac:dyDescent="0.2">
      <c r="A51" s="59">
        <v>48</v>
      </c>
      <c r="B51" s="20" t="s">
        <v>116</v>
      </c>
      <c r="C51" s="54">
        <f>+'10.1.14_SIS'!CM52</f>
        <v>0</v>
      </c>
      <c r="D51" s="54">
        <f>+'2.1.15_SIS'!CJ52</f>
        <v>0</v>
      </c>
      <c r="E51" s="54">
        <f t="shared" si="6"/>
        <v>0</v>
      </c>
      <c r="F51" s="54">
        <f t="shared" si="1"/>
        <v>0</v>
      </c>
      <c r="G51" s="54">
        <f t="shared" si="2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7"/>
        <v>2427.2141264900361</v>
      </c>
      <c r="K51" s="14">
        <f t="shared" si="3"/>
        <v>0</v>
      </c>
      <c r="L51" s="13">
        <f t="shared" si="4"/>
        <v>0</v>
      </c>
      <c r="M51" s="13">
        <f t="shared" si="5"/>
        <v>0</v>
      </c>
    </row>
    <row r="52" spans="1:13" ht="14.25" x14ac:dyDescent="0.2">
      <c r="A52" s="59">
        <v>49</v>
      </c>
      <c r="B52" s="20" t="s">
        <v>115</v>
      </c>
      <c r="C52" s="54">
        <f>+'10.1.14_SIS'!CM53</f>
        <v>0</v>
      </c>
      <c r="D52" s="54">
        <f>+'2.1.15_SIS'!CJ53</f>
        <v>0</v>
      </c>
      <c r="E52" s="54">
        <f t="shared" si="6"/>
        <v>0</v>
      </c>
      <c r="F52" s="54">
        <f t="shared" si="1"/>
        <v>0</v>
      </c>
      <c r="G52" s="54">
        <f t="shared" si="2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7"/>
        <v>2785.1577657829594</v>
      </c>
      <c r="K52" s="14">
        <f t="shared" si="3"/>
        <v>0</v>
      </c>
      <c r="L52" s="13">
        <f t="shared" si="4"/>
        <v>0</v>
      </c>
      <c r="M52" s="13">
        <f t="shared" si="5"/>
        <v>0</v>
      </c>
    </row>
    <row r="53" spans="1:13" ht="14.25" x14ac:dyDescent="0.2">
      <c r="A53" s="60">
        <v>50</v>
      </c>
      <c r="B53" s="22" t="s">
        <v>114</v>
      </c>
      <c r="C53" s="55">
        <f>+'10.1.14_SIS'!CM54</f>
        <v>0</v>
      </c>
      <c r="D53" s="55">
        <f>+'2.1.15_SIS'!CJ54</f>
        <v>0</v>
      </c>
      <c r="E53" s="55">
        <f t="shared" si="6"/>
        <v>0</v>
      </c>
      <c r="F53" s="55">
        <f t="shared" si="1"/>
        <v>0</v>
      </c>
      <c r="G53" s="55">
        <f t="shared" si="2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7"/>
        <v>2906.0746361350839</v>
      </c>
      <c r="K53" s="10">
        <f t="shared" si="3"/>
        <v>0</v>
      </c>
      <c r="L53" s="11">
        <f t="shared" si="4"/>
        <v>0</v>
      </c>
      <c r="M53" s="11">
        <f t="shared" si="5"/>
        <v>0</v>
      </c>
    </row>
    <row r="54" spans="1:13" ht="14.25" x14ac:dyDescent="0.2">
      <c r="A54" s="59">
        <v>51</v>
      </c>
      <c r="B54" s="20" t="s">
        <v>113</v>
      </c>
      <c r="C54" s="54">
        <f>+'10.1.14_SIS'!CM55</f>
        <v>0</v>
      </c>
      <c r="D54" s="54">
        <f>+'2.1.15_SIS'!CJ55</f>
        <v>0</v>
      </c>
      <c r="E54" s="54">
        <f t="shared" si="6"/>
        <v>0</v>
      </c>
      <c r="F54" s="54">
        <f t="shared" si="1"/>
        <v>0</v>
      </c>
      <c r="G54" s="54">
        <f t="shared" si="2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7"/>
        <v>2430.4264301089497</v>
      </c>
      <c r="K54" s="14">
        <f t="shared" si="3"/>
        <v>0</v>
      </c>
      <c r="L54" s="13">
        <f t="shared" si="4"/>
        <v>0</v>
      </c>
      <c r="M54" s="13">
        <f t="shared" si="5"/>
        <v>0</v>
      </c>
    </row>
    <row r="55" spans="1:13" ht="14.25" x14ac:dyDescent="0.2">
      <c r="A55" s="59">
        <v>52</v>
      </c>
      <c r="B55" s="20" t="s">
        <v>112</v>
      </c>
      <c r="C55" s="54">
        <f>+'10.1.14_SIS'!CM56</f>
        <v>0</v>
      </c>
      <c r="D55" s="54">
        <f>+'2.1.15_SIS'!CJ56</f>
        <v>0</v>
      </c>
      <c r="E55" s="54">
        <f t="shared" si="6"/>
        <v>0</v>
      </c>
      <c r="F55" s="54">
        <f t="shared" si="1"/>
        <v>0</v>
      </c>
      <c r="G55" s="54">
        <f t="shared" si="2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7"/>
        <v>2860.3222922614086</v>
      </c>
      <c r="K55" s="14">
        <f t="shared" si="3"/>
        <v>0</v>
      </c>
      <c r="L55" s="13">
        <f t="shared" si="4"/>
        <v>0</v>
      </c>
      <c r="M55" s="13">
        <f t="shared" si="5"/>
        <v>0</v>
      </c>
    </row>
    <row r="56" spans="1:13" ht="14.25" x14ac:dyDescent="0.2">
      <c r="A56" s="59">
        <v>53</v>
      </c>
      <c r="B56" s="20" t="s">
        <v>111</v>
      </c>
      <c r="C56" s="54">
        <f>+'10.1.14_SIS'!CM57</f>
        <v>0</v>
      </c>
      <c r="D56" s="54">
        <f>+'2.1.15_SIS'!CJ57</f>
        <v>0</v>
      </c>
      <c r="E56" s="54">
        <f t="shared" si="6"/>
        <v>0</v>
      </c>
      <c r="F56" s="54">
        <f t="shared" si="1"/>
        <v>0</v>
      </c>
      <c r="G56" s="54">
        <f t="shared" si="2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7"/>
        <v>2874.945409702274</v>
      </c>
      <c r="K56" s="14">
        <f t="shared" si="3"/>
        <v>0</v>
      </c>
      <c r="L56" s="13">
        <f t="shared" si="4"/>
        <v>0</v>
      </c>
      <c r="M56" s="13">
        <f t="shared" si="5"/>
        <v>0</v>
      </c>
    </row>
    <row r="57" spans="1:13" ht="14.25" x14ac:dyDescent="0.2">
      <c r="A57" s="59">
        <v>54</v>
      </c>
      <c r="B57" s="20" t="s">
        <v>110</v>
      </c>
      <c r="C57" s="54">
        <f>+'10.1.14_SIS'!CM58</f>
        <v>0</v>
      </c>
      <c r="D57" s="54">
        <f>+'2.1.15_SIS'!CJ58</f>
        <v>0</v>
      </c>
      <c r="E57" s="54">
        <f t="shared" si="6"/>
        <v>0</v>
      </c>
      <c r="F57" s="54">
        <f t="shared" si="1"/>
        <v>0</v>
      </c>
      <c r="G57" s="54">
        <f t="shared" si="2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7"/>
        <v>3409.2649185258356</v>
      </c>
      <c r="K57" s="14">
        <f t="shared" si="3"/>
        <v>0</v>
      </c>
      <c r="L57" s="13">
        <f t="shared" si="4"/>
        <v>0</v>
      </c>
      <c r="M57" s="13">
        <f t="shared" si="5"/>
        <v>0</v>
      </c>
    </row>
    <row r="58" spans="1:13" ht="14.25" x14ac:dyDescent="0.2">
      <c r="A58" s="60">
        <v>55</v>
      </c>
      <c r="B58" s="22" t="s">
        <v>109</v>
      </c>
      <c r="C58" s="55">
        <f>+'10.1.14_SIS'!CM59</f>
        <v>0</v>
      </c>
      <c r="D58" s="55">
        <f>+'2.1.15_SIS'!CJ59</f>
        <v>0</v>
      </c>
      <c r="E58" s="55">
        <f t="shared" si="6"/>
        <v>0</v>
      </c>
      <c r="F58" s="55">
        <f t="shared" si="1"/>
        <v>0</v>
      </c>
      <c r="G58" s="55">
        <f t="shared" si="2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7"/>
        <v>2530.9812745649242</v>
      </c>
      <c r="K58" s="10">
        <f t="shared" si="3"/>
        <v>0</v>
      </c>
      <c r="L58" s="11">
        <f t="shared" si="4"/>
        <v>0</v>
      </c>
      <c r="M58" s="11">
        <f t="shared" si="5"/>
        <v>0</v>
      </c>
    </row>
    <row r="59" spans="1:13" ht="14.25" x14ac:dyDescent="0.2">
      <c r="A59" s="59">
        <v>56</v>
      </c>
      <c r="B59" s="20" t="s">
        <v>108</v>
      </c>
      <c r="C59" s="54">
        <f>+'10.1.14_SIS'!CM60</f>
        <v>0</v>
      </c>
      <c r="D59" s="54">
        <f>+'2.1.15_SIS'!CJ60</f>
        <v>0</v>
      </c>
      <c r="E59" s="54">
        <f t="shared" si="6"/>
        <v>0</v>
      </c>
      <c r="F59" s="54">
        <f t="shared" si="1"/>
        <v>0</v>
      </c>
      <c r="G59" s="54">
        <f t="shared" si="2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7"/>
        <v>2821.5754704144142</v>
      </c>
      <c r="K59" s="14">
        <f t="shared" si="3"/>
        <v>0</v>
      </c>
      <c r="L59" s="13">
        <f t="shared" si="4"/>
        <v>0</v>
      </c>
      <c r="M59" s="13">
        <f t="shared" si="5"/>
        <v>0</v>
      </c>
    </row>
    <row r="60" spans="1:13" ht="14.25" x14ac:dyDescent="0.2">
      <c r="A60" s="59">
        <v>57</v>
      </c>
      <c r="B60" s="20" t="s">
        <v>107</v>
      </c>
      <c r="C60" s="54">
        <f>+'10.1.14_SIS'!CM61</f>
        <v>0</v>
      </c>
      <c r="D60" s="54">
        <f>+'2.1.15_SIS'!CJ61</f>
        <v>0</v>
      </c>
      <c r="E60" s="54">
        <f t="shared" si="6"/>
        <v>0</v>
      </c>
      <c r="F60" s="54">
        <f t="shared" si="1"/>
        <v>0</v>
      </c>
      <c r="G60" s="54">
        <f t="shared" si="2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7"/>
        <v>2695.2511489615345</v>
      </c>
      <c r="K60" s="14">
        <f t="shared" si="3"/>
        <v>0</v>
      </c>
      <c r="L60" s="13">
        <f t="shared" si="4"/>
        <v>0</v>
      </c>
      <c r="M60" s="13">
        <f t="shared" si="5"/>
        <v>0</v>
      </c>
    </row>
    <row r="61" spans="1:13" ht="14.25" x14ac:dyDescent="0.2">
      <c r="A61" s="59">
        <v>58</v>
      </c>
      <c r="B61" s="20" t="s">
        <v>106</v>
      </c>
      <c r="C61" s="54">
        <f>+'10.1.14_SIS'!CM62</f>
        <v>0</v>
      </c>
      <c r="D61" s="54">
        <f>+'2.1.15_SIS'!CJ62</f>
        <v>0</v>
      </c>
      <c r="E61" s="54">
        <f t="shared" si="6"/>
        <v>0</v>
      </c>
      <c r="F61" s="54">
        <f t="shared" si="1"/>
        <v>0</v>
      </c>
      <c r="G61" s="54">
        <f t="shared" si="2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7"/>
        <v>3185.0764818941061</v>
      </c>
      <c r="K61" s="14">
        <f t="shared" si="3"/>
        <v>0</v>
      </c>
      <c r="L61" s="13">
        <f t="shared" si="4"/>
        <v>0</v>
      </c>
      <c r="M61" s="13">
        <f t="shared" si="5"/>
        <v>0</v>
      </c>
    </row>
    <row r="62" spans="1:13" ht="14.25" x14ac:dyDescent="0.2">
      <c r="A62" s="59">
        <v>59</v>
      </c>
      <c r="B62" s="20" t="s">
        <v>105</v>
      </c>
      <c r="C62" s="54">
        <f>+'10.1.14_SIS'!CM63</f>
        <v>0</v>
      </c>
      <c r="D62" s="54">
        <f>+'2.1.15_SIS'!CJ63</f>
        <v>0</v>
      </c>
      <c r="E62" s="54">
        <f t="shared" si="6"/>
        <v>0</v>
      </c>
      <c r="F62" s="54">
        <f t="shared" si="1"/>
        <v>0</v>
      </c>
      <c r="G62" s="54">
        <f t="shared" si="2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7"/>
        <v>3655.7331467609238</v>
      </c>
      <c r="K62" s="14">
        <f t="shared" si="3"/>
        <v>0</v>
      </c>
      <c r="L62" s="13">
        <f t="shared" si="4"/>
        <v>0</v>
      </c>
      <c r="M62" s="13">
        <f t="shared" si="5"/>
        <v>0</v>
      </c>
    </row>
    <row r="63" spans="1:13" ht="14.25" x14ac:dyDescent="0.2">
      <c r="A63" s="60">
        <v>60</v>
      </c>
      <c r="B63" s="22" t="s">
        <v>104</v>
      </c>
      <c r="C63" s="55">
        <f>+'10.1.14_SIS'!CM64</f>
        <v>0</v>
      </c>
      <c r="D63" s="55">
        <f>+'2.1.15_SIS'!CJ64</f>
        <v>0</v>
      </c>
      <c r="E63" s="55">
        <f t="shared" si="6"/>
        <v>0</v>
      </c>
      <c r="F63" s="55">
        <f t="shared" si="1"/>
        <v>0</v>
      </c>
      <c r="G63" s="55">
        <f t="shared" si="2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7"/>
        <v>2947.632045031914</v>
      </c>
      <c r="K63" s="10">
        <f t="shared" si="3"/>
        <v>0</v>
      </c>
      <c r="L63" s="11">
        <f t="shared" si="4"/>
        <v>0</v>
      </c>
      <c r="M63" s="11">
        <f t="shared" si="5"/>
        <v>0</v>
      </c>
    </row>
    <row r="64" spans="1:13" ht="14.25" x14ac:dyDescent="0.2">
      <c r="A64" s="59">
        <v>61</v>
      </c>
      <c r="B64" s="20" t="s">
        <v>103</v>
      </c>
      <c r="C64" s="54">
        <f>+'10.1.14_SIS'!CM65</f>
        <v>0</v>
      </c>
      <c r="D64" s="54">
        <f>+'2.1.15_SIS'!CJ65</f>
        <v>0</v>
      </c>
      <c r="E64" s="54">
        <f t="shared" si="6"/>
        <v>0</v>
      </c>
      <c r="F64" s="54">
        <f t="shared" si="1"/>
        <v>0</v>
      </c>
      <c r="G64" s="54">
        <f t="shared" si="2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7"/>
        <v>1843.9337678184593</v>
      </c>
      <c r="K64" s="14">
        <f t="shared" si="3"/>
        <v>0</v>
      </c>
      <c r="L64" s="13">
        <f t="shared" si="4"/>
        <v>0</v>
      </c>
      <c r="M64" s="13">
        <f t="shared" si="5"/>
        <v>0</v>
      </c>
    </row>
    <row r="65" spans="1:13" ht="14.25" x14ac:dyDescent="0.2">
      <c r="A65" s="59">
        <v>62</v>
      </c>
      <c r="B65" s="20" t="s">
        <v>102</v>
      </c>
      <c r="C65" s="54">
        <f>+'10.1.14_SIS'!CM66</f>
        <v>0</v>
      </c>
      <c r="D65" s="54">
        <f>+'2.1.15_SIS'!CJ66</f>
        <v>0</v>
      </c>
      <c r="E65" s="54">
        <f t="shared" si="6"/>
        <v>0</v>
      </c>
      <c r="F65" s="54">
        <f t="shared" si="1"/>
        <v>0</v>
      </c>
      <c r="G65" s="54">
        <f t="shared" si="2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7"/>
        <v>3208.577269258004</v>
      </c>
      <c r="K65" s="14">
        <f t="shared" si="3"/>
        <v>0</v>
      </c>
      <c r="L65" s="13">
        <f t="shared" si="4"/>
        <v>0</v>
      </c>
      <c r="M65" s="13">
        <f t="shared" si="5"/>
        <v>0</v>
      </c>
    </row>
    <row r="66" spans="1:13" ht="14.25" x14ac:dyDescent="0.2">
      <c r="A66" s="59">
        <v>63</v>
      </c>
      <c r="B66" s="20" t="s">
        <v>101</v>
      </c>
      <c r="C66" s="54">
        <f>+'10.1.14_SIS'!CM67</f>
        <v>0</v>
      </c>
      <c r="D66" s="54">
        <f>+'2.1.15_SIS'!CJ67</f>
        <v>0</v>
      </c>
      <c r="E66" s="54">
        <f t="shared" si="6"/>
        <v>0</v>
      </c>
      <c r="F66" s="54">
        <f t="shared" si="1"/>
        <v>0</v>
      </c>
      <c r="G66" s="54">
        <f t="shared" si="2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7"/>
        <v>2440.5856740924046</v>
      </c>
      <c r="K66" s="14">
        <f t="shared" si="3"/>
        <v>0</v>
      </c>
      <c r="L66" s="13">
        <f t="shared" si="4"/>
        <v>0</v>
      </c>
      <c r="M66" s="13">
        <f t="shared" si="5"/>
        <v>0</v>
      </c>
    </row>
    <row r="67" spans="1:13" ht="14.25" x14ac:dyDescent="0.2">
      <c r="A67" s="59">
        <v>64</v>
      </c>
      <c r="B67" s="20" t="s">
        <v>100</v>
      </c>
      <c r="C67" s="54">
        <f>+'10.1.14_SIS'!CM68</f>
        <v>0</v>
      </c>
      <c r="D67" s="54">
        <f>+'2.1.15_SIS'!CJ68</f>
        <v>0</v>
      </c>
      <c r="E67" s="54">
        <f t="shared" si="6"/>
        <v>0</v>
      </c>
      <c r="F67" s="54">
        <f t="shared" si="1"/>
        <v>0</v>
      </c>
      <c r="G67" s="54">
        <f t="shared" si="2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7"/>
        <v>3435.2453766389126</v>
      </c>
      <c r="K67" s="14">
        <f t="shared" si="3"/>
        <v>0</v>
      </c>
      <c r="L67" s="13">
        <f t="shared" si="4"/>
        <v>0</v>
      </c>
      <c r="M67" s="13">
        <f t="shared" si="5"/>
        <v>0</v>
      </c>
    </row>
    <row r="68" spans="1:13" ht="14.25" x14ac:dyDescent="0.2">
      <c r="A68" s="60">
        <v>65</v>
      </c>
      <c r="B68" s="22" t="s">
        <v>99</v>
      </c>
      <c r="C68" s="55">
        <f>+'10.1.14_SIS'!CM69</f>
        <v>0</v>
      </c>
      <c r="D68" s="55">
        <f>+'2.1.15_SIS'!CJ69</f>
        <v>0</v>
      </c>
      <c r="E68" s="55">
        <f t="shared" si="6"/>
        <v>0</v>
      </c>
      <c r="F68" s="55">
        <f t="shared" ref="F68:F72" si="8">IF(E68&gt;0,E68,0)</f>
        <v>0</v>
      </c>
      <c r="G68" s="55">
        <f t="shared" ref="G68:G72" si="9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si="7"/>
        <v>2802.1402771971821</v>
      </c>
      <c r="K68" s="10">
        <f t="shared" ref="K68:K72" si="10">E68*J68</f>
        <v>0</v>
      </c>
      <c r="L68" s="11">
        <f t="shared" ref="L68:L72" si="11">IF(K68&gt;0,K68,0)</f>
        <v>0</v>
      </c>
      <c r="M68" s="11">
        <f t="shared" ref="M68:M72" si="12">IF(K68&lt;0,K68,0)</f>
        <v>0</v>
      </c>
    </row>
    <row r="69" spans="1:13" ht="14.25" x14ac:dyDescent="0.2">
      <c r="A69" s="59">
        <v>66</v>
      </c>
      <c r="B69" s="20" t="s">
        <v>98</v>
      </c>
      <c r="C69" s="54">
        <f>+'10.1.14_SIS'!CM70</f>
        <v>0</v>
      </c>
      <c r="D69" s="54">
        <f>+'2.1.15_SIS'!CJ70</f>
        <v>0</v>
      </c>
      <c r="E69" s="54">
        <f t="shared" ref="E69:E72" si="13">D69-C69</f>
        <v>0</v>
      </c>
      <c r="F69" s="54">
        <f t="shared" si="8"/>
        <v>0</v>
      </c>
      <c r="G69" s="54">
        <f t="shared" si="9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ref="J69:J72" si="14">(H69+I69)*0.5</f>
        <v>3647.034271695502</v>
      </c>
      <c r="K69" s="14">
        <f t="shared" si="10"/>
        <v>0</v>
      </c>
      <c r="L69" s="13">
        <f t="shared" si="11"/>
        <v>0</v>
      </c>
      <c r="M69" s="13">
        <f t="shared" si="12"/>
        <v>0</v>
      </c>
    </row>
    <row r="70" spans="1:13" ht="14.25" x14ac:dyDescent="0.2">
      <c r="A70" s="59">
        <v>67</v>
      </c>
      <c r="B70" s="20" t="s">
        <v>97</v>
      </c>
      <c r="C70" s="54">
        <f>+'10.1.14_SIS'!CM71</f>
        <v>0</v>
      </c>
      <c r="D70" s="54">
        <f>+'2.1.15_SIS'!CJ71</f>
        <v>0</v>
      </c>
      <c r="E70" s="54">
        <f t="shared" si="13"/>
        <v>0</v>
      </c>
      <c r="F70" s="54">
        <f t="shared" si="8"/>
        <v>0</v>
      </c>
      <c r="G70" s="54">
        <f t="shared" si="9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4"/>
        <v>2872.3783868067057</v>
      </c>
      <c r="K70" s="14">
        <f t="shared" si="10"/>
        <v>0</v>
      </c>
      <c r="L70" s="13">
        <f t="shared" si="11"/>
        <v>0</v>
      </c>
      <c r="M70" s="13">
        <f t="shared" si="12"/>
        <v>0</v>
      </c>
    </row>
    <row r="71" spans="1:13" ht="14.25" x14ac:dyDescent="0.2">
      <c r="A71" s="59">
        <v>68</v>
      </c>
      <c r="B71" s="20" t="s">
        <v>96</v>
      </c>
      <c r="C71" s="54">
        <f>+'10.1.14_SIS'!CM72</f>
        <v>0</v>
      </c>
      <c r="D71" s="54">
        <f>+'2.1.15_SIS'!CJ72</f>
        <v>0</v>
      </c>
      <c r="E71" s="54">
        <f t="shared" si="13"/>
        <v>0</v>
      </c>
      <c r="F71" s="54">
        <f t="shared" si="8"/>
        <v>0</v>
      </c>
      <c r="G71" s="54">
        <f t="shared" si="9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4"/>
        <v>3594.43221012803</v>
      </c>
      <c r="K71" s="14">
        <f t="shared" si="10"/>
        <v>0</v>
      </c>
      <c r="L71" s="13">
        <f t="shared" si="11"/>
        <v>0</v>
      </c>
      <c r="M71" s="13">
        <f t="shared" si="12"/>
        <v>0</v>
      </c>
    </row>
    <row r="72" spans="1:13" ht="14.25" x14ac:dyDescent="0.2">
      <c r="A72" s="59">
        <v>69</v>
      </c>
      <c r="B72" s="20" t="s">
        <v>95</v>
      </c>
      <c r="C72" s="54">
        <f>+'10.1.14_SIS'!CM73</f>
        <v>0</v>
      </c>
      <c r="D72" s="54">
        <f>+'2.1.15_SIS'!CJ73</f>
        <v>0</v>
      </c>
      <c r="E72" s="54">
        <f t="shared" si="13"/>
        <v>0</v>
      </c>
      <c r="F72" s="54">
        <f t="shared" si="8"/>
        <v>0</v>
      </c>
      <c r="G72" s="54">
        <f t="shared" si="9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4"/>
        <v>3214.0823960640669</v>
      </c>
      <c r="K72" s="14">
        <f t="shared" si="10"/>
        <v>0</v>
      </c>
      <c r="L72" s="13">
        <f t="shared" si="11"/>
        <v>0</v>
      </c>
      <c r="M72" s="13">
        <f t="shared" si="12"/>
        <v>0</v>
      </c>
    </row>
    <row r="73" spans="1:13" ht="13.5" thickBot="1" x14ac:dyDescent="0.25">
      <c r="A73" s="35"/>
      <c r="B73" s="34" t="s">
        <v>94</v>
      </c>
      <c r="C73" s="67">
        <f>SUM(C4:C72)</f>
        <v>860</v>
      </c>
      <c r="D73" s="67">
        <f>SUM(D4:D72)</f>
        <v>859</v>
      </c>
      <c r="E73" s="67">
        <f>SUM(E4:E72)</f>
        <v>-1</v>
      </c>
      <c r="F73" s="67">
        <f>SUM(F4:F72)</f>
        <v>0</v>
      </c>
      <c r="G73" s="67">
        <f>SUM(G4:G72)</f>
        <v>-1</v>
      </c>
      <c r="H73" s="33"/>
      <c r="I73" s="32"/>
      <c r="J73" s="32"/>
      <c r="K73" s="31">
        <f>SUM(K4:K72)</f>
        <v>-2496.207366959236</v>
      </c>
      <c r="L73" s="31">
        <f>SUM(L4:L72)</f>
        <v>0</v>
      </c>
      <c r="M73" s="31">
        <f>SUM(M4:M72)</f>
        <v>-2496.207366959236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February 1 Mid-year Adjustment for Students</oddHeader>
    <oddFooter>&amp;R&amp;P</oddFooter>
  </headerFooter>
  <colBreaks count="1" manualBreakCount="1">
    <brk id="7" max="73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1" t="s">
        <v>170</v>
      </c>
      <c r="B1" s="222"/>
      <c r="C1" s="125" t="s">
        <v>508</v>
      </c>
      <c r="D1" s="124" t="s">
        <v>710</v>
      </c>
      <c r="E1" s="43" t="s">
        <v>709</v>
      </c>
      <c r="F1" s="43" t="s">
        <v>501</v>
      </c>
      <c r="G1" s="43" t="s">
        <v>502</v>
      </c>
      <c r="H1" s="126" t="s">
        <v>517</v>
      </c>
      <c r="I1" s="127" t="s">
        <v>503</v>
      </c>
      <c r="J1" s="124" t="s">
        <v>712</v>
      </c>
      <c r="K1" s="123" t="s">
        <v>505</v>
      </c>
      <c r="L1" s="123" t="s">
        <v>506</v>
      </c>
      <c r="M1" s="123" t="s">
        <v>507</v>
      </c>
    </row>
    <row r="2" spans="1:13" ht="13.9" customHeight="1" x14ac:dyDescent="0.25">
      <c r="A2" s="39"/>
      <c r="B2" s="38"/>
      <c r="C2" s="29">
        <v>1</v>
      </c>
      <c r="D2" s="29">
        <f>C2+1</f>
        <v>2</v>
      </c>
      <c r="E2" s="29">
        <f>D2+1</f>
        <v>3</v>
      </c>
      <c r="F2" s="29">
        <f t="shared" ref="F2:M2" si="0">E2+1</f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28" t="s">
        <v>90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54">
        <f>+'10.1.14_SIS'!CP5</f>
        <v>0</v>
      </c>
      <c r="D4" s="54">
        <f>+'2.1.15_SIS'!CM5</f>
        <v>0</v>
      </c>
      <c r="E4" s="54">
        <f>D4-C4</f>
        <v>0</v>
      </c>
      <c r="F4" s="54">
        <f t="shared" ref="F4:F67" si="1">IF(E4&gt;0,E4,0)</f>
        <v>0</v>
      </c>
      <c r="G4" s="54">
        <f t="shared" ref="G4:G67" si="2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>(H4+I4)*0.5</f>
        <v>2771.6692206674916</v>
      </c>
      <c r="K4" s="14">
        <f t="shared" ref="K4:K67" si="3">E4*J4</f>
        <v>0</v>
      </c>
      <c r="L4" s="13">
        <f t="shared" ref="L4:L67" si="4">IF(K4&gt;0,K4,0)</f>
        <v>0</v>
      </c>
      <c r="M4" s="13">
        <f t="shared" ref="M4:M67" si="5">IF(K4&lt;0,K4,0)</f>
        <v>0</v>
      </c>
    </row>
    <row r="5" spans="1:13" ht="14.25" x14ac:dyDescent="0.2">
      <c r="A5" s="59">
        <v>2</v>
      </c>
      <c r="B5" s="20" t="s">
        <v>162</v>
      </c>
      <c r="C5" s="54">
        <f>+'10.1.14_SIS'!CP6</f>
        <v>0</v>
      </c>
      <c r="D5" s="54">
        <f>+'2.1.15_SIS'!CM6</f>
        <v>0</v>
      </c>
      <c r="E5" s="54">
        <f t="shared" ref="E5:E68" si="6">D5-C5</f>
        <v>0</v>
      </c>
      <c r="F5" s="54">
        <f t="shared" si="1"/>
        <v>0</v>
      </c>
      <c r="G5" s="54">
        <f t="shared" si="2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ref="J5:J68" si="7">(H5+I5)*0.5</f>
        <v>3579.4733208693319</v>
      </c>
      <c r="K5" s="14">
        <f t="shared" si="3"/>
        <v>0</v>
      </c>
      <c r="L5" s="13">
        <f t="shared" si="4"/>
        <v>0</v>
      </c>
      <c r="M5" s="13">
        <f t="shared" si="5"/>
        <v>0</v>
      </c>
    </row>
    <row r="6" spans="1:13" ht="14.25" x14ac:dyDescent="0.2">
      <c r="A6" s="59">
        <v>3</v>
      </c>
      <c r="B6" s="20" t="s">
        <v>161</v>
      </c>
      <c r="C6" s="54">
        <f>+'10.1.14_SIS'!CP7</f>
        <v>0</v>
      </c>
      <c r="D6" s="54">
        <f>+'2.1.15_SIS'!CM7</f>
        <v>0</v>
      </c>
      <c r="E6" s="54">
        <f t="shared" si="6"/>
        <v>0</v>
      </c>
      <c r="F6" s="54">
        <f t="shared" si="1"/>
        <v>0</v>
      </c>
      <c r="G6" s="54">
        <f t="shared" si="2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7"/>
        <v>2376.013101369841</v>
      </c>
      <c r="K6" s="14">
        <f t="shared" si="3"/>
        <v>0</v>
      </c>
      <c r="L6" s="13">
        <f t="shared" si="4"/>
        <v>0</v>
      </c>
      <c r="M6" s="13">
        <f t="shared" si="5"/>
        <v>0</v>
      </c>
    </row>
    <row r="7" spans="1:13" ht="14.25" x14ac:dyDescent="0.2">
      <c r="A7" s="59">
        <v>4</v>
      </c>
      <c r="B7" s="20" t="s">
        <v>160</v>
      </c>
      <c r="C7" s="54">
        <f>+'10.1.14_SIS'!CP8</f>
        <v>0</v>
      </c>
      <c r="D7" s="54">
        <f>+'2.1.15_SIS'!CM8</f>
        <v>0</v>
      </c>
      <c r="E7" s="54">
        <f t="shared" si="6"/>
        <v>0</v>
      </c>
      <c r="F7" s="54">
        <f t="shared" si="1"/>
        <v>0</v>
      </c>
      <c r="G7" s="54">
        <f t="shared" si="2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7"/>
        <v>3352.4090723439285</v>
      </c>
      <c r="K7" s="14">
        <f t="shared" si="3"/>
        <v>0</v>
      </c>
      <c r="L7" s="13">
        <f t="shared" si="4"/>
        <v>0</v>
      </c>
      <c r="M7" s="13">
        <f t="shared" si="5"/>
        <v>0</v>
      </c>
    </row>
    <row r="8" spans="1:13" ht="14.25" x14ac:dyDescent="0.2">
      <c r="A8" s="60">
        <v>5</v>
      </c>
      <c r="B8" s="22" t="s">
        <v>159</v>
      </c>
      <c r="C8" s="55">
        <f>+'10.1.14_SIS'!CP9</f>
        <v>0</v>
      </c>
      <c r="D8" s="55">
        <f>+'2.1.15_SIS'!CM9</f>
        <v>0</v>
      </c>
      <c r="E8" s="55">
        <f t="shared" si="6"/>
        <v>0</v>
      </c>
      <c r="F8" s="55">
        <f t="shared" si="1"/>
        <v>0</v>
      </c>
      <c r="G8" s="55">
        <f t="shared" si="2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7"/>
        <v>2912.4252830049554</v>
      </c>
      <c r="K8" s="10">
        <f t="shared" si="3"/>
        <v>0</v>
      </c>
      <c r="L8" s="11">
        <f t="shared" si="4"/>
        <v>0</v>
      </c>
      <c r="M8" s="11">
        <f t="shared" si="5"/>
        <v>0</v>
      </c>
    </row>
    <row r="9" spans="1:13" ht="14.25" x14ac:dyDescent="0.2">
      <c r="A9" s="59">
        <v>6</v>
      </c>
      <c r="B9" s="20" t="s">
        <v>158</v>
      </c>
      <c r="C9" s="54">
        <f>+'10.1.14_SIS'!CP10</f>
        <v>0</v>
      </c>
      <c r="D9" s="54">
        <f>+'2.1.15_SIS'!CM10</f>
        <v>0</v>
      </c>
      <c r="E9" s="54">
        <f t="shared" si="6"/>
        <v>0</v>
      </c>
      <c r="F9" s="54">
        <f t="shared" si="1"/>
        <v>0</v>
      </c>
      <c r="G9" s="54">
        <f t="shared" si="2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7"/>
        <v>2961.9943062477932</v>
      </c>
      <c r="K9" s="14">
        <f t="shared" si="3"/>
        <v>0</v>
      </c>
      <c r="L9" s="13">
        <f t="shared" si="4"/>
        <v>0</v>
      </c>
      <c r="M9" s="13">
        <f t="shared" si="5"/>
        <v>0</v>
      </c>
    </row>
    <row r="10" spans="1:13" ht="14.25" x14ac:dyDescent="0.2">
      <c r="A10" s="59">
        <v>7</v>
      </c>
      <c r="B10" s="20" t="s">
        <v>157</v>
      </c>
      <c r="C10" s="54">
        <f>+'10.1.14_SIS'!CP11</f>
        <v>0</v>
      </c>
      <c r="D10" s="54">
        <f>+'2.1.15_SIS'!CM11</f>
        <v>0</v>
      </c>
      <c r="E10" s="54">
        <f t="shared" si="6"/>
        <v>0</v>
      </c>
      <c r="F10" s="54">
        <f t="shared" si="1"/>
        <v>0</v>
      </c>
      <c r="G10" s="54">
        <f t="shared" si="2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7"/>
        <v>1499.961598173516</v>
      </c>
      <c r="K10" s="14">
        <f t="shared" si="3"/>
        <v>0</v>
      </c>
      <c r="L10" s="13">
        <f t="shared" si="4"/>
        <v>0</v>
      </c>
      <c r="M10" s="13">
        <f t="shared" si="5"/>
        <v>0</v>
      </c>
    </row>
    <row r="11" spans="1:13" ht="14.25" x14ac:dyDescent="0.2">
      <c r="A11" s="59">
        <v>8</v>
      </c>
      <c r="B11" s="20" t="s">
        <v>156</v>
      </c>
      <c r="C11" s="54">
        <f>+'10.1.14_SIS'!CP12</f>
        <v>0</v>
      </c>
      <c r="D11" s="54">
        <f>+'2.1.15_SIS'!CM12</f>
        <v>0</v>
      </c>
      <c r="E11" s="54">
        <f t="shared" si="6"/>
        <v>0</v>
      </c>
      <c r="F11" s="54">
        <f t="shared" si="1"/>
        <v>0</v>
      </c>
      <c r="G11" s="54">
        <f t="shared" si="2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7"/>
        <v>2697.7812297794271</v>
      </c>
      <c r="K11" s="14">
        <f t="shared" si="3"/>
        <v>0</v>
      </c>
      <c r="L11" s="13">
        <f t="shared" si="4"/>
        <v>0</v>
      </c>
      <c r="M11" s="13">
        <f t="shared" si="5"/>
        <v>0</v>
      </c>
    </row>
    <row r="12" spans="1:13" ht="14.25" x14ac:dyDescent="0.2">
      <c r="A12" s="59">
        <v>9</v>
      </c>
      <c r="B12" s="20" t="s">
        <v>155</v>
      </c>
      <c r="C12" s="54">
        <f>+'10.1.14_SIS'!CP13</f>
        <v>0</v>
      </c>
      <c r="D12" s="54">
        <f>+'2.1.15_SIS'!CM13</f>
        <v>0</v>
      </c>
      <c r="E12" s="54">
        <f t="shared" si="6"/>
        <v>0</v>
      </c>
      <c r="F12" s="54">
        <f t="shared" si="1"/>
        <v>0</v>
      </c>
      <c r="G12" s="54">
        <f t="shared" si="2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7"/>
        <v>2688.6107536022505</v>
      </c>
      <c r="K12" s="14">
        <f t="shared" si="3"/>
        <v>0</v>
      </c>
      <c r="L12" s="13">
        <f t="shared" si="4"/>
        <v>0</v>
      </c>
      <c r="M12" s="13">
        <f t="shared" si="5"/>
        <v>0</v>
      </c>
    </row>
    <row r="13" spans="1:13" ht="14.25" x14ac:dyDescent="0.2">
      <c r="A13" s="60">
        <v>10</v>
      </c>
      <c r="B13" s="22" t="s">
        <v>154</v>
      </c>
      <c r="C13" s="55">
        <f>+'10.1.14_SIS'!CP14</f>
        <v>0</v>
      </c>
      <c r="D13" s="55">
        <f>+'2.1.15_SIS'!CM14</f>
        <v>0</v>
      </c>
      <c r="E13" s="55">
        <f t="shared" si="6"/>
        <v>0</v>
      </c>
      <c r="F13" s="55">
        <f t="shared" si="1"/>
        <v>0</v>
      </c>
      <c r="G13" s="55">
        <f t="shared" si="2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7"/>
        <v>2496.207366959236</v>
      </c>
      <c r="K13" s="10">
        <f t="shared" si="3"/>
        <v>0</v>
      </c>
      <c r="L13" s="11">
        <f t="shared" si="4"/>
        <v>0</v>
      </c>
      <c r="M13" s="11">
        <f t="shared" si="5"/>
        <v>0</v>
      </c>
    </row>
    <row r="14" spans="1:13" ht="14.25" x14ac:dyDescent="0.2">
      <c r="A14" s="59">
        <v>11</v>
      </c>
      <c r="B14" s="20" t="s">
        <v>153</v>
      </c>
      <c r="C14" s="54">
        <f>+'10.1.14_SIS'!CP15</f>
        <v>0</v>
      </c>
      <c r="D14" s="54">
        <f>+'2.1.15_SIS'!CM15</f>
        <v>0</v>
      </c>
      <c r="E14" s="54">
        <f t="shared" si="6"/>
        <v>0</v>
      </c>
      <c r="F14" s="54">
        <f t="shared" si="1"/>
        <v>0</v>
      </c>
      <c r="G14" s="54">
        <f t="shared" si="2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7"/>
        <v>3902.5436118176676</v>
      </c>
      <c r="K14" s="14">
        <f t="shared" si="3"/>
        <v>0</v>
      </c>
      <c r="L14" s="13">
        <f t="shared" si="4"/>
        <v>0</v>
      </c>
      <c r="M14" s="13">
        <f t="shared" si="5"/>
        <v>0</v>
      </c>
    </row>
    <row r="15" spans="1:13" ht="14.25" x14ac:dyDescent="0.2">
      <c r="A15" s="59">
        <v>12</v>
      </c>
      <c r="B15" s="20" t="s">
        <v>152</v>
      </c>
      <c r="C15" s="54">
        <f>+'10.1.14_SIS'!CP16</f>
        <v>0</v>
      </c>
      <c r="D15" s="54">
        <f>+'2.1.15_SIS'!CM16</f>
        <v>0</v>
      </c>
      <c r="E15" s="54">
        <f t="shared" si="6"/>
        <v>0</v>
      </c>
      <c r="F15" s="54">
        <f t="shared" si="1"/>
        <v>0</v>
      </c>
      <c r="G15" s="54">
        <f t="shared" si="2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7"/>
        <v>1364.9570491803279</v>
      </c>
      <c r="K15" s="14">
        <f t="shared" si="3"/>
        <v>0</v>
      </c>
      <c r="L15" s="13">
        <f t="shared" si="4"/>
        <v>0</v>
      </c>
      <c r="M15" s="13">
        <f t="shared" si="5"/>
        <v>0</v>
      </c>
    </row>
    <row r="16" spans="1:13" ht="14.25" x14ac:dyDescent="0.2">
      <c r="A16" s="59">
        <v>13</v>
      </c>
      <c r="B16" s="20" t="s">
        <v>151</v>
      </c>
      <c r="C16" s="54">
        <f>+'10.1.14_SIS'!CP17</f>
        <v>0</v>
      </c>
      <c r="D16" s="54">
        <f>+'2.1.15_SIS'!CM17</f>
        <v>0</v>
      </c>
      <c r="E16" s="54">
        <f t="shared" si="6"/>
        <v>0</v>
      </c>
      <c r="F16" s="54">
        <f t="shared" si="1"/>
        <v>0</v>
      </c>
      <c r="G16" s="54">
        <f t="shared" si="2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7"/>
        <v>3591.5298879166107</v>
      </c>
      <c r="K16" s="14">
        <f t="shared" si="3"/>
        <v>0</v>
      </c>
      <c r="L16" s="13">
        <f t="shared" si="4"/>
        <v>0</v>
      </c>
      <c r="M16" s="13">
        <f t="shared" si="5"/>
        <v>0</v>
      </c>
    </row>
    <row r="17" spans="1:13" ht="14.25" x14ac:dyDescent="0.2">
      <c r="A17" s="59">
        <v>14</v>
      </c>
      <c r="B17" s="20" t="s">
        <v>150</v>
      </c>
      <c r="C17" s="54">
        <f>+'10.1.14_SIS'!CP18</f>
        <v>0</v>
      </c>
      <c r="D17" s="54">
        <f>+'2.1.15_SIS'!CM18</f>
        <v>0</v>
      </c>
      <c r="E17" s="54">
        <f t="shared" si="6"/>
        <v>0</v>
      </c>
      <c r="F17" s="54">
        <f t="shared" si="1"/>
        <v>0</v>
      </c>
      <c r="G17" s="54">
        <f t="shared" si="2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7"/>
        <v>3072.4654706249999</v>
      </c>
      <c r="K17" s="14">
        <f t="shared" si="3"/>
        <v>0</v>
      </c>
      <c r="L17" s="13">
        <f t="shared" si="4"/>
        <v>0</v>
      </c>
      <c r="M17" s="13">
        <f t="shared" si="5"/>
        <v>0</v>
      </c>
    </row>
    <row r="18" spans="1:13" ht="14.25" x14ac:dyDescent="0.2">
      <c r="A18" s="60">
        <v>15</v>
      </c>
      <c r="B18" s="22" t="s">
        <v>149</v>
      </c>
      <c r="C18" s="55">
        <f>+'10.1.14_SIS'!CP19</f>
        <v>0</v>
      </c>
      <c r="D18" s="55">
        <f>+'2.1.15_SIS'!CM19</f>
        <v>0</v>
      </c>
      <c r="E18" s="55">
        <f t="shared" si="6"/>
        <v>0</v>
      </c>
      <c r="F18" s="55">
        <f t="shared" si="1"/>
        <v>0</v>
      </c>
      <c r="G18" s="55">
        <f t="shared" si="2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7"/>
        <v>3151.8142607029977</v>
      </c>
      <c r="K18" s="10">
        <f t="shared" si="3"/>
        <v>0</v>
      </c>
      <c r="L18" s="11">
        <f t="shared" si="4"/>
        <v>0</v>
      </c>
      <c r="M18" s="11">
        <f t="shared" si="5"/>
        <v>0</v>
      </c>
    </row>
    <row r="19" spans="1:13" ht="14.25" x14ac:dyDescent="0.2">
      <c r="A19" s="59">
        <v>16</v>
      </c>
      <c r="B19" s="20" t="s">
        <v>148</v>
      </c>
      <c r="C19" s="54">
        <f>+'10.1.14_SIS'!CP20</f>
        <v>0</v>
      </c>
      <c r="D19" s="54">
        <f>+'2.1.15_SIS'!CM20</f>
        <v>0</v>
      </c>
      <c r="E19" s="54">
        <f t="shared" si="6"/>
        <v>0</v>
      </c>
      <c r="F19" s="54">
        <f t="shared" si="1"/>
        <v>0</v>
      </c>
      <c r="G19" s="54">
        <f t="shared" si="2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7"/>
        <v>1333.4897177171013</v>
      </c>
      <c r="K19" s="14">
        <f t="shared" si="3"/>
        <v>0</v>
      </c>
      <c r="L19" s="13">
        <f t="shared" si="4"/>
        <v>0</v>
      </c>
      <c r="M19" s="13">
        <f t="shared" si="5"/>
        <v>0</v>
      </c>
    </row>
    <row r="20" spans="1:13" ht="14.25" x14ac:dyDescent="0.2">
      <c r="A20" s="59">
        <v>17</v>
      </c>
      <c r="B20" s="20" t="s">
        <v>147</v>
      </c>
      <c r="C20" s="54">
        <f>+'10.1.14_SIS'!CP21</f>
        <v>0</v>
      </c>
      <c r="D20" s="54">
        <f>+'2.1.15_SIS'!CM21</f>
        <v>0</v>
      </c>
      <c r="E20" s="54">
        <f t="shared" si="6"/>
        <v>0</v>
      </c>
      <c r="F20" s="54">
        <f t="shared" si="1"/>
        <v>0</v>
      </c>
      <c r="G20" s="54">
        <f t="shared" si="2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7"/>
        <v>2082.5378304967589</v>
      </c>
      <c r="K20" s="14">
        <f t="shared" si="3"/>
        <v>0</v>
      </c>
      <c r="L20" s="13">
        <f t="shared" si="4"/>
        <v>0</v>
      </c>
      <c r="M20" s="13">
        <f t="shared" si="5"/>
        <v>0</v>
      </c>
    </row>
    <row r="21" spans="1:13" ht="14.25" x14ac:dyDescent="0.2">
      <c r="A21" s="59">
        <v>18</v>
      </c>
      <c r="B21" s="20" t="s">
        <v>146</v>
      </c>
      <c r="C21" s="54">
        <f>+'10.1.14_SIS'!CP22</f>
        <v>0</v>
      </c>
      <c r="D21" s="54">
        <f>+'2.1.15_SIS'!CM22</f>
        <v>0</v>
      </c>
      <c r="E21" s="54">
        <f t="shared" si="6"/>
        <v>0</v>
      </c>
      <c r="F21" s="54">
        <f t="shared" si="1"/>
        <v>0</v>
      </c>
      <c r="G21" s="54">
        <f t="shared" si="2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7"/>
        <v>3600.2516750237864</v>
      </c>
      <c r="K21" s="14">
        <f t="shared" si="3"/>
        <v>0</v>
      </c>
      <c r="L21" s="13">
        <f t="shared" si="4"/>
        <v>0</v>
      </c>
      <c r="M21" s="13">
        <f t="shared" si="5"/>
        <v>0</v>
      </c>
    </row>
    <row r="22" spans="1:13" ht="14.25" x14ac:dyDescent="0.2">
      <c r="A22" s="59">
        <v>19</v>
      </c>
      <c r="B22" s="20" t="s">
        <v>145</v>
      </c>
      <c r="C22" s="54">
        <f>+'10.1.14_SIS'!CP23</f>
        <v>0</v>
      </c>
      <c r="D22" s="54">
        <f>+'2.1.15_SIS'!CM23</f>
        <v>0</v>
      </c>
      <c r="E22" s="54">
        <f t="shared" si="6"/>
        <v>0</v>
      </c>
      <c r="F22" s="54">
        <f t="shared" si="1"/>
        <v>0</v>
      </c>
      <c r="G22" s="54">
        <f t="shared" si="2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7"/>
        <v>3109.9110934730224</v>
      </c>
      <c r="K22" s="14">
        <f t="shared" si="3"/>
        <v>0</v>
      </c>
      <c r="L22" s="13">
        <f t="shared" si="4"/>
        <v>0</v>
      </c>
      <c r="M22" s="13">
        <f t="shared" si="5"/>
        <v>0</v>
      </c>
    </row>
    <row r="23" spans="1:13" ht="14.25" x14ac:dyDescent="0.2">
      <c r="A23" s="60">
        <v>20</v>
      </c>
      <c r="B23" s="22" t="s">
        <v>144</v>
      </c>
      <c r="C23" s="55">
        <f>+'10.1.14_SIS'!CP24</f>
        <v>0</v>
      </c>
      <c r="D23" s="55">
        <f>+'2.1.15_SIS'!CM24</f>
        <v>0</v>
      </c>
      <c r="E23" s="55">
        <f t="shared" si="6"/>
        <v>0</v>
      </c>
      <c r="F23" s="55">
        <f t="shared" si="1"/>
        <v>0</v>
      </c>
      <c r="G23" s="55">
        <f t="shared" si="2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7"/>
        <v>2932.3450782781006</v>
      </c>
      <c r="K23" s="10">
        <f t="shared" si="3"/>
        <v>0</v>
      </c>
      <c r="L23" s="11">
        <f t="shared" si="4"/>
        <v>0</v>
      </c>
      <c r="M23" s="11">
        <f t="shared" si="5"/>
        <v>0</v>
      </c>
    </row>
    <row r="24" spans="1:13" ht="14.25" x14ac:dyDescent="0.2">
      <c r="A24" s="59">
        <v>21</v>
      </c>
      <c r="B24" s="20" t="s">
        <v>143</v>
      </c>
      <c r="C24" s="54">
        <f>+'10.1.14_SIS'!CP25</f>
        <v>0</v>
      </c>
      <c r="D24" s="54">
        <f>+'2.1.15_SIS'!CM25</f>
        <v>0</v>
      </c>
      <c r="E24" s="54">
        <f t="shared" si="6"/>
        <v>0</v>
      </c>
      <c r="F24" s="54">
        <f t="shared" si="1"/>
        <v>0</v>
      </c>
      <c r="G24" s="54">
        <f t="shared" si="2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7"/>
        <v>3346.3271147933883</v>
      </c>
      <c r="K24" s="14">
        <f t="shared" si="3"/>
        <v>0</v>
      </c>
      <c r="L24" s="13">
        <f t="shared" si="4"/>
        <v>0</v>
      </c>
      <c r="M24" s="13">
        <f t="shared" si="5"/>
        <v>0</v>
      </c>
    </row>
    <row r="25" spans="1:13" ht="14.25" x14ac:dyDescent="0.2">
      <c r="A25" s="59">
        <v>22</v>
      </c>
      <c r="B25" s="20" t="s">
        <v>142</v>
      </c>
      <c r="C25" s="54">
        <f>+'10.1.14_SIS'!CP26</f>
        <v>0</v>
      </c>
      <c r="D25" s="54">
        <f>+'2.1.15_SIS'!CM26</f>
        <v>0</v>
      </c>
      <c r="E25" s="54">
        <f t="shared" si="6"/>
        <v>0</v>
      </c>
      <c r="F25" s="54">
        <f t="shared" si="1"/>
        <v>0</v>
      </c>
      <c r="G25" s="54">
        <f t="shared" si="2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7"/>
        <v>3456.2349904097996</v>
      </c>
      <c r="K25" s="14">
        <f t="shared" si="3"/>
        <v>0</v>
      </c>
      <c r="L25" s="13">
        <f t="shared" si="4"/>
        <v>0</v>
      </c>
      <c r="M25" s="13">
        <f t="shared" si="5"/>
        <v>0</v>
      </c>
    </row>
    <row r="26" spans="1:13" ht="14.25" x14ac:dyDescent="0.2">
      <c r="A26" s="59">
        <v>23</v>
      </c>
      <c r="B26" s="20" t="s">
        <v>141</v>
      </c>
      <c r="C26" s="54">
        <f>+'10.1.14_SIS'!CP27</f>
        <v>0</v>
      </c>
      <c r="D26" s="54">
        <f>+'2.1.15_SIS'!CM27</f>
        <v>0</v>
      </c>
      <c r="E26" s="54">
        <f t="shared" si="6"/>
        <v>0</v>
      </c>
      <c r="F26" s="54">
        <f t="shared" si="1"/>
        <v>0</v>
      </c>
      <c r="G26" s="54">
        <f t="shared" si="2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7"/>
        <v>2849.8007632989579</v>
      </c>
      <c r="K26" s="14">
        <f t="shared" si="3"/>
        <v>0</v>
      </c>
      <c r="L26" s="13">
        <f t="shared" si="4"/>
        <v>0</v>
      </c>
      <c r="M26" s="13">
        <f t="shared" si="5"/>
        <v>0</v>
      </c>
    </row>
    <row r="27" spans="1:13" ht="14.25" x14ac:dyDescent="0.2">
      <c r="A27" s="59">
        <v>24</v>
      </c>
      <c r="B27" s="20" t="s">
        <v>140</v>
      </c>
      <c r="C27" s="54">
        <f>+'10.1.14_SIS'!CP28</f>
        <v>0</v>
      </c>
      <c r="D27" s="54">
        <f>+'2.1.15_SIS'!CM28</f>
        <v>0</v>
      </c>
      <c r="E27" s="54">
        <f t="shared" si="6"/>
        <v>0</v>
      </c>
      <c r="F27" s="54">
        <f t="shared" si="1"/>
        <v>0</v>
      </c>
      <c r="G27" s="54">
        <f t="shared" si="2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7"/>
        <v>1732.96201807885</v>
      </c>
      <c r="K27" s="14">
        <f t="shared" si="3"/>
        <v>0</v>
      </c>
      <c r="L27" s="13">
        <f t="shared" si="4"/>
        <v>0</v>
      </c>
      <c r="M27" s="13">
        <f t="shared" si="5"/>
        <v>0</v>
      </c>
    </row>
    <row r="28" spans="1:13" ht="14.25" x14ac:dyDescent="0.2">
      <c r="A28" s="60">
        <v>25</v>
      </c>
      <c r="B28" s="22" t="s">
        <v>139</v>
      </c>
      <c r="C28" s="55">
        <f>+'10.1.14_SIS'!CP29</f>
        <v>0</v>
      </c>
      <c r="D28" s="55">
        <f>+'2.1.15_SIS'!CM29</f>
        <v>0</v>
      </c>
      <c r="E28" s="55">
        <f t="shared" si="6"/>
        <v>0</v>
      </c>
      <c r="F28" s="55">
        <f t="shared" si="1"/>
        <v>0</v>
      </c>
      <c r="G28" s="55">
        <f t="shared" si="2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7"/>
        <v>2413.4010137472851</v>
      </c>
      <c r="K28" s="10">
        <f t="shared" si="3"/>
        <v>0</v>
      </c>
      <c r="L28" s="11">
        <f t="shared" si="4"/>
        <v>0</v>
      </c>
      <c r="M28" s="11">
        <f t="shared" si="5"/>
        <v>0</v>
      </c>
    </row>
    <row r="29" spans="1:13" ht="14.25" x14ac:dyDescent="0.2">
      <c r="A29" s="59">
        <v>26</v>
      </c>
      <c r="B29" s="20" t="s">
        <v>138</v>
      </c>
      <c r="C29" s="54">
        <f>+'10.1.14_SIS'!CP30</f>
        <v>0</v>
      </c>
      <c r="D29" s="54">
        <f>+'2.1.15_SIS'!CM30</f>
        <v>0</v>
      </c>
      <c r="E29" s="54">
        <f t="shared" si="6"/>
        <v>0</v>
      </c>
      <c r="F29" s="54">
        <f t="shared" si="1"/>
        <v>0</v>
      </c>
      <c r="G29" s="54">
        <f t="shared" si="2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7"/>
        <v>2130.6974985285419</v>
      </c>
      <c r="K29" s="14">
        <f t="shared" si="3"/>
        <v>0</v>
      </c>
      <c r="L29" s="13">
        <f t="shared" si="4"/>
        <v>0</v>
      </c>
      <c r="M29" s="13">
        <f t="shared" si="5"/>
        <v>0</v>
      </c>
    </row>
    <row r="30" spans="1:13" ht="14.25" x14ac:dyDescent="0.2">
      <c r="A30" s="59">
        <v>27</v>
      </c>
      <c r="B30" s="20" t="s">
        <v>137</v>
      </c>
      <c r="C30" s="54">
        <f>+'10.1.14_SIS'!CP31</f>
        <v>0</v>
      </c>
      <c r="D30" s="54">
        <f>+'2.1.15_SIS'!CM31</f>
        <v>0</v>
      </c>
      <c r="E30" s="54">
        <f t="shared" si="6"/>
        <v>0</v>
      </c>
      <c r="F30" s="54">
        <f t="shared" si="1"/>
        <v>0</v>
      </c>
      <c r="G30" s="54">
        <f t="shared" si="2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7"/>
        <v>3248.9806919988505</v>
      </c>
      <c r="K30" s="14">
        <f t="shared" si="3"/>
        <v>0</v>
      </c>
      <c r="L30" s="13">
        <f t="shared" si="4"/>
        <v>0</v>
      </c>
      <c r="M30" s="13">
        <f t="shared" si="5"/>
        <v>0</v>
      </c>
    </row>
    <row r="31" spans="1:13" ht="14.25" x14ac:dyDescent="0.2">
      <c r="A31" s="59">
        <v>28</v>
      </c>
      <c r="B31" s="20" t="s">
        <v>136</v>
      </c>
      <c r="C31" s="54">
        <f>+'10.1.14_SIS'!CP32</f>
        <v>2</v>
      </c>
      <c r="D31" s="54">
        <f>+'2.1.15_SIS'!CM32</f>
        <v>0</v>
      </c>
      <c r="E31" s="54">
        <f t="shared" si="6"/>
        <v>-2</v>
      </c>
      <c r="F31" s="54">
        <f t="shared" si="1"/>
        <v>0</v>
      </c>
      <c r="G31" s="54">
        <f t="shared" si="2"/>
        <v>-2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7"/>
        <v>1915.9079423284411</v>
      </c>
      <c r="K31" s="14">
        <f t="shared" si="3"/>
        <v>-3831.8158846568822</v>
      </c>
      <c r="L31" s="13">
        <f t="shared" si="4"/>
        <v>0</v>
      </c>
      <c r="M31" s="13">
        <f t="shared" si="5"/>
        <v>-3831.8158846568822</v>
      </c>
    </row>
    <row r="32" spans="1:13" ht="14.25" x14ac:dyDescent="0.2">
      <c r="A32" s="59">
        <v>29</v>
      </c>
      <c r="B32" s="20" t="s">
        <v>135</v>
      </c>
      <c r="C32" s="54">
        <f>+'10.1.14_SIS'!CP33</f>
        <v>0</v>
      </c>
      <c r="D32" s="54">
        <f>+'2.1.15_SIS'!CM33</f>
        <v>0</v>
      </c>
      <c r="E32" s="54">
        <f t="shared" si="6"/>
        <v>0</v>
      </c>
      <c r="F32" s="54">
        <f t="shared" si="1"/>
        <v>0</v>
      </c>
      <c r="G32" s="54">
        <f t="shared" si="2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7"/>
        <v>2296.9811605086861</v>
      </c>
      <c r="K32" s="14">
        <f t="shared" si="3"/>
        <v>0</v>
      </c>
      <c r="L32" s="13">
        <f t="shared" si="4"/>
        <v>0</v>
      </c>
      <c r="M32" s="13">
        <f t="shared" si="5"/>
        <v>0</v>
      </c>
    </row>
    <row r="33" spans="1:13" ht="14.25" x14ac:dyDescent="0.2">
      <c r="A33" s="60">
        <v>30</v>
      </c>
      <c r="B33" s="22" t="s">
        <v>134</v>
      </c>
      <c r="C33" s="55">
        <f>+'10.1.14_SIS'!CP34</f>
        <v>0</v>
      </c>
      <c r="D33" s="55">
        <f>+'2.1.15_SIS'!CM34</f>
        <v>0</v>
      </c>
      <c r="E33" s="55">
        <f t="shared" si="6"/>
        <v>0</v>
      </c>
      <c r="F33" s="55">
        <f t="shared" si="1"/>
        <v>0</v>
      </c>
      <c r="G33" s="55">
        <f t="shared" si="2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7"/>
        <v>3265.8513636998382</v>
      </c>
      <c r="K33" s="10">
        <f t="shared" si="3"/>
        <v>0</v>
      </c>
      <c r="L33" s="11">
        <f t="shared" si="4"/>
        <v>0</v>
      </c>
      <c r="M33" s="11">
        <f t="shared" si="5"/>
        <v>0</v>
      </c>
    </row>
    <row r="34" spans="1:13" ht="14.25" x14ac:dyDescent="0.2">
      <c r="A34" s="59">
        <v>31</v>
      </c>
      <c r="B34" s="20" t="s">
        <v>133</v>
      </c>
      <c r="C34" s="54">
        <f>+'10.1.14_SIS'!CP35</f>
        <v>0</v>
      </c>
      <c r="D34" s="54">
        <f>+'2.1.15_SIS'!CM35</f>
        <v>0</v>
      </c>
      <c r="E34" s="54">
        <f t="shared" si="6"/>
        <v>0</v>
      </c>
      <c r="F34" s="54">
        <f t="shared" si="1"/>
        <v>0</v>
      </c>
      <c r="G34" s="54">
        <f t="shared" si="2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7"/>
        <v>2570.7238358434265</v>
      </c>
      <c r="K34" s="14">
        <f t="shared" si="3"/>
        <v>0</v>
      </c>
      <c r="L34" s="13">
        <f t="shared" si="4"/>
        <v>0</v>
      </c>
      <c r="M34" s="13">
        <f t="shared" si="5"/>
        <v>0</v>
      </c>
    </row>
    <row r="35" spans="1:13" ht="14.25" x14ac:dyDescent="0.2">
      <c r="A35" s="59">
        <v>32</v>
      </c>
      <c r="B35" s="20" t="s">
        <v>132</v>
      </c>
      <c r="C35" s="54">
        <f>+'10.1.14_SIS'!CP36</f>
        <v>0</v>
      </c>
      <c r="D35" s="54">
        <f>+'2.1.15_SIS'!CM36</f>
        <v>0</v>
      </c>
      <c r="E35" s="54">
        <f t="shared" si="6"/>
        <v>0</v>
      </c>
      <c r="F35" s="54">
        <f t="shared" si="1"/>
        <v>0</v>
      </c>
      <c r="G35" s="54">
        <f t="shared" si="2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7"/>
        <v>3106.2945945305637</v>
      </c>
      <c r="K35" s="14">
        <f t="shared" si="3"/>
        <v>0</v>
      </c>
      <c r="L35" s="13">
        <f t="shared" si="4"/>
        <v>0</v>
      </c>
      <c r="M35" s="13">
        <f t="shared" si="5"/>
        <v>0</v>
      </c>
    </row>
    <row r="36" spans="1:13" ht="14.25" x14ac:dyDescent="0.2">
      <c r="A36" s="59">
        <v>33</v>
      </c>
      <c r="B36" s="20" t="s">
        <v>131</v>
      </c>
      <c r="C36" s="54">
        <f>+'10.1.14_SIS'!CP37</f>
        <v>0</v>
      </c>
      <c r="D36" s="54">
        <f>+'2.1.15_SIS'!CM37</f>
        <v>0</v>
      </c>
      <c r="E36" s="54">
        <f t="shared" si="6"/>
        <v>0</v>
      </c>
      <c r="F36" s="54">
        <f t="shared" si="1"/>
        <v>0</v>
      </c>
      <c r="G36" s="54">
        <f t="shared" si="2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7"/>
        <v>3055.7677279042618</v>
      </c>
      <c r="K36" s="14">
        <f t="shared" si="3"/>
        <v>0</v>
      </c>
      <c r="L36" s="13">
        <f t="shared" si="4"/>
        <v>0</v>
      </c>
      <c r="M36" s="13">
        <f t="shared" si="5"/>
        <v>0</v>
      </c>
    </row>
    <row r="37" spans="1:13" ht="14.25" x14ac:dyDescent="0.2">
      <c r="A37" s="59">
        <v>34</v>
      </c>
      <c r="B37" s="20" t="s">
        <v>130</v>
      </c>
      <c r="C37" s="54">
        <f>+'10.1.14_SIS'!CP38</f>
        <v>0</v>
      </c>
      <c r="D37" s="54">
        <f>+'2.1.15_SIS'!CM38</f>
        <v>0</v>
      </c>
      <c r="E37" s="54">
        <f t="shared" si="6"/>
        <v>0</v>
      </c>
      <c r="F37" s="54">
        <f t="shared" si="1"/>
        <v>0</v>
      </c>
      <c r="G37" s="54">
        <f t="shared" si="2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7"/>
        <v>3468.1038421394505</v>
      </c>
      <c r="K37" s="14">
        <f t="shared" si="3"/>
        <v>0</v>
      </c>
      <c r="L37" s="13">
        <f t="shared" si="4"/>
        <v>0</v>
      </c>
      <c r="M37" s="13">
        <f t="shared" si="5"/>
        <v>0</v>
      </c>
    </row>
    <row r="38" spans="1:13" ht="14.25" x14ac:dyDescent="0.2">
      <c r="A38" s="60">
        <v>35</v>
      </c>
      <c r="B38" s="22" t="s">
        <v>129</v>
      </c>
      <c r="C38" s="55">
        <f>+'10.1.14_SIS'!CP39</f>
        <v>0</v>
      </c>
      <c r="D38" s="55">
        <f>+'2.1.15_SIS'!CM39</f>
        <v>0</v>
      </c>
      <c r="E38" s="55">
        <f t="shared" si="6"/>
        <v>0</v>
      </c>
      <c r="F38" s="55">
        <f t="shared" si="1"/>
        <v>0</v>
      </c>
      <c r="G38" s="55">
        <f t="shared" si="2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7"/>
        <v>2852.1041030238803</v>
      </c>
      <c r="K38" s="10">
        <f t="shared" si="3"/>
        <v>0</v>
      </c>
      <c r="L38" s="11">
        <f t="shared" si="4"/>
        <v>0</v>
      </c>
      <c r="M38" s="11">
        <f t="shared" si="5"/>
        <v>0</v>
      </c>
    </row>
    <row r="39" spans="1:13" ht="14.25" x14ac:dyDescent="0.2">
      <c r="A39" s="59">
        <v>36</v>
      </c>
      <c r="B39" s="20" t="s">
        <v>128</v>
      </c>
      <c r="C39" s="54">
        <f>+'10.1.14_SIS'!CP40</f>
        <v>0</v>
      </c>
      <c r="D39" s="54">
        <f>+'2.1.15_SIS'!CM40</f>
        <v>0</v>
      </c>
      <c r="E39" s="54">
        <f t="shared" si="6"/>
        <v>0</v>
      </c>
      <c r="F39" s="54">
        <f t="shared" si="1"/>
        <v>0</v>
      </c>
      <c r="G39" s="54">
        <f t="shared" si="2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7"/>
        <v>2174.3672795383109</v>
      </c>
      <c r="K39" s="14">
        <f t="shared" si="3"/>
        <v>0</v>
      </c>
      <c r="L39" s="13">
        <f t="shared" si="4"/>
        <v>0</v>
      </c>
      <c r="M39" s="13">
        <f t="shared" si="5"/>
        <v>0</v>
      </c>
    </row>
    <row r="40" spans="1:13" ht="14.25" x14ac:dyDescent="0.2">
      <c r="A40" s="59">
        <v>37</v>
      </c>
      <c r="B40" s="20" t="s">
        <v>127</v>
      </c>
      <c r="C40" s="54">
        <f>+'10.1.14_SIS'!CP41</f>
        <v>0</v>
      </c>
      <c r="D40" s="54">
        <f>+'2.1.15_SIS'!CM41</f>
        <v>0</v>
      </c>
      <c r="E40" s="54">
        <f t="shared" si="6"/>
        <v>0</v>
      </c>
      <c r="F40" s="54">
        <f t="shared" si="1"/>
        <v>0</v>
      </c>
      <c r="G40" s="54">
        <f t="shared" si="2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7"/>
        <v>3159.4969630158844</v>
      </c>
      <c r="K40" s="14">
        <f t="shared" si="3"/>
        <v>0</v>
      </c>
      <c r="L40" s="13">
        <f t="shared" si="4"/>
        <v>0</v>
      </c>
      <c r="M40" s="13">
        <f t="shared" si="5"/>
        <v>0</v>
      </c>
    </row>
    <row r="41" spans="1:13" ht="14.25" x14ac:dyDescent="0.2">
      <c r="A41" s="59">
        <v>38</v>
      </c>
      <c r="B41" s="20" t="s">
        <v>126</v>
      </c>
      <c r="C41" s="54">
        <f>+'10.1.14_SIS'!CP42</f>
        <v>0</v>
      </c>
      <c r="D41" s="54">
        <f>+'2.1.15_SIS'!CM42</f>
        <v>0</v>
      </c>
      <c r="E41" s="54">
        <f t="shared" si="6"/>
        <v>0</v>
      </c>
      <c r="F41" s="54">
        <f t="shared" si="1"/>
        <v>0</v>
      </c>
      <c r="G41" s="54">
        <f t="shared" si="2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7"/>
        <v>1459.3608776458441</v>
      </c>
      <c r="K41" s="14">
        <f t="shared" si="3"/>
        <v>0</v>
      </c>
      <c r="L41" s="13">
        <f t="shared" si="4"/>
        <v>0</v>
      </c>
      <c r="M41" s="13">
        <f t="shared" si="5"/>
        <v>0</v>
      </c>
    </row>
    <row r="42" spans="1:13" ht="14.25" x14ac:dyDescent="0.2">
      <c r="A42" s="59">
        <v>39</v>
      </c>
      <c r="B42" s="20" t="s">
        <v>125</v>
      </c>
      <c r="C42" s="54">
        <f>+'10.1.14_SIS'!CP43</f>
        <v>0</v>
      </c>
      <c r="D42" s="54">
        <f>+'2.1.15_SIS'!CM43</f>
        <v>0</v>
      </c>
      <c r="E42" s="54">
        <f t="shared" si="6"/>
        <v>0</v>
      </c>
      <c r="F42" s="54">
        <f t="shared" si="1"/>
        <v>0</v>
      </c>
      <c r="G42" s="54">
        <f t="shared" si="2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7"/>
        <v>2218.280705678666</v>
      </c>
      <c r="K42" s="14">
        <f t="shared" si="3"/>
        <v>0</v>
      </c>
      <c r="L42" s="13">
        <f t="shared" si="4"/>
        <v>0</v>
      </c>
      <c r="M42" s="13">
        <f t="shared" si="5"/>
        <v>0</v>
      </c>
    </row>
    <row r="43" spans="1:13" ht="14.25" x14ac:dyDescent="0.2">
      <c r="A43" s="60">
        <v>40</v>
      </c>
      <c r="B43" s="22" t="s">
        <v>124</v>
      </c>
      <c r="C43" s="55">
        <f>+'10.1.14_SIS'!CP44</f>
        <v>0</v>
      </c>
      <c r="D43" s="55">
        <f>+'2.1.15_SIS'!CM44</f>
        <v>0</v>
      </c>
      <c r="E43" s="55">
        <f t="shared" si="6"/>
        <v>0</v>
      </c>
      <c r="F43" s="55">
        <f t="shared" si="1"/>
        <v>0</v>
      </c>
      <c r="G43" s="55">
        <f t="shared" si="2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7"/>
        <v>2911.0405142849204</v>
      </c>
      <c r="K43" s="10">
        <f t="shared" si="3"/>
        <v>0</v>
      </c>
      <c r="L43" s="11">
        <f t="shared" si="4"/>
        <v>0</v>
      </c>
      <c r="M43" s="11">
        <f t="shared" si="5"/>
        <v>0</v>
      </c>
    </row>
    <row r="44" spans="1:13" ht="14.25" x14ac:dyDescent="0.2">
      <c r="A44" s="59">
        <v>41</v>
      </c>
      <c r="B44" s="20" t="s">
        <v>123</v>
      </c>
      <c r="C44" s="54">
        <f>+'10.1.14_SIS'!CP45</f>
        <v>0</v>
      </c>
      <c r="D44" s="54">
        <f>+'2.1.15_SIS'!CM45</f>
        <v>0</v>
      </c>
      <c r="E44" s="54">
        <f t="shared" si="6"/>
        <v>0</v>
      </c>
      <c r="F44" s="54">
        <f t="shared" si="1"/>
        <v>0</v>
      </c>
      <c r="G44" s="54">
        <f t="shared" si="2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7"/>
        <v>2088.7074287358237</v>
      </c>
      <c r="K44" s="14">
        <f t="shared" si="3"/>
        <v>0</v>
      </c>
      <c r="L44" s="13">
        <f t="shared" si="4"/>
        <v>0</v>
      </c>
      <c r="M44" s="13">
        <f t="shared" si="5"/>
        <v>0</v>
      </c>
    </row>
    <row r="45" spans="1:13" ht="14.25" x14ac:dyDescent="0.2">
      <c r="A45" s="59">
        <v>42</v>
      </c>
      <c r="B45" s="20" t="s">
        <v>122</v>
      </c>
      <c r="C45" s="54">
        <f>+'10.1.14_SIS'!CP46</f>
        <v>0</v>
      </c>
      <c r="D45" s="54">
        <f>+'2.1.15_SIS'!CM46</f>
        <v>0</v>
      </c>
      <c r="E45" s="54">
        <f t="shared" si="6"/>
        <v>0</v>
      </c>
      <c r="F45" s="54">
        <f t="shared" si="1"/>
        <v>0</v>
      </c>
      <c r="G45" s="54">
        <f t="shared" si="2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7"/>
        <v>2823.9438875684341</v>
      </c>
      <c r="K45" s="14">
        <f t="shared" si="3"/>
        <v>0</v>
      </c>
      <c r="L45" s="13">
        <f t="shared" si="4"/>
        <v>0</v>
      </c>
      <c r="M45" s="13">
        <f t="shared" si="5"/>
        <v>0</v>
      </c>
    </row>
    <row r="46" spans="1:13" ht="14.25" x14ac:dyDescent="0.2">
      <c r="A46" s="59">
        <v>43</v>
      </c>
      <c r="B46" s="20" t="s">
        <v>121</v>
      </c>
      <c r="C46" s="54">
        <f>+'10.1.14_SIS'!CP47</f>
        <v>0</v>
      </c>
      <c r="D46" s="54">
        <f>+'2.1.15_SIS'!CM47</f>
        <v>0</v>
      </c>
      <c r="E46" s="54">
        <f t="shared" si="6"/>
        <v>0</v>
      </c>
      <c r="F46" s="54">
        <f t="shared" si="1"/>
        <v>0</v>
      </c>
      <c r="G46" s="54">
        <f t="shared" si="2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7"/>
        <v>3181.6769360297349</v>
      </c>
      <c r="K46" s="14">
        <f t="shared" si="3"/>
        <v>0</v>
      </c>
      <c r="L46" s="13">
        <f t="shared" si="4"/>
        <v>0</v>
      </c>
      <c r="M46" s="13">
        <f t="shared" si="5"/>
        <v>0</v>
      </c>
    </row>
    <row r="47" spans="1:13" ht="14.25" x14ac:dyDescent="0.2">
      <c r="A47" s="59">
        <v>44</v>
      </c>
      <c r="B47" s="20" t="s">
        <v>120</v>
      </c>
      <c r="C47" s="54">
        <f>+'10.1.14_SIS'!CP48</f>
        <v>0</v>
      </c>
      <c r="D47" s="54">
        <f>+'2.1.15_SIS'!CM48</f>
        <v>0</v>
      </c>
      <c r="E47" s="54">
        <f t="shared" si="6"/>
        <v>0</v>
      </c>
      <c r="F47" s="54">
        <f t="shared" si="1"/>
        <v>0</v>
      </c>
      <c r="G47" s="54">
        <f t="shared" si="2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7"/>
        <v>2780.3779075910179</v>
      </c>
      <c r="K47" s="14">
        <f t="shared" si="3"/>
        <v>0</v>
      </c>
      <c r="L47" s="13">
        <f t="shared" si="4"/>
        <v>0</v>
      </c>
      <c r="M47" s="13">
        <f t="shared" si="5"/>
        <v>0</v>
      </c>
    </row>
    <row r="48" spans="1:13" ht="14.25" x14ac:dyDescent="0.2">
      <c r="A48" s="60">
        <v>45</v>
      </c>
      <c r="B48" s="22" t="s">
        <v>119</v>
      </c>
      <c r="C48" s="55">
        <f>+'10.1.14_SIS'!CP49</f>
        <v>0</v>
      </c>
      <c r="D48" s="55">
        <f>+'2.1.15_SIS'!CM49</f>
        <v>0</v>
      </c>
      <c r="E48" s="55">
        <f t="shared" si="6"/>
        <v>0</v>
      </c>
      <c r="F48" s="55">
        <f t="shared" si="1"/>
        <v>0</v>
      </c>
      <c r="G48" s="55">
        <f t="shared" si="2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7"/>
        <v>1404.0036249734551</v>
      </c>
      <c r="K48" s="10">
        <f t="shared" si="3"/>
        <v>0</v>
      </c>
      <c r="L48" s="11">
        <f t="shared" si="4"/>
        <v>0</v>
      </c>
      <c r="M48" s="11">
        <f t="shared" si="5"/>
        <v>0</v>
      </c>
    </row>
    <row r="49" spans="1:13" ht="14.25" x14ac:dyDescent="0.2">
      <c r="A49" s="59">
        <v>46</v>
      </c>
      <c r="B49" s="20" t="s">
        <v>118</v>
      </c>
      <c r="C49" s="54">
        <f>+'10.1.14_SIS'!CP50</f>
        <v>0</v>
      </c>
      <c r="D49" s="54">
        <f>+'2.1.15_SIS'!CM50</f>
        <v>0</v>
      </c>
      <c r="E49" s="54">
        <f t="shared" si="6"/>
        <v>0</v>
      </c>
      <c r="F49" s="54">
        <f t="shared" si="1"/>
        <v>0</v>
      </c>
      <c r="G49" s="54">
        <f t="shared" si="2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7"/>
        <v>3389.6372234044193</v>
      </c>
      <c r="K49" s="14">
        <f t="shared" si="3"/>
        <v>0</v>
      </c>
      <c r="L49" s="13">
        <f t="shared" si="4"/>
        <v>0</v>
      </c>
      <c r="M49" s="13">
        <f t="shared" si="5"/>
        <v>0</v>
      </c>
    </row>
    <row r="50" spans="1:13" ht="14.25" x14ac:dyDescent="0.2">
      <c r="A50" s="59">
        <v>47</v>
      </c>
      <c r="B50" s="20" t="s">
        <v>117</v>
      </c>
      <c r="C50" s="54">
        <f>+'10.1.14_SIS'!CP51</f>
        <v>0</v>
      </c>
      <c r="D50" s="54">
        <f>+'2.1.15_SIS'!CM51</f>
        <v>0</v>
      </c>
      <c r="E50" s="54">
        <f t="shared" si="6"/>
        <v>0</v>
      </c>
      <c r="F50" s="54">
        <f t="shared" si="1"/>
        <v>0</v>
      </c>
      <c r="G50" s="54">
        <f t="shared" si="2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7"/>
        <v>1717.4542628823369</v>
      </c>
      <c r="K50" s="14">
        <f t="shared" si="3"/>
        <v>0</v>
      </c>
      <c r="L50" s="13">
        <f t="shared" si="4"/>
        <v>0</v>
      </c>
      <c r="M50" s="13">
        <f t="shared" si="5"/>
        <v>0</v>
      </c>
    </row>
    <row r="51" spans="1:13" ht="14.25" x14ac:dyDescent="0.2">
      <c r="A51" s="59">
        <v>48</v>
      </c>
      <c r="B51" s="20" t="s">
        <v>116</v>
      </c>
      <c r="C51" s="54">
        <f>+'10.1.14_SIS'!CP52</f>
        <v>0</v>
      </c>
      <c r="D51" s="54">
        <f>+'2.1.15_SIS'!CM52</f>
        <v>0</v>
      </c>
      <c r="E51" s="54">
        <f t="shared" si="6"/>
        <v>0</v>
      </c>
      <c r="F51" s="54">
        <f t="shared" si="1"/>
        <v>0</v>
      </c>
      <c r="G51" s="54">
        <f t="shared" si="2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7"/>
        <v>2427.2141264900361</v>
      </c>
      <c r="K51" s="14">
        <f t="shared" si="3"/>
        <v>0</v>
      </c>
      <c r="L51" s="13">
        <f t="shared" si="4"/>
        <v>0</v>
      </c>
      <c r="M51" s="13">
        <f t="shared" si="5"/>
        <v>0</v>
      </c>
    </row>
    <row r="52" spans="1:13" ht="14.25" x14ac:dyDescent="0.2">
      <c r="A52" s="59">
        <v>49</v>
      </c>
      <c r="B52" s="20" t="s">
        <v>115</v>
      </c>
      <c r="C52" s="54">
        <f>+'10.1.14_SIS'!CP53</f>
        <v>218</v>
      </c>
      <c r="D52" s="54">
        <f>+'2.1.15_SIS'!CM53</f>
        <v>207</v>
      </c>
      <c r="E52" s="54">
        <f t="shared" si="6"/>
        <v>-11</v>
      </c>
      <c r="F52" s="54">
        <f t="shared" si="1"/>
        <v>0</v>
      </c>
      <c r="G52" s="54">
        <f t="shared" si="2"/>
        <v>-11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7"/>
        <v>2785.1577657829594</v>
      </c>
      <c r="K52" s="14">
        <f t="shared" si="3"/>
        <v>-30636.735423612554</v>
      </c>
      <c r="L52" s="13">
        <f t="shared" si="4"/>
        <v>0</v>
      </c>
      <c r="M52" s="13">
        <f t="shared" si="5"/>
        <v>-30636.735423612554</v>
      </c>
    </row>
    <row r="53" spans="1:13" ht="14.25" x14ac:dyDescent="0.2">
      <c r="A53" s="60">
        <v>50</v>
      </c>
      <c r="B53" s="22" t="s">
        <v>114</v>
      </c>
      <c r="C53" s="55">
        <f>+'10.1.14_SIS'!CP54</f>
        <v>0</v>
      </c>
      <c r="D53" s="55">
        <f>+'2.1.15_SIS'!CM54</f>
        <v>0</v>
      </c>
      <c r="E53" s="55">
        <f t="shared" si="6"/>
        <v>0</v>
      </c>
      <c r="F53" s="55">
        <f t="shared" si="1"/>
        <v>0</v>
      </c>
      <c r="G53" s="55">
        <f t="shared" si="2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7"/>
        <v>2906.0746361350839</v>
      </c>
      <c r="K53" s="10">
        <f t="shared" si="3"/>
        <v>0</v>
      </c>
      <c r="L53" s="11">
        <f t="shared" si="4"/>
        <v>0</v>
      </c>
      <c r="M53" s="11">
        <f t="shared" si="5"/>
        <v>0</v>
      </c>
    </row>
    <row r="54" spans="1:13" ht="14.25" x14ac:dyDescent="0.2">
      <c r="A54" s="59">
        <v>51</v>
      </c>
      <c r="B54" s="20" t="s">
        <v>113</v>
      </c>
      <c r="C54" s="54">
        <f>+'10.1.14_SIS'!CP55</f>
        <v>0</v>
      </c>
      <c r="D54" s="54">
        <f>+'2.1.15_SIS'!CM55</f>
        <v>0</v>
      </c>
      <c r="E54" s="54">
        <f t="shared" si="6"/>
        <v>0</v>
      </c>
      <c r="F54" s="54">
        <f t="shared" si="1"/>
        <v>0</v>
      </c>
      <c r="G54" s="54">
        <f t="shared" si="2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7"/>
        <v>2430.4264301089497</v>
      </c>
      <c r="K54" s="14">
        <f t="shared" si="3"/>
        <v>0</v>
      </c>
      <c r="L54" s="13">
        <f t="shared" si="4"/>
        <v>0</v>
      </c>
      <c r="M54" s="13">
        <f t="shared" si="5"/>
        <v>0</v>
      </c>
    </row>
    <row r="55" spans="1:13" ht="14.25" x14ac:dyDescent="0.2">
      <c r="A55" s="59">
        <v>52</v>
      </c>
      <c r="B55" s="20" t="s">
        <v>112</v>
      </c>
      <c r="C55" s="54">
        <f>+'10.1.14_SIS'!CP56</f>
        <v>0</v>
      </c>
      <c r="D55" s="54">
        <f>+'2.1.15_SIS'!CM56</f>
        <v>0</v>
      </c>
      <c r="E55" s="54">
        <f t="shared" si="6"/>
        <v>0</v>
      </c>
      <c r="F55" s="54">
        <f t="shared" si="1"/>
        <v>0</v>
      </c>
      <c r="G55" s="54">
        <f t="shared" si="2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7"/>
        <v>2860.3222922614086</v>
      </c>
      <c r="K55" s="14">
        <f t="shared" si="3"/>
        <v>0</v>
      </c>
      <c r="L55" s="13">
        <f t="shared" si="4"/>
        <v>0</v>
      </c>
      <c r="M55" s="13">
        <f t="shared" si="5"/>
        <v>0</v>
      </c>
    </row>
    <row r="56" spans="1:13" ht="14.25" x14ac:dyDescent="0.2">
      <c r="A56" s="59">
        <v>53</v>
      </c>
      <c r="B56" s="20" t="s">
        <v>111</v>
      </c>
      <c r="C56" s="54">
        <f>+'10.1.14_SIS'!CP57</f>
        <v>0</v>
      </c>
      <c r="D56" s="54">
        <f>+'2.1.15_SIS'!CM57</f>
        <v>0</v>
      </c>
      <c r="E56" s="54">
        <f t="shared" si="6"/>
        <v>0</v>
      </c>
      <c r="F56" s="54">
        <f t="shared" si="1"/>
        <v>0</v>
      </c>
      <c r="G56" s="54">
        <f t="shared" si="2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7"/>
        <v>2874.945409702274</v>
      </c>
      <c r="K56" s="14">
        <f t="shared" si="3"/>
        <v>0</v>
      </c>
      <c r="L56" s="13">
        <f t="shared" si="4"/>
        <v>0</v>
      </c>
      <c r="M56" s="13">
        <f t="shared" si="5"/>
        <v>0</v>
      </c>
    </row>
    <row r="57" spans="1:13" ht="14.25" x14ac:dyDescent="0.2">
      <c r="A57" s="59">
        <v>54</v>
      </c>
      <c r="B57" s="20" t="s">
        <v>110</v>
      </c>
      <c r="C57" s="54">
        <f>+'10.1.14_SIS'!CP58</f>
        <v>0</v>
      </c>
      <c r="D57" s="54">
        <f>+'2.1.15_SIS'!CM58</f>
        <v>0</v>
      </c>
      <c r="E57" s="54">
        <f t="shared" si="6"/>
        <v>0</v>
      </c>
      <c r="F57" s="54">
        <f t="shared" si="1"/>
        <v>0</v>
      </c>
      <c r="G57" s="54">
        <f t="shared" si="2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7"/>
        <v>3409.2649185258356</v>
      </c>
      <c r="K57" s="14">
        <f t="shared" si="3"/>
        <v>0</v>
      </c>
      <c r="L57" s="13">
        <f t="shared" si="4"/>
        <v>0</v>
      </c>
      <c r="M57" s="13">
        <f t="shared" si="5"/>
        <v>0</v>
      </c>
    </row>
    <row r="58" spans="1:13" ht="14.25" x14ac:dyDescent="0.2">
      <c r="A58" s="60">
        <v>55</v>
      </c>
      <c r="B58" s="22" t="s">
        <v>109</v>
      </c>
      <c r="C58" s="55">
        <f>+'10.1.14_SIS'!CP59</f>
        <v>0</v>
      </c>
      <c r="D58" s="55">
        <f>+'2.1.15_SIS'!CM59</f>
        <v>0</v>
      </c>
      <c r="E58" s="55">
        <f t="shared" si="6"/>
        <v>0</v>
      </c>
      <c r="F58" s="55">
        <f t="shared" si="1"/>
        <v>0</v>
      </c>
      <c r="G58" s="55">
        <f t="shared" si="2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7"/>
        <v>2530.9812745649242</v>
      </c>
      <c r="K58" s="10">
        <f t="shared" si="3"/>
        <v>0</v>
      </c>
      <c r="L58" s="11">
        <f t="shared" si="4"/>
        <v>0</v>
      </c>
      <c r="M58" s="11">
        <f t="shared" si="5"/>
        <v>0</v>
      </c>
    </row>
    <row r="59" spans="1:13" ht="14.25" x14ac:dyDescent="0.2">
      <c r="A59" s="59">
        <v>56</v>
      </c>
      <c r="B59" s="20" t="s">
        <v>108</v>
      </c>
      <c r="C59" s="54">
        <f>+'10.1.14_SIS'!CP60</f>
        <v>0</v>
      </c>
      <c r="D59" s="54">
        <f>+'2.1.15_SIS'!CM60</f>
        <v>0</v>
      </c>
      <c r="E59" s="54">
        <f t="shared" si="6"/>
        <v>0</v>
      </c>
      <c r="F59" s="54">
        <f t="shared" si="1"/>
        <v>0</v>
      </c>
      <c r="G59" s="54">
        <f t="shared" si="2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7"/>
        <v>2821.5754704144142</v>
      </c>
      <c r="K59" s="14">
        <f t="shared" si="3"/>
        <v>0</v>
      </c>
      <c r="L59" s="13">
        <f t="shared" si="4"/>
        <v>0</v>
      </c>
      <c r="M59" s="13">
        <f t="shared" si="5"/>
        <v>0</v>
      </c>
    </row>
    <row r="60" spans="1:13" ht="14.25" x14ac:dyDescent="0.2">
      <c r="A60" s="59">
        <v>57</v>
      </c>
      <c r="B60" s="20" t="s">
        <v>107</v>
      </c>
      <c r="C60" s="54">
        <f>+'10.1.14_SIS'!CP61</f>
        <v>0</v>
      </c>
      <c r="D60" s="54">
        <f>+'2.1.15_SIS'!CM61</f>
        <v>0</v>
      </c>
      <c r="E60" s="54">
        <f t="shared" si="6"/>
        <v>0</v>
      </c>
      <c r="F60" s="54">
        <f t="shared" si="1"/>
        <v>0</v>
      </c>
      <c r="G60" s="54">
        <f t="shared" si="2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7"/>
        <v>2695.2511489615345</v>
      </c>
      <c r="K60" s="14">
        <f t="shared" si="3"/>
        <v>0</v>
      </c>
      <c r="L60" s="13">
        <f t="shared" si="4"/>
        <v>0</v>
      </c>
      <c r="M60" s="13">
        <f t="shared" si="5"/>
        <v>0</v>
      </c>
    </row>
    <row r="61" spans="1:13" ht="14.25" x14ac:dyDescent="0.2">
      <c r="A61" s="59">
        <v>58</v>
      </c>
      <c r="B61" s="20" t="s">
        <v>106</v>
      </c>
      <c r="C61" s="54">
        <f>+'10.1.14_SIS'!CP62</f>
        <v>0</v>
      </c>
      <c r="D61" s="54">
        <f>+'2.1.15_SIS'!CM62</f>
        <v>0</v>
      </c>
      <c r="E61" s="54">
        <f t="shared" si="6"/>
        <v>0</v>
      </c>
      <c r="F61" s="54">
        <f t="shared" si="1"/>
        <v>0</v>
      </c>
      <c r="G61" s="54">
        <f t="shared" si="2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7"/>
        <v>3185.0764818941061</v>
      </c>
      <c r="K61" s="14">
        <f t="shared" si="3"/>
        <v>0</v>
      </c>
      <c r="L61" s="13">
        <f t="shared" si="4"/>
        <v>0</v>
      </c>
      <c r="M61" s="13">
        <f t="shared" si="5"/>
        <v>0</v>
      </c>
    </row>
    <row r="62" spans="1:13" ht="14.25" x14ac:dyDescent="0.2">
      <c r="A62" s="59">
        <v>59</v>
      </c>
      <c r="B62" s="20" t="s">
        <v>105</v>
      </c>
      <c r="C62" s="54">
        <f>+'10.1.14_SIS'!CP63</f>
        <v>0</v>
      </c>
      <c r="D62" s="54">
        <f>+'2.1.15_SIS'!CM63</f>
        <v>0</v>
      </c>
      <c r="E62" s="54">
        <f t="shared" si="6"/>
        <v>0</v>
      </c>
      <c r="F62" s="54">
        <f t="shared" si="1"/>
        <v>0</v>
      </c>
      <c r="G62" s="54">
        <f t="shared" si="2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7"/>
        <v>3655.7331467609238</v>
      </c>
      <c r="K62" s="14">
        <f t="shared" si="3"/>
        <v>0</v>
      </c>
      <c r="L62" s="13">
        <f t="shared" si="4"/>
        <v>0</v>
      </c>
      <c r="M62" s="13">
        <f t="shared" si="5"/>
        <v>0</v>
      </c>
    </row>
    <row r="63" spans="1:13" ht="14.25" x14ac:dyDescent="0.2">
      <c r="A63" s="60">
        <v>60</v>
      </c>
      <c r="B63" s="22" t="s">
        <v>104</v>
      </c>
      <c r="C63" s="55">
        <f>+'10.1.14_SIS'!CP64</f>
        <v>0</v>
      </c>
      <c r="D63" s="55">
        <f>+'2.1.15_SIS'!CM64</f>
        <v>0</v>
      </c>
      <c r="E63" s="55">
        <f t="shared" si="6"/>
        <v>0</v>
      </c>
      <c r="F63" s="55">
        <f t="shared" si="1"/>
        <v>0</v>
      </c>
      <c r="G63" s="55">
        <f t="shared" si="2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7"/>
        <v>2947.632045031914</v>
      </c>
      <c r="K63" s="10">
        <f t="shared" si="3"/>
        <v>0</v>
      </c>
      <c r="L63" s="11">
        <f t="shared" si="4"/>
        <v>0</v>
      </c>
      <c r="M63" s="11">
        <f t="shared" si="5"/>
        <v>0</v>
      </c>
    </row>
    <row r="64" spans="1:13" ht="14.25" x14ac:dyDescent="0.2">
      <c r="A64" s="59">
        <v>61</v>
      </c>
      <c r="B64" s="20" t="s">
        <v>103</v>
      </c>
      <c r="C64" s="54">
        <f>+'10.1.14_SIS'!CP65</f>
        <v>0</v>
      </c>
      <c r="D64" s="54">
        <f>+'2.1.15_SIS'!CM65</f>
        <v>0</v>
      </c>
      <c r="E64" s="54">
        <f t="shared" si="6"/>
        <v>0</v>
      </c>
      <c r="F64" s="54">
        <f t="shared" si="1"/>
        <v>0</v>
      </c>
      <c r="G64" s="54">
        <f t="shared" si="2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7"/>
        <v>1843.9337678184593</v>
      </c>
      <c r="K64" s="14">
        <f t="shared" si="3"/>
        <v>0</v>
      </c>
      <c r="L64" s="13">
        <f t="shared" si="4"/>
        <v>0</v>
      </c>
      <c r="M64" s="13">
        <f t="shared" si="5"/>
        <v>0</v>
      </c>
    </row>
    <row r="65" spans="1:13" ht="14.25" x14ac:dyDescent="0.2">
      <c r="A65" s="59">
        <v>62</v>
      </c>
      <c r="B65" s="20" t="s">
        <v>102</v>
      </c>
      <c r="C65" s="54">
        <f>+'10.1.14_SIS'!CP66</f>
        <v>0</v>
      </c>
      <c r="D65" s="54">
        <f>+'2.1.15_SIS'!CM66</f>
        <v>0</v>
      </c>
      <c r="E65" s="54">
        <f t="shared" si="6"/>
        <v>0</v>
      </c>
      <c r="F65" s="54">
        <f t="shared" si="1"/>
        <v>0</v>
      </c>
      <c r="G65" s="54">
        <f t="shared" si="2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7"/>
        <v>3208.577269258004</v>
      </c>
      <c r="K65" s="14">
        <f t="shared" si="3"/>
        <v>0</v>
      </c>
      <c r="L65" s="13">
        <f t="shared" si="4"/>
        <v>0</v>
      </c>
      <c r="M65" s="13">
        <f t="shared" si="5"/>
        <v>0</v>
      </c>
    </row>
    <row r="66" spans="1:13" ht="14.25" x14ac:dyDescent="0.2">
      <c r="A66" s="59">
        <v>63</v>
      </c>
      <c r="B66" s="20" t="s">
        <v>101</v>
      </c>
      <c r="C66" s="54">
        <f>+'10.1.14_SIS'!CP67</f>
        <v>0</v>
      </c>
      <c r="D66" s="54">
        <f>+'2.1.15_SIS'!CM67</f>
        <v>0</v>
      </c>
      <c r="E66" s="54">
        <f t="shared" si="6"/>
        <v>0</v>
      </c>
      <c r="F66" s="54">
        <f t="shared" si="1"/>
        <v>0</v>
      </c>
      <c r="G66" s="54">
        <f t="shared" si="2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7"/>
        <v>2440.5856740924046</v>
      </c>
      <c r="K66" s="14">
        <f t="shared" si="3"/>
        <v>0</v>
      </c>
      <c r="L66" s="13">
        <f t="shared" si="4"/>
        <v>0</v>
      </c>
      <c r="M66" s="13">
        <f t="shared" si="5"/>
        <v>0</v>
      </c>
    </row>
    <row r="67" spans="1:13" ht="14.25" x14ac:dyDescent="0.2">
      <c r="A67" s="59">
        <v>64</v>
      </c>
      <c r="B67" s="20" t="s">
        <v>100</v>
      </c>
      <c r="C67" s="54">
        <f>+'10.1.14_SIS'!CP68</f>
        <v>0</v>
      </c>
      <c r="D67" s="54">
        <f>+'2.1.15_SIS'!CM68</f>
        <v>0</v>
      </c>
      <c r="E67" s="54">
        <f t="shared" si="6"/>
        <v>0</v>
      </c>
      <c r="F67" s="54">
        <f t="shared" si="1"/>
        <v>0</v>
      </c>
      <c r="G67" s="54">
        <f t="shared" si="2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7"/>
        <v>3435.2453766389126</v>
      </c>
      <c r="K67" s="14">
        <f t="shared" si="3"/>
        <v>0</v>
      </c>
      <c r="L67" s="13">
        <f t="shared" si="4"/>
        <v>0</v>
      </c>
      <c r="M67" s="13">
        <f t="shared" si="5"/>
        <v>0</v>
      </c>
    </row>
    <row r="68" spans="1:13" ht="14.25" x14ac:dyDescent="0.2">
      <c r="A68" s="60">
        <v>65</v>
      </c>
      <c r="B68" s="22" t="s">
        <v>99</v>
      </c>
      <c r="C68" s="55">
        <f>+'10.1.14_SIS'!CP69</f>
        <v>0</v>
      </c>
      <c r="D68" s="55">
        <f>+'2.1.15_SIS'!CM69</f>
        <v>0</v>
      </c>
      <c r="E68" s="55">
        <f t="shared" si="6"/>
        <v>0</v>
      </c>
      <c r="F68" s="55">
        <f t="shared" ref="F68:F72" si="8">IF(E68&gt;0,E68,0)</f>
        <v>0</v>
      </c>
      <c r="G68" s="55">
        <f t="shared" ref="G68:G72" si="9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si="7"/>
        <v>2802.1402771971821</v>
      </c>
      <c r="K68" s="10">
        <f t="shared" ref="K68:K72" si="10">E68*J68</f>
        <v>0</v>
      </c>
      <c r="L68" s="11">
        <f t="shared" ref="L68:L72" si="11">IF(K68&gt;0,K68,0)</f>
        <v>0</v>
      </c>
      <c r="M68" s="11">
        <f t="shared" ref="M68:M72" si="12">IF(K68&lt;0,K68,0)</f>
        <v>0</v>
      </c>
    </row>
    <row r="69" spans="1:13" ht="14.25" x14ac:dyDescent="0.2">
      <c r="A69" s="59">
        <v>66</v>
      </c>
      <c r="B69" s="20" t="s">
        <v>98</v>
      </c>
      <c r="C69" s="54">
        <f>+'10.1.14_SIS'!CP70</f>
        <v>0</v>
      </c>
      <c r="D69" s="54">
        <f>+'2.1.15_SIS'!CM70</f>
        <v>0</v>
      </c>
      <c r="E69" s="54">
        <f t="shared" ref="E69:E72" si="13">D69-C69</f>
        <v>0</v>
      </c>
      <c r="F69" s="54">
        <f t="shared" si="8"/>
        <v>0</v>
      </c>
      <c r="G69" s="54">
        <f t="shared" si="9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ref="J69:J72" si="14">(H69+I69)*0.5</f>
        <v>3647.034271695502</v>
      </c>
      <c r="K69" s="14">
        <f t="shared" si="10"/>
        <v>0</v>
      </c>
      <c r="L69" s="13">
        <f t="shared" si="11"/>
        <v>0</v>
      </c>
      <c r="M69" s="13">
        <f t="shared" si="12"/>
        <v>0</v>
      </c>
    </row>
    <row r="70" spans="1:13" ht="14.25" x14ac:dyDescent="0.2">
      <c r="A70" s="59">
        <v>67</v>
      </c>
      <c r="B70" s="20" t="s">
        <v>97</v>
      </c>
      <c r="C70" s="54">
        <f>+'10.1.14_SIS'!CP71</f>
        <v>0</v>
      </c>
      <c r="D70" s="54">
        <f>+'2.1.15_SIS'!CM71</f>
        <v>0</v>
      </c>
      <c r="E70" s="54">
        <f t="shared" si="13"/>
        <v>0</v>
      </c>
      <c r="F70" s="54">
        <f t="shared" si="8"/>
        <v>0</v>
      </c>
      <c r="G70" s="54">
        <f t="shared" si="9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4"/>
        <v>2872.3783868067057</v>
      </c>
      <c r="K70" s="14">
        <f t="shared" si="10"/>
        <v>0</v>
      </c>
      <c r="L70" s="13">
        <f t="shared" si="11"/>
        <v>0</v>
      </c>
      <c r="M70" s="13">
        <f t="shared" si="12"/>
        <v>0</v>
      </c>
    </row>
    <row r="71" spans="1:13" ht="14.25" x14ac:dyDescent="0.2">
      <c r="A71" s="59">
        <v>68</v>
      </c>
      <c r="B71" s="20" t="s">
        <v>96</v>
      </c>
      <c r="C71" s="54">
        <f>+'10.1.14_SIS'!CP72</f>
        <v>0</v>
      </c>
      <c r="D71" s="54">
        <f>+'2.1.15_SIS'!CM72</f>
        <v>0</v>
      </c>
      <c r="E71" s="54">
        <f t="shared" si="13"/>
        <v>0</v>
      </c>
      <c r="F71" s="54">
        <f t="shared" si="8"/>
        <v>0</v>
      </c>
      <c r="G71" s="54">
        <f t="shared" si="9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4"/>
        <v>3594.43221012803</v>
      </c>
      <c r="K71" s="14">
        <f t="shared" si="10"/>
        <v>0</v>
      </c>
      <c r="L71" s="13">
        <f t="shared" si="11"/>
        <v>0</v>
      </c>
      <c r="M71" s="13">
        <f t="shared" si="12"/>
        <v>0</v>
      </c>
    </row>
    <row r="72" spans="1:13" ht="14.25" x14ac:dyDescent="0.2">
      <c r="A72" s="59">
        <v>69</v>
      </c>
      <c r="B72" s="20" t="s">
        <v>95</v>
      </c>
      <c r="C72" s="54">
        <f>+'10.1.14_SIS'!CP73</f>
        <v>0</v>
      </c>
      <c r="D72" s="54">
        <f>+'2.1.15_SIS'!CM73</f>
        <v>0</v>
      </c>
      <c r="E72" s="54">
        <f t="shared" si="13"/>
        <v>0</v>
      </c>
      <c r="F72" s="54">
        <f t="shared" si="8"/>
        <v>0</v>
      </c>
      <c r="G72" s="54">
        <f t="shared" si="9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4"/>
        <v>3214.0823960640669</v>
      </c>
      <c r="K72" s="14">
        <f t="shared" si="10"/>
        <v>0</v>
      </c>
      <c r="L72" s="13">
        <f t="shared" si="11"/>
        <v>0</v>
      </c>
      <c r="M72" s="13">
        <f t="shared" si="12"/>
        <v>0</v>
      </c>
    </row>
    <row r="73" spans="1:13" ht="13.5" thickBot="1" x14ac:dyDescent="0.25">
      <c r="A73" s="35"/>
      <c r="B73" s="34" t="s">
        <v>94</v>
      </c>
      <c r="C73" s="67">
        <f>SUM(C4:C72)</f>
        <v>220</v>
      </c>
      <c r="D73" s="67">
        <f>SUM(D4:D72)</f>
        <v>207</v>
      </c>
      <c r="E73" s="67">
        <f>SUM(E4:E72)</f>
        <v>-13</v>
      </c>
      <c r="F73" s="67">
        <f>SUM(F4:F72)</f>
        <v>0</v>
      </c>
      <c r="G73" s="67">
        <f>SUM(G4:G72)</f>
        <v>-13</v>
      </c>
      <c r="H73" s="33"/>
      <c r="I73" s="32"/>
      <c r="J73" s="32"/>
      <c r="K73" s="31">
        <f>SUM(K4:K72)</f>
        <v>-34468.551308269438</v>
      </c>
      <c r="L73" s="31">
        <f>SUM(L4:L72)</f>
        <v>0</v>
      </c>
      <c r="M73" s="31">
        <f>SUM(M4:M72)</f>
        <v>-34468.551308269438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February 1 Mid-year Adjustment for Students</oddHeader>
    <oddFooter>&amp;R&amp;P</oddFooter>
  </headerFooter>
  <colBreaks count="1" manualBreakCount="1">
    <brk id="7" max="73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1" t="s">
        <v>171</v>
      </c>
      <c r="B1" s="222"/>
      <c r="C1" s="125" t="s">
        <v>508</v>
      </c>
      <c r="D1" s="124" t="s">
        <v>710</v>
      </c>
      <c r="E1" s="43" t="s">
        <v>709</v>
      </c>
      <c r="F1" s="43" t="s">
        <v>501</v>
      </c>
      <c r="G1" s="43" t="s">
        <v>502</v>
      </c>
      <c r="H1" s="126" t="s">
        <v>517</v>
      </c>
      <c r="I1" s="127" t="s">
        <v>503</v>
      </c>
      <c r="J1" s="124" t="s">
        <v>712</v>
      </c>
      <c r="K1" s="123" t="s">
        <v>505</v>
      </c>
      <c r="L1" s="123" t="s">
        <v>506</v>
      </c>
      <c r="M1" s="123" t="s">
        <v>507</v>
      </c>
    </row>
    <row r="2" spans="1:13" ht="13.9" customHeight="1" x14ac:dyDescent="0.25">
      <c r="A2" s="39"/>
      <c r="B2" s="38"/>
      <c r="C2" s="29">
        <v>1</v>
      </c>
      <c r="D2" s="29">
        <f>C2+1</f>
        <v>2</v>
      </c>
      <c r="E2" s="29">
        <f>D2+1</f>
        <v>3</v>
      </c>
      <c r="F2" s="29">
        <f t="shared" ref="F2:M2" si="0">E2+1</f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28" t="s">
        <v>90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54">
        <f>+'10.1.14_SIS'!CF5</f>
        <v>0</v>
      </c>
      <c r="D4" s="54">
        <f>+'2.1.15_SIS'!CC5</f>
        <v>0</v>
      </c>
      <c r="E4" s="54">
        <f>D4-C4</f>
        <v>0</v>
      </c>
      <c r="F4" s="54">
        <f t="shared" ref="F4:F67" si="1">IF(E4&gt;0,E4,0)</f>
        <v>0</v>
      </c>
      <c r="G4" s="54">
        <f t="shared" ref="G4:G67" si="2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>(H4+I4)*0.5</f>
        <v>2771.6692206674916</v>
      </c>
      <c r="K4" s="14">
        <f t="shared" ref="K4:K67" si="3">E4*J4</f>
        <v>0</v>
      </c>
      <c r="L4" s="13">
        <f t="shared" ref="L4:L67" si="4">IF(K4&gt;0,K4,0)</f>
        <v>0</v>
      </c>
      <c r="M4" s="13">
        <f t="shared" ref="M4:M67" si="5">IF(K4&lt;0,K4,0)</f>
        <v>0</v>
      </c>
    </row>
    <row r="5" spans="1:13" ht="14.25" x14ac:dyDescent="0.2">
      <c r="A5" s="59">
        <v>2</v>
      </c>
      <c r="B5" s="20" t="s">
        <v>162</v>
      </c>
      <c r="C5" s="54">
        <f>+'10.1.14_SIS'!CF6</f>
        <v>0</v>
      </c>
      <c r="D5" s="54">
        <f>+'2.1.15_SIS'!CC6</f>
        <v>0</v>
      </c>
      <c r="E5" s="54">
        <f t="shared" ref="E5:E68" si="6">D5-C5</f>
        <v>0</v>
      </c>
      <c r="F5" s="54">
        <f t="shared" si="1"/>
        <v>0</v>
      </c>
      <c r="G5" s="54">
        <f t="shared" si="2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ref="J5:J68" si="7">(H5+I5)*0.5</f>
        <v>3579.4733208693319</v>
      </c>
      <c r="K5" s="14">
        <f t="shared" si="3"/>
        <v>0</v>
      </c>
      <c r="L5" s="13">
        <f t="shared" si="4"/>
        <v>0</v>
      </c>
      <c r="M5" s="13">
        <f t="shared" si="5"/>
        <v>0</v>
      </c>
    </row>
    <row r="6" spans="1:13" ht="14.25" x14ac:dyDescent="0.2">
      <c r="A6" s="59">
        <v>3</v>
      </c>
      <c r="B6" s="20" t="s">
        <v>161</v>
      </c>
      <c r="C6" s="54">
        <f>+'10.1.14_SIS'!CF7</f>
        <v>0</v>
      </c>
      <c r="D6" s="54">
        <f>+'2.1.15_SIS'!CC7</f>
        <v>0</v>
      </c>
      <c r="E6" s="54">
        <f t="shared" si="6"/>
        <v>0</v>
      </c>
      <c r="F6" s="54">
        <f t="shared" si="1"/>
        <v>0</v>
      </c>
      <c r="G6" s="54">
        <f t="shared" si="2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7"/>
        <v>2376.013101369841</v>
      </c>
      <c r="K6" s="14">
        <f t="shared" si="3"/>
        <v>0</v>
      </c>
      <c r="L6" s="13">
        <f t="shared" si="4"/>
        <v>0</v>
      </c>
      <c r="M6" s="13">
        <f t="shared" si="5"/>
        <v>0</v>
      </c>
    </row>
    <row r="7" spans="1:13" ht="14.25" x14ac:dyDescent="0.2">
      <c r="A7" s="59">
        <v>4</v>
      </c>
      <c r="B7" s="20" t="s">
        <v>160</v>
      </c>
      <c r="C7" s="54">
        <f>+'10.1.14_SIS'!CF8</f>
        <v>0</v>
      </c>
      <c r="D7" s="54">
        <f>+'2.1.15_SIS'!CC8</f>
        <v>0</v>
      </c>
      <c r="E7" s="54">
        <f t="shared" si="6"/>
        <v>0</v>
      </c>
      <c r="F7" s="54">
        <f t="shared" si="1"/>
        <v>0</v>
      </c>
      <c r="G7" s="54">
        <f t="shared" si="2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7"/>
        <v>3352.4090723439285</v>
      </c>
      <c r="K7" s="14">
        <f t="shared" si="3"/>
        <v>0</v>
      </c>
      <c r="L7" s="13">
        <f t="shared" si="4"/>
        <v>0</v>
      </c>
      <c r="M7" s="13">
        <f t="shared" si="5"/>
        <v>0</v>
      </c>
    </row>
    <row r="8" spans="1:13" ht="14.25" x14ac:dyDescent="0.2">
      <c r="A8" s="60">
        <v>5</v>
      </c>
      <c r="B8" s="22" t="s">
        <v>159</v>
      </c>
      <c r="C8" s="55">
        <f>+'10.1.14_SIS'!CF9</f>
        <v>0</v>
      </c>
      <c r="D8" s="55">
        <f>+'2.1.15_SIS'!CC9</f>
        <v>0</v>
      </c>
      <c r="E8" s="55">
        <f t="shared" si="6"/>
        <v>0</v>
      </c>
      <c r="F8" s="55">
        <f t="shared" si="1"/>
        <v>0</v>
      </c>
      <c r="G8" s="55">
        <f t="shared" si="2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7"/>
        <v>2912.4252830049554</v>
      </c>
      <c r="K8" s="10">
        <f t="shared" si="3"/>
        <v>0</v>
      </c>
      <c r="L8" s="11">
        <f t="shared" si="4"/>
        <v>0</v>
      </c>
      <c r="M8" s="11">
        <f t="shared" si="5"/>
        <v>0</v>
      </c>
    </row>
    <row r="9" spans="1:13" ht="14.25" x14ac:dyDescent="0.2">
      <c r="A9" s="59">
        <v>6</v>
      </c>
      <c r="B9" s="20" t="s">
        <v>158</v>
      </c>
      <c r="C9" s="54">
        <f>+'10.1.14_SIS'!CF10</f>
        <v>0</v>
      </c>
      <c r="D9" s="54">
        <f>+'2.1.15_SIS'!CC10</f>
        <v>0</v>
      </c>
      <c r="E9" s="54">
        <f t="shared" si="6"/>
        <v>0</v>
      </c>
      <c r="F9" s="54">
        <f t="shared" si="1"/>
        <v>0</v>
      </c>
      <c r="G9" s="54">
        <f t="shared" si="2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7"/>
        <v>2961.9943062477932</v>
      </c>
      <c r="K9" s="14">
        <f t="shared" si="3"/>
        <v>0</v>
      </c>
      <c r="L9" s="13">
        <f t="shared" si="4"/>
        <v>0</v>
      </c>
      <c r="M9" s="13">
        <f t="shared" si="5"/>
        <v>0</v>
      </c>
    </row>
    <row r="10" spans="1:13" ht="14.25" x14ac:dyDescent="0.2">
      <c r="A10" s="59">
        <v>7</v>
      </c>
      <c r="B10" s="20" t="s">
        <v>157</v>
      </c>
      <c r="C10" s="54">
        <f>+'10.1.14_SIS'!CF11</f>
        <v>0</v>
      </c>
      <c r="D10" s="54">
        <f>+'2.1.15_SIS'!CC11</f>
        <v>0</v>
      </c>
      <c r="E10" s="54">
        <f t="shared" si="6"/>
        <v>0</v>
      </c>
      <c r="F10" s="54">
        <f t="shared" si="1"/>
        <v>0</v>
      </c>
      <c r="G10" s="54">
        <f t="shared" si="2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7"/>
        <v>1499.961598173516</v>
      </c>
      <c r="K10" s="14">
        <f t="shared" si="3"/>
        <v>0</v>
      </c>
      <c r="L10" s="13">
        <f t="shared" si="4"/>
        <v>0</v>
      </c>
      <c r="M10" s="13">
        <f t="shared" si="5"/>
        <v>0</v>
      </c>
    </row>
    <row r="11" spans="1:13" ht="14.25" x14ac:dyDescent="0.2">
      <c r="A11" s="59">
        <v>8</v>
      </c>
      <c r="B11" s="20" t="s">
        <v>156</v>
      </c>
      <c r="C11" s="54">
        <f>+'10.1.14_SIS'!CF12</f>
        <v>0</v>
      </c>
      <c r="D11" s="54">
        <f>+'2.1.15_SIS'!CC12</f>
        <v>0</v>
      </c>
      <c r="E11" s="54">
        <f t="shared" si="6"/>
        <v>0</v>
      </c>
      <c r="F11" s="54">
        <f t="shared" si="1"/>
        <v>0</v>
      </c>
      <c r="G11" s="54">
        <f t="shared" si="2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7"/>
        <v>2697.7812297794271</v>
      </c>
      <c r="K11" s="14">
        <f t="shared" si="3"/>
        <v>0</v>
      </c>
      <c r="L11" s="13">
        <f t="shared" si="4"/>
        <v>0</v>
      </c>
      <c r="M11" s="13">
        <f t="shared" si="5"/>
        <v>0</v>
      </c>
    </row>
    <row r="12" spans="1:13" ht="14.25" x14ac:dyDescent="0.2">
      <c r="A12" s="59">
        <v>9</v>
      </c>
      <c r="B12" s="20" t="s">
        <v>155</v>
      </c>
      <c r="C12" s="54">
        <f>+'10.1.14_SIS'!CF13</f>
        <v>0</v>
      </c>
      <c r="D12" s="54">
        <f>+'2.1.15_SIS'!CC13</f>
        <v>0</v>
      </c>
      <c r="E12" s="54">
        <f t="shared" si="6"/>
        <v>0</v>
      </c>
      <c r="F12" s="54">
        <f t="shared" si="1"/>
        <v>0</v>
      </c>
      <c r="G12" s="54">
        <f t="shared" si="2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7"/>
        <v>2688.6107536022505</v>
      </c>
      <c r="K12" s="14">
        <f t="shared" si="3"/>
        <v>0</v>
      </c>
      <c r="L12" s="13">
        <f t="shared" si="4"/>
        <v>0</v>
      </c>
      <c r="M12" s="13">
        <f t="shared" si="5"/>
        <v>0</v>
      </c>
    </row>
    <row r="13" spans="1:13" ht="14.25" x14ac:dyDescent="0.2">
      <c r="A13" s="60">
        <v>10</v>
      </c>
      <c r="B13" s="22" t="s">
        <v>154</v>
      </c>
      <c r="C13" s="55">
        <f>+'10.1.14_SIS'!CF14</f>
        <v>864</v>
      </c>
      <c r="D13" s="55">
        <f>+'2.1.15_SIS'!CC14</f>
        <v>881</v>
      </c>
      <c r="E13" s="55">
        <f t="shared" si="6"/>
        <v>17</v>
      </c>
      <c r="F13" s="55">
        <f t="shared" si="1"/>
        <v>17</v>
      </c>
      <c r="G13" s="55">
        <f t="shared" si="2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7"/>
        <v>2496.207366959236</v>
      </c>
      <c r="K13" s="10">
        <f t="shared" si="3"/>
        <v>42435.525238307011</v>
      </c>
      <c r="L13" s="11">
        <f t="shared" si="4"/>
        <v>42435.525238307011</v>
      </c>
      <c r="M13" s="11">
        <f t="shared" si="5"/>
        <v>0</v>
      </c>
    </row>
    <row r="14" spans="1:13" ht="14.25" x14ac:dyDescent="0.2">
      <c r="A14" s="59">
        <v>11</v>
      </c>
      <c r="B14" s="20" t="s">
        <v>153</v>
      </c>
      <c r="C14" s="54">
        <f>+'10.1.14_SIS'!CF15</f>
        <v>0</v>
      </c>
      <c r="D14" s="54">
        <f>+'2.1.15_SIS'!CC15</f>
        <v>0</v>
      </c>
      <c r="E14" s="54">
        <f t="shared" si="6"/>
        <v>0</v>
      </c>
      <c r="F14" s="54">
        <f t="shared" si="1"/>
        <v>0</v>
      </c>
      <c r="G14" s="54">
        <f t="shared" si="2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7"/>
        <v>3902.5436118176676</v>
      </c>
      <c r="K14" s="14">
        <f t="shared" si="3"/>
        <v>0</v>
      </c>
      <c r="L14" s="13">
        <f t="shared" si="4"/>
        <v>0</v>
      </c>
      <c r="M14" s="13">
        <f t="shared" si="5"/>
        <v>0</v>
      </c>
    </row>
    <row r="15" spans="1:13" ht="14.25" x14ac:dyDescent="0.2">
      <c r="A15" s="59">
        <v>12</v>
      </c>
      <c r="B15" s="20" t="s">
        <v>152</v>
      </c>
      <c r="C15" s="54">
        <f>+'10.1.14_SIS'!CF16</f>
        <v>0</v>
      </c>
      <c r="D15" s="54">
        <f>+'2.1.15_SIS'!CC16</f>
        <v>0</v>
      </c>
      <c r="E15" s="54">
        <f t="shared" si="6"/>
        <v>0</v>
      </c>
      <c r="F15" s="54">
        <f t="shared" si="1"/>
        <v>0</v>
      </c>
      <c r="G15" s="54">
        <f t="shared" si="2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7"/>
        <v>1364.9570491803279</v>
      </c>
      <c r="K15" s="14">
        <f t="shared" si="3"/>
        <v>0</v>
      </c>
      <c r="L15" s="13">
        <f t="shared" si="4"/>
        <v>0</v>
      </c>
      <c r="M15" s="13">
        <f t="shared" si="5"/>
        <v>0</v>
      </c>
    </row>
    <row r="16" spans="1:13" ht="14.25" x14ac:dyDescent="0.2">
      <c r="A16" s="59">
        <v>13</v>
      </c>
      <c r="B16" s="20" t="s">
        <v>151</v>
      </c>
      <c r="C16" s="54">
        <f>+'10.1.14_SIS'!CF17</f>
        <v>0</v>
      </c>
      <c r="D16" s="54">
        <f>+'2.1.15_SIS'!CC17</f>
        <v>0</v>
      </c>
      <c r="E16" s="54">
        <f t="shared" si="6"/>
        <v>0</v>
      </c>
      <c r="F16" s="54">
        <f t="shared" si="1"/>
        <v>0</v>
      </c>
      <c r="G16" s="54">
        <f t="shared" si="2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7"/>
        <v>3591.5298879166107</v>
      </c>
      <c r="K16" s="14">
        <f t="shared" si="3"/>
        <v>0</v>
      </c>
      <c r="L16" s="13">
        <f t="shared" si="4"/>
        <v>0</v>
      </c>
      <c r="M16" s="13">
        <f t="shared" si="5"/>
        <v>0</v>
      </c>
    </row>
    <row r="17" spans="1:13" ht="14.25" x14ac:dyDescent="0.2">
      <c r="A17" s="59">
        <v>14</v>
      </c>
      <c r="B17" s="20" t="s">
        <v>150</v>
      </c>
      <c r="C17" s="54">
        <f>+'10.1.14_SIS'!CF18</f>
        <v>0</v>
      </c>
      <c r="D17" s="54">
        <f>+'2.1.15_SIS'!CC18</f>
        <v>0</v>
      </c>
      <c r="E17" s="54">
        <f t="shared" si="6"/>
        <v>0</v>
      </c>
      <c r="F17" s="54">
        <f t="shared" si="1"/>
        <v>0</v>
      </c>
      <c r="G17" s="54">
        <f t="shared" si="2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7"/>
        <v>3072.4654706249999</v>
      </c>
      <c r="K17" s="14">
        <f t="shared" si="3"/>
        <v>0</v>
      </c>
      <c r="L17" s="13">
        <f t="shared" si="4"/>
        <v>0</v>
      </c>
      <c r="M17" s="13">
        <f t="shared" si="5"/>
        <v>0</v>
      </c>
    </row>
    <row r="18" spans="1:13" ht="14.25" x14ac:dyDescent="0.2">
      <c r="A18" s="60">
        <v>15</v>
      </c>
      <c r="B18" s="22" t="s">
        <v>149</v>
      </c>
      <c r="C18" s="55">
        <f>+'10.1.14_SIS'!CF19</f>
        <v>0</v>
      </c>
      <c r="D18" s="55">
        <f>+'2.1.15_SIS'!CC19</f>
        <v>0</v>
      </c>
      <c r="E18" s="55">
        <f t="shared" si="6"/>
        <v>0</v>
      </c>
      <c r="F18" s="55">
        <f t="shared" si="1"/>
        <v>0</v>
      </c>
      <c r="G18" s="55">
        <f t="shared" si="2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7"/>
        <v>3151.8142607029977</v>
      </c>
      <c r="K18" s="10">
        <f t="shared" si="3"/>
        <v>0</v>
      </c>
      <c r="L18" s="11">
        <f t="shared" si="4"/>
        <v>0</v>
      </c>
      <c r="M18" s="11">
        <f t="shared" si="5"/>
        <v>0</v>
      </c>
    </row>
    <row r="19" spans="1:13" ht="14.25" x14ac:dyDescent="0.2">
      <c r="A19" s="59">
        <v>16</v>
      </c>
      <c r="B19" s="20" t="s">
        <v>148</v>
      </c>
      <c r="C19" s="54">
        <f>+'10.1.14_SIS'!CF20</f>
        <v>0</v>
      </c>
      <c r="D19" s="54">
        <f>+'2.1.15_SIS'!CC20</f>
        <v>0</v>
      </c>
      <c r="E19" s="54">
        <f t="shared" si="6"/>
        <v>0</v>
      </c>
      <c r="F19" s="54">
        <f t="shared" si="1"/>
        <v>0</v>
      </c>
      <c r="G19" s="54">
        <f t="shared" si="2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7"/>
        <v>1333.4897177171013</v>
      </c>
      <c r="K19" s="14">
        <f t="shared" si="3"/>
        <v>0</v>
      </c>
      <c r="L19" s="13">
        <f t="shared" si="4"/>
        <v>0</v>
      </c>
      <c r="M19" s="13">
        <f t="shared" si="5"/>
        <v>0</v>
      </c>
    </row>
    <row r="20" spans="1:13" ht="14.25" x14ac:dyDescent="0.2">
      <c r="A20" s="59">
        <v>17</v>
      </c>
      <c r="B20" s="20" t="s">
        <v>147</v>
      </c>
      <c r="C20" s="54">
        <f>+'10.1.14_SIS'!CF21</f>
        <v>0</v>
      </c>
      <c r="D20" s="54">
        <f>+'2.1.15_SIS'!CC21</f>
        <v>0</v>
      </c>
      <c r="E20" s="54">
        <f t="shared" si="6"/>
        <v>0</v>
      </c>
      <c r="F20" s="54">
        <f t="shared" si="1"/>
        <v>0</v>
      </c>
      <c r="G20" s="54">
        <f t="shared" si="2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7"/>
        <v>2082.5378304967589</v>
      </c>
      <c r="K20" s="14">
        <f t="shared" si="3"/>
        <v>0</v>
      </c>
      <c r="L20" s="13">
        <f t="shared" si="4"/>
        <v>0</v>
      </c>
      <c r="M20" s="13">
        <f t="shared" si="5"/>
        <v>0</v>
      </c>
    </row>
    <row r="21" spans="1:13" ht="14.25" x14ac:dyDescent="0.2">
      <c r="A21" s="59">
        <v>18</v>
      </c>
      <c r="B21" s="20" t="s">
        <v>146</v>
      </c>
      <c r="C21" s="54">
        <f>+'10.1.14_SIS'!CF22</f>
        <v>0</v>
      </c>
      <c r="D21" s="54">
        <f>+'2.1.15_SIS'!CC22</f>
        <v>0</v>
      </c>
      <c r="E21" s="54">
        <f t="shared" si="6"/>
        <v>0</v>
      </c>
      <c r="F21" s="54">
        <f t="shared" si="1"/>
        <v>0</v>
      </c>
      <c r="G21" s="54">
        <f t="shared" si="2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7"/>
        <v>3600.2516750237864</v>
      </c>
      <c r="K21" s="14">
        <f t="shared" si="3"/>
        <v>0</v>
      </c>
      <c r="L21" s="13">
        <f t="shared" si="4"/>
        <v>0</v>
      </c>
      <c r="M21" s="13">
        <f t="shared" si="5"/>
        <v>0</v>
      </c>
    </row>
    <row r="22" spans="1:13" ht="14.25" x14ac:dyDescent="0.2">
      <c r="A22" s="59">
        <v>19</v>
      </c>
      <c r="B22" s="20" t="s">
        <v>145</v>
      </c>
      <c r="C22" s="54">
        <f>+'10.1.14_SIS'!CF23</f>
        <v>0</v>
      </c>
      <c r="D22" s="54">
        <f>+'2.1.15_SIS'!CC23</f>
        <v>0</v>
      </c>
      <c r="E22" s="54">
        <f t="shared" si="6"/>
        <v>0</v>
      </c>
      <c r="F22" s="54">
        <f t="shared" si="1"/>
        <v>0</v>
      </c>
      <c r="G22" s="54">
        <f t="shared" si="2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7"/>
        <v>3109.9110934730224</v>
      </c>
      <c r="K22" s="14">
        <f t="shared" si="3"/>
        <v>0</v>
      </c>
      <c r="L22" s="13">
        <f t="shared" si="4"/>
        <v>0</v>
      </c>
      <c r="M22" s="13">
        <f t="shared" si="5"/>
        <v>0</v>
      </c>
    </row>
    <row r="23" spans="1:13" ht="14.25" x14ac:dyDescent="0.2">
      <c r="A23" s="60">
        <v>20</v>
      </c>
      <c r="B23" s="22" t="s">
        <v>144</v>
      </c>
      <c r="C23" s="55">
        <f>+'10.1.14_SIS'!CF24</f>
        <v>0</v>
      </c>
      <c r="D23" s="55">
        <f>+'2.1.15_SIS'!CC24</f>
        <v>0</v>
      </c>
      <c r="E23" s="55">
        <f t="shared" si="6"/>
        <v>0</v>
      </c>
      <c r="F23" s="55">
        <f t="shared" si="1"/>
        <v>0</v>
      </c>
      <c r="G23" s="55">
        <f t="shared" si="2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7"/>
        <v>2932.3450782781006</v>
      </c>
      <c r="K23" s="10">
        <f t="shared" si="3"/>
        <v>0</v>
      </c>
      <c r="L23" s="11">
        <f t="shared" si="4"/>
        <v>0</v>
      </c>
      <c r="M23" s="11">
        <f t="shared" si="5"/>
        <v>0</v>
      </c>
    </row>
    <row r="24" spans="1:13" ht="14.25" x14ac:dyDescent="0.2">
      <c r="A24" s="59">
        <v>21</v>
      </c>
      <c r="B24" s="20" t="s">
        <v>143</v>
      </c>
      <c r="C24" s="54">
        <f>+'10.1.14_SIS'!CF25</f>
        <v>0</v>
      </c>
      <c r="D24" s="54">
        <f>+'2.1.15_SIS'!CC25</f>
        <v>0</v>
      </c>
      <c r="E24" s="54">
        <f t="shared" si="6"/>
        <v>0</v>
      </c>
      <c r="F24" s="54">
        <f t="shared" si="1"/>
        <v>0</v>
      </c>
      <c r="G24" s="54">
        <f t="shared" si="2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7"/>
        <v>3346.3271147933883</v>
      </c>
      <c r="K24" s="14">
        <f t="shared" si="3"/>
        <v>0</v>
      </c>
      <c r="L24" s="13">
        <f t="shared" si="4"/>
        <v>0</v>
      </c>
      <c r="M24" s="13">
        <f t="shared" si="5"/>
        <v>0</v>
      </c>
    </row>
    <row r="25" spans="1:13" ht="14.25" x14ac:dyDescent="0.2">
      <c r="A25" s="59">
        <v>22</v>
      </c>
      <c r="B25" s="20" t="s">
        <v>142</v>
      </c>
      <c r="C25" s="54">
        <f>+'10.1.14_SIS'!CF26</f>
        <v>0</v>
      </c>
      <c r="D25" s="54">
        <f>+'2.1.15_SIS'!CC26</f>
        <v>0</v>
      </c>
      <c r="E25" s="54">
        <f t="shared" si="6"/>
        <v>0</v>
      </c>
      <c r="F25" s="54">
        <f t="shared" si="1"/>
        <v>0</v>
      </c>
      <c r="G25" s="54">
        <f t="shared" si="2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7"/>
        <v>3456.2349904097996</v>
      </c>
      <c r="K25" s="14">
        <f t="shared" si="3"/>
        <v>0</v>
      </c>
      <c r="L25" s="13">
        <f t="shared" si="4"/>
        <v>0</v>
      </c>
      <c r="M25" s="13">
        <f t="shared" si="5"/>
        <v>0</v>
      </c>
    </row>
    <row r="26" spans="1:13" ht="14.25" x14ac:dyDescent="0.2">
      <c r="A26" s="59">
        <v>23</v>
      </c>
      <c r="B26" s="20" t="s">
        <v>141</v>
      </c>
      <c r="C26" s="54">
        <f>+'10.1.14_SIS'!CF27</f>
        <v>0</v>
      </c>
      <c r="D26" s="54">
        <f>+'2.1.15_SIS'!CC27</f>
        <v>0</v>
      </c>
      <c r="E26" s="54">
        <f t="shared" si="6"/>
        <v>0</v>
      </c>
      <c r="F26" s="54">
        <f t="shared" si="1"/>
        <v>0</v>
      </c>
      <c r="G26" s="54">
        <f t="shared" si="2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7"/>
        <v>2849.8007632989579</v>
      </c>
      <c r="K26" s="14">
        <f t="shared" si="3"/>
        <v>0</v>
      </c>
      <c r="L26" s="13">
        <f t="shared" si="4"/>
        <v>0</v>
      </c>
      <c r="M26" s="13">
        <f t="shared" si="5"/>
        <v>0</v>
      </c>
    </row>
    <row r="27" spans="1:13" ht="14.25" x14ac:dyDescent="0.2">
      <c r="A27" s="59">
        <v>24</v>
      </c>
      <c r="B27" s="20" t="s">
        <v>140</v>
      </c>
      <c r="C27" s="54">
        <f>+'10.1.14_SIS'!CF28</f>
        <v>0</v>
      </c>
      <c r="D27" s="54">
        <f>+'2.1.15_SIS'!CC28</f>
        <v>0</v>
      </c>
      <c r="E27" s="54">
        <f t="shared" si="6"/>
        <v>0</v>
      </c>
      <c r="F27" s="54">
        <f t="shared" si="1"/>
        <v>0</v>
      </c>
      <c r="G27" s="54">
        <f t="shared" si="2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7"/>
        <v>1732.96201807885</v>
      </c>
      <c r="K27" s="14">
        <f t="shared" si="3"/>
        <v>0</v>
      </c>
      <c r="L27" s="13">
        <f t="shared" si="4"/>
        <v>0</v>
      </c>
      <c r="M27" s="13">
        <f t="shared" si="5"/>
        <v>0</v>
      </c>
    </row>
    <row r="28" spans="1:13" ht="14.25" x14ac:dyDescent="0.2">
      <c r="A28" s="60">
        <v>25</v>
      </c>
      <c r="B28" s="22" t="s">
        <v>139</v>
      </c>
      <c r="C28" s="55">
        <f>+'10.1.14_SIS'!CF29</f>
        <v>0</v>
      </c>
      <c r="D28" s="55">
        <f>+'2.1.15_SIS'!CC29</f>
        <v>0</v>
      </c>
      <c r="E28" s="55">
        <f t="shared" si="6"/>
        <v>0</v>
      </c>
      <c r="F28" s="55">
        <f t="shared" si="1"/>
        <v>0</v>
      </c>
      <c r="G28" s="55">
        <f t="shared" si="2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7"/>
        <v>2413.4010137472851</v>
      </c>
      <c r="K28" s="10">
        <f t="shared" si="3"/>
        <v>0</v>
      </c>
      <c r="L28" s="11">
        <f t="shared" si="4"/>
        <v>0</v>
      </c>
      <c r="M28" s="11">
        <f t="shared" si="5"/>
        <v>0</v>
      </c>
    </row>
    <row r="29" spans="1:13" ht="14.25" x14ac:dyDescent="0.2">
      <c r="A29" s="59">
        <v>26</v>
      </c>
      <c r="B29" s="20" t="s">
        <v>138</v>
      </c>
      <c r="C29" s="54">
        <f>+'10.1.14_SIS'!CF30</f>
        <v>0</v>
      </c>
      <c r="D29" s="54">
        <f>+'2.1.15_SIS'!CC30</f>
        <v>0</v>
      </c>
      <c r="E29" s="54">
        <f t="shared" si="6"/>
        <v>0</v>
      </c>
      <c r="F29" s="54">
        <f t="shared" si="1"/>
        <v>0</v>
      </c>
      <c r="G29" s="54">
        <f t="shared" si="2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7"/>
        <v>2130.6974985285419</v>
      </c>
      <c r="K29" s="14">
        <f t="shared" si="3"/>
        <v>0</v>
      </c>
      <c r="L29" s="13">
        <f t="shared" si="4"/>
        <v>0</v>
      </c>
      <c r="M29" s="13">
        <f t="shared" si="5"/>
        <v>0</v>
      </c>
    </row>
    <row r="30" spans="1:13" ht="14.25" x14ac:dyDescent="0.2">
      <c r="A30" s="59">
        <v>27</v>
      </c>
      <c r="B30" s="20" t="s">
        <v>137</v>
      </c>
      <c r="C30" s="54">
        <f>+'10.1.14_SIS'!CF31</f>
        <v>0</v>
      </c>
      <c r="D30" s="54">
        <f>+'2.1.15_SIS'!CC31</f>
        <v>0</v>
      </c>
      <c r="E30" s="54">
        <f t="shared" si="6"/>
        <v>0</v>
      </c>
      <c r="F30" s="54">
        <f t="shared" si="1"/>
        <v>0</v>
      </c>
      <c r="G30" s="54">
        <f t="shared" si="2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7"/>
        <v>3248.9806919988505</v>
      </c>
      <c r="K30" s="14">
        <f t="shared" si="3"/>
        <v>0</v>
      </c>
      <c r="L30" s="13">
        <f t="shared" si="4"/>
        <v>0</v>
      </c>
      <c r="M30" s="13">
        <f t="shared" si="5"/>
        <v>0</v>
      </c>
    </row>
    <row r="31" spans="1:13" ht="14.25" x14ac:dyDescent="0.2">
      <c r="A31" s="59">
        <v>28</v>
      </c>
      <c r="B31" s="20" t="s">
        <v>136</v>
      </c>
      <c r="C31" s="54">
        <f>+'10.1.14_SIS'!CF32</f>
        <v>0</v>
      </c>
      <c r="D31" s="54">
        <f>+'2.1.15_SIS'!CC32</f>
        <v>1</v>
      </c>
      <c r="E31" s="54">
        <f t="shared" si="6"/>
        <v>1</v>
      </c>
      <c r="F31" s="54">
        <f t="shared" si="1"/>
        <v>1</v>
      </c>
      <c r="G31" s="54">
        <f t="shared" si="2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7"/>
        <v>1915.9079423284411</v>
      </c>
      <c r="K31" s="14">
        <f t="shared" si="3"/>
        <v>1915.9079423284411</v>
      </c>
      <c r="L31" s="13">
        <f t="shared" si="4"/>
        <v>1915.9079423284411</v>
      </c>
      <c r="M31" s="13">
        <f t="shared" si="5"/>
        <v>0</v>
      </c>
    </row>
    <row r="32" spans="1:13" ht="14.25" x14ac:dyDescent="0.2">
      <c r="A32" s="59">
        <v>29</v>
      </c>
      <c r="B32" s="20" t="s">
        <v>135</v>
      </c>
      <c r="C32" s="54">
        <f>+'10.1.14_SIS'!CF33</f>
        <v>0</v>
      </c>
      <c r="D32" s="54">
        <f>+'2.1.15_SIS'!CC33</f>
        <v>0</v>
      </c>
      <c r="E32" s="54">
        <f t="shared" si="6"/>
        <v>0</v>
      </c>
      <c r="F32" s="54">
        <f t="shared" si="1"/>
        <v>0</v>
      </c>
      <c r="G32" s="54">
        <f t="shared" si="2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7"/>
        <v>2296.9811605086861</v>
      </c>
      <c r="K32" s="14">
        <f t="shared" si="3"/>
        <v>0</v>
      </c>
      <c r="L32" s="13">
        <f t="shared" si="4"/>
        <v>0</v>
      </c>
      <c r="M32" s="13">
        <f t="shared" si="5"/>
        <v>0</v>
      </c>
    </row>
    <row r="33" spans="1:13" ht="14.25" x14ac:dyDescent="0.2">
      <c r="A33" s="60">
        <v>30</v>
      </c>
      <c r="B33" s="22" t="s">
        <v>134</v>
      </c>
      <c r="C33" s="55">
        <f>+'10.1.14_SIS'!CF34</f>
        <v>0</v>
      </c>
      <c r="D33" s="55">
        <f>+'2.1.15_SIS'!CC34</f>
        <v>0</v>
      </c>
      <c r="E33" s="55">
        <f t="shared" si="6"/>
        <v>0</v>
      </c>
      <c r="F33" s="55">
        <f t="shared" si="1"/>
        <v>0</v>
      </c>
      <c r="G33" s="55">
        <f t="shared" si="2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7"/>
        <v>3265.8513636998382</v>
      </c>
      <c r="K33" s="10">
        <f t="shared" si="3"/>
        <v>0</v>
      </c>
      <c r="L33" s="11">
        <f t="shared" si="4"/>
        <v>0</v>
      </c>
      <c r="M33" s="11">
        <f t="shared" si="5"/>
        <v>0</v>
      </c>
    </row>
    <row r="34" spans="1:13" ht="14.25" x14ac:dyDescent="0.2">
      <c r="A34" s="59">
        <v>31</v>
      </c>
      <c r="B34" s="20" t="s">
        <v>133</v>
      </c>
      <c r="C34" s="54">
        <f>+'10.1.14_SIS'!CF35</f>
        <v>0</v>
      </c>
      <c r="D34" s="54">
        <f>+'2.1.15_SIS'!CC35</f>
        <v>0</v>
      </c>
      <c r="E34" s="54">
        <f t="shared" si="6"/>
        <v>0</v>
      </c>
      <c r="F34" s="54">
        <f t="shared" si="1"/>
        <v>0</v>
      </c>
      <c r="G34" s="54">
        <f t="shared" si="2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7"/>
        <v>2570.7238358434265</v>
      </c>
      <c r="K34" s="14">
        <f t="shared" si="3"/>
        <v>0</v>
      </c>
      <c r="L34" s="13">
        <f t="shared" si="4"/>
        <v>0</v>
      </c>
      <c r="M34" s="13">
        <f t="shared" si="5"/>
        <v>0</v>
      </c>
    </row>
    <row r="35" spans="1:13" ht="14.25" x14ac:dyDescent="0.2">
      <c r="A35" s="59">
        <v>32</v>
      </c>
      <c r="B35" s="20" t="s">
        <v>132</v>
      </c>
      <c r="C35" s="54">
        <f>+'10.1.14_SIS'!CF36</f>
        <v>0</v>
      </c>
      <c r="D35" s="54">
        <f>+'2.1.15_SIS'!CC36</f>
        <v>0</v>
      </c>
      <c r="E35" s="54">
        <f t="shared" si="6"/>
        <v>0</v>
      </c>
      <c r="F35" s="54">
        <f t="shared" si="1"/>
        <v>0</v>
      </c>
      <c r="G35" s="54">
        <f t="shared" si="2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7"/>
        <v>3106.2945945305637</v>
      </c>
      <c r="K35" s="14">
        <f t="shared" si="3"/>
        <v>0</v>
      </c>
      <c r="L35" s="13">
        <f t="shared" si="4"/>
        <v>0</v>
      </c>
      <c r="M35" s="13">
        <f t="shared" si="5"/>
        <v>0</v>
      </c>
    </row>
    <row r="36" spans="1:13" ht="14.25" x14ac:dyDescent="0.2">
      <c r="A36" s="59">
        <v>33</v>
      </c>
      <c r="B36" s="20" t="s">
        <v>131</v>
      </c>
      <c r="C36" s="54">
        <f>+'10.1.14_SIS'!CF37</f>
        <v>0</v>
      </c>
      <c r="D36" s="54">
        <f>+'2.1.15_SIS'!CC37</f>
        <v>0</v>
      </c>
      <c r="E36" s="54">
        <f t="shared" si="6"/>
        <v>0</v>
      </c>
      <c r="F36" s="54">
        <f t="shared" si="1"/>
        <v>0</v>
      </c>
      <c r="G36" s="54">
        <f t="shared" si="2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7"/>
        <v>3055.7677279042618</v>
      </c>
      <c r="K36" s="14">
        <f t="shared" si="3"/>
        <v>0</v>
      </c>
      <c r="L36" s="13">
        <f t="shared" si="4"/>
        <v>0</v>
      </c>
      <c r="M36" s="13">
        <f t="shared" si="5"/>
        <v>0</v>
      </c>
    </row>
    <row r="37" spans="1:13" ht="14.25" x14ac:dyDescent="0.2">
      <c r="A37" s="59">
        <v>34</v>
      </c>
      <c r="B37" s="20" t="s">
        <v>130</v>
      </c>
      <c r="C37" s="54">
        <f>+'10.1.14_SIS'!CF38</f>
        <v>0</v>
      </c>
      <c r="D37" s="54">
        <f>+'2.1.15_SIS'!CC38</f>
        <v>0</v>
      </c>
      <c r="E37" s="54">
        <f t="shared" si="6"/>
        <v>0</v>
      </c>
      <c r="F37" s="54">
        <f t="shared" si="1"/>
        <v>0</v>
      </c>
      <c r="G37" s="54">
        <f t="shared" si="2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7"/>
        <v>3468.1038421394505</v>
      </c>
      <c r="K37" s="14">
        <f t="shared" si="3"/>
        <v>0</v>
      </c>
      <c r="L37" s="13">
        <f t="shared" si="4"/>
        <v>0</v>
      </c>
      <c r="M37" s="13">
        <f t="shared" si="5"/>
        <v>0</v>
      </c>
    </row>
    <row r="38" spans="1:13" ht="14.25" x14ac:dyDescent="0.2">
      <c r="A38" s="60">
        <v>35</v>
      </c>
      <c r="B38" s="22" t="s">
        <v>129</v>
      </c>
      <c r="C38" s="55">
        <f>+'10.1.14_SIS'!CF39</f>
        <v>0</v>
      </c>
      <c r="D38" s="55">
        <f>+'2.1.15_SIS'!CC39</f>
        <v>0</v>
      </c>
      <c r="E38" s="55">
        <f t="shared" si="6"/>
        <v>0</v>
      </c>
      <c r="F38" s="55">
        <f t="shared" si="1"/>
        <v>0</v>
      </c>
      <c r="G38" s="55">
        <f t="shared" si="2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7"/>
        <v>2852.1041030238803</v>
      </c>
      <c r="K38" s="10">
        <f t="shared" si="3"/>
        <v>0</v>
      </c>
      <c r="L38" s="11">
        <f t="shared" si="4"/>
        <v>0</v>
      </c>
      <c r="M38" s="11">
        <f t="shared" si="5"/>
        <v>0</v>
      </c>
    </row>
    <row r="39" spans="1:13" ht="14.25" x14ac:dyDescent="0.2">
      <c r="A39" s="59">
        <v>36</v>
      </c>
      <c r="B39" s="20" t="s">
        <v>128</v>
      </c>
      <c r="C39" s="54">
        <f>+'10.1.14_SIS'!CF40</f>
        <v>0</v>
      </c>
      <c r="D39" s="54">
        <f>+'2.1.15_SIS'!CC40</f>
        <v>0</v>
      </c>
      <c r="E39" s="54">
        <f t="shared" si="6"/>
        <v>0</v>
      </c>
      <c r="F39" s="54">
        <f t="shared" si="1"/>
        <v>0</v>
      </c>
      <c r="G39" s="54">
        <f t="shared" si="2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7"/>
        <v>2174.3672795383109</v>
      </c>
      <c r="K39" s="14">
        <f t="shared" si="3"/>
        <v>0</v>
      </c>
      <c r="L39" s="13">
        <f t="shared" si="4"/>
        <v>0</v>
      </c>
      <c r="M39" s="13">
        <f t="shared" si="5"/>
        <v>0</v>
      </c>
    </row>
    <row r="40" spans="1:13" ht="14.25" x14ac:dyDescent="0.2">
      <c r="A40" s="59">
        <v>37</v>
      </c>
      <c r="B40" s="20" t="s">
        <v>127</v>
      </c>
      <c r="C40" s="54">
        <f>+'10.1.14_SIS'!CF41</f>
        <v>0</v>
      </c>
      <c r="D40" s="54">
        <f>+'2.1.15_SIS'!CC41</f>
        <v>0</v>
      </c>
      <c r="E40" s="54">
        <f t="shared" si="6"/>
        <v>0</v>
      </c>
      <c r="F40" s="54">
        <f t="shared" si="1"/>
        <v>0</v>
      </c>
      <c r="G40" s="54">
        <f t="shared" si="2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7"/>
        <v>3159.4969630158844</v>
      </c>
      <c r="K40" s="14">
        <f t="shared" si="3"/>
        <v>0</v>
      </c>
      <c r="L40" s="13">
        <f t="shared" si="4"/>
        <v>0</v>
      </c>
      <c r="M40" s="13">
        <f t="shared" si="5"/>
        <v>0</v>
      </c>
    </row>
    <row r="41" spans="1:13" ht="14.25" x14ac:dyDescent="0.2">
      <c r="A41" s="59">
        <v>38</v>
      </c>
      <c r="B41" s="20" t="s">
        <v>126</v>
      </c>
      <c r="C41" s="54">
        <f>+'10.1.14_SIS'!CF42</f>
        <v>0</v>
      </c>
      <c r="D41" s="54">
        <f>+'2.1.15_SIS'!CC42</f>
        <v>0</v>
      </c>
      <c r="E41" s="54">
        <f t="shared" si="6"/>
        <v>0</v>
      </c>
      <c r="F41" s="54">
        <f t="shared" si="1"/>
        <v>0</v>
      </c>
      <c r="G41" s="54">
        <f t="shared" si="2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7"/>
        <v>1459.3608776458441</v>
      </c>
      <c r="K41" s="14">
        <f t="shared" si="3"/>
        <v>0</v>
      </c>
      <c r="L41" s="13">
        <f t="shared" si="4"/>
        <v>0</v>
      </c>
      <c r="M41" s="13">
        <f t="shared" si="5"/>
        <v>0</v>
      </c>
    </row>
    <row r="42" spans="1:13" ht="14.25" x14ac:dyDescent="0.2">
      <c r="A42" s="59">
        <v>39</v>
      </c>
      <c r="B42" s="20" t="s">
        <v>125</v>
      </c>
      <c r="C42" s="54">
        <f>+'10.1.14_SIS'!CF43</f>
        <v>0</v>
      </c>
      <c r="D42" s="54">
        <f>+'2.1.15_SIS'!CC43</f>
        <v>0</v>
      </c>
      <c r="E42" s="54">
        <f t="shared" si="6"/>
        <v>0</v>
      </c>
      <c r="F42" s="54">
        <f t="shared" si="1"/>
        <v>0</v>
      </c>
      <c r="G42" s="54">
        <f t="shared" si="2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7"/>
        <v>2218.280705678666</v>
      </c>
      <c r="K42" s="14">
        <f t="shared" si="3"/>
        <v>0</v>
      </c>
      <c r="L42" s="13">
        <f t="shared" si="4"/>
        <v>0</v>
      </c>
      <c r="M42" s="13">
        <f t="shared" si="5"/>
        <v>0</v>
      </c>
    </row>
    <row r="43" spans="1:13" ht="14.25" x14ac:dyDescent="0.2">
      <c r="A43" s="60">
        <v>40</v>
      </c>
      <c r="B43" s="22" t="s">
        <v>124</v>
      </c>
      <c r="C43" s="55">
        <f>+'10.1.14_SIS'!CF44</f>
        <v>0</v>
      </c>
      <c r="D43" s="55">
        <f>+'2.1.15_SIS'!CC44</f>
        <v>0</v>
      </c>
      <c r="E43" s="55">
        <f t="shared" si="6"/>
        <v>0</v>
      </c>
      <c r="F43" s="55">
        <f t="shared" si="1"/>
        <v>0</v>
      </c>
      <c r="G43" s="55">
        <f t="shared" si="2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7"/>
        <v>2911.0405142849204</v>
      </c>
      <c r="K43" s="10">
        <f t="shared" si="3"/>
        <v>0</v>
      </c>
      <c r="L43" s="11">
        <f t="shared" si="4"/>
        <v>0</v>
      </c>
      <c r="M43" s="11">
        <f t="shared" si="5"/>
        <v>0</v>
      </c>
    </row>
    <row r="44" spans="1:13" ht="14.25" x14ac:dyDescent="0.2">
      <c r="A44" s="59">
        <v>41</v>
      </c>
      <c r="B44" s="20" t="s">
        <v>123</v>
      </c>
      <c r="C44" s="54">
        <f>+'10.1.14_SIS'!CF45</f>
        <v>0</v>
      </c>
      <c r="D44" s="54">
        <f>+'2.1.15_SIS'!CC45</f>
        <v>0</v>
      </c>
      <c r="E44" s="54">
        <f t="shared" si="6"/>
        <v>0</v>
      </c>
      <c r="F44" s="54">
        <f t="shared" si="1"/>
        <v>0</v>
      </c>
      <c r="G44" s="54">
        <f t="shared" si="2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7"/>
        <v>2088.7074287358237</v>
      </c>
      <c r="K44" s="14">
        <f t="shared" si="3"/>
        <v>0</v>
      </c>
      <c r="L44" s="13">
        <f t="shared" si="4"/>
        <v>0</v>
      </c>
      <c r="M44" s="13">
        <f t="shared" si="5"/>
        <v>0</v>
      </c>
    </row>
    <row r="45" spans="1:13" ht="14.25" x14ac:dyDescent="0.2">
      <c r="A45" s="59">
        <v>42</v>
      </c>
      <c r="B45" s="20" t="s">
        <v>122</v>
      </c>
      <c r="C45" s="54">
        <f>+'10.1.14_SIS'!CF46</f>
        <v>0</v>
      </c>
      <c r="D45" s="54">
        <f>+'2.1.15_SIS'!CC46</f>
        <v>0</v>
      </c>
      <c r="E45" s="54">
        <f t="shared" si="6"/>
        <v>0</v>
      </c>
      <c r="F45" s="54">
        <f t="shared" si="1"/>
        <v>0</v>
      </c>
      <c r="G45" s="54">
        <f t="shared" si="2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7"/>
        <v>2823.9438875684341</v>
      </c>
      <c r="K45" s="14">
        <f t="shared" si="3"/>
        <v>0</v>
      </c>
      <c r="L45" s="13">
        <f t="shared" si="4"/>
        <v>0</v>
      </c>
      <c r="M45" s="13">
        <f t="shared" si="5"/>
        <v>0</v>
      </c>
    </row>
    <row r="46" spans="1:13" ht="14.25" x14ac:dyDescent="0.2">
      <c r="A46" s="59">
        <v>43</v>
      </c>
      <c r="B46" s="20" t="s">
        <v>121</v>
      </c>
      <c r="C46" s="54">
        <f>+'10.1.14_SIS'!CF47</f>
        <v>0</v>
      </c>
      <c r="D46" s="54">
        <f>+'2.1.15_SIS'!CC47</f>
        <v>0</v>
      </c>
      <c r="E46" s="54">
        <f t="shared" si="6"/>
        <v>0</v>
      </c>
      <c r="F46" s="54">
        <f t="shared" si="1"/>
        <v>0</v>
      </c>
      <c r="G46" s="54">
        <f t="shared" si="2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7"/>
        <v>3181.6769360297349</v>
      </c>
      <c r="K46" s="14">
        <f t="shared" si="3"/>
        <v>0</v>
      </c>
      <c r="L46" s="13">
        <f t="shared" si="4"/>
        <v>0</v>
      </c>
      <c r="M46" s="13">
        <f t="shared" si="5"/>
        <v>0</v>
      </c>
    </row>
    <row r="47" spans="1:13" ht="14.25" x14ac:dyDescent="0.2">
      <c r="A47" s="59">
        <v>44</v>
      </c>
      <c r="B47" s="20" t="s">
        <v>120</v>
      </c>
      <c r="C47" s="54">
        <f>+'10.1.14_SIS'!CF48</f>
        <v>0</v>
      </c>
      <c r="D47" s="54">
        <f>+'2.1.15_SIS'!CC48</f>
        <v>0</v>
      </c>
      <c r="E47" s="54">
        <f t="shared" si="6"/>
        <v>0</v>
      </c>
      <c r="F47" s="54">
        <f t="shared" si="1"/>
        <v>0</v>
      </c>
      <c r="G47" s="54">
        <f t="shared" si="2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7"/>
        <v>2780.3779075910179</v>
      </c>
      <c r="K47" s="14">
        <f t="shared" si="3"/>
        <v>0</v>
      </c>
      <c r="L47" s="13">
        <f t="shared" si="4"/>
        <v>0</v>
      </c>
      <c r="M47" s="13">
        <f t="shared" si="5"/>
        <v>0</v>
      </c>
    </row>
    <row r="48" spans="1:13" ht="14.25" x14ac:dyDescent="0.2">
      <c r="A48" s="60">
        <v>45</v>
      </c>
      <c r="B48" s="22" t="s">
        <v>119</v>
      </c>
      <c r="C48" s="55">
        <f>+'10.1.14_SIS'!CF49</f>
        <v>0</v>
      </c>
      <c r="D48" s="55">
        <f>+'2.1.15_SIS'!CC49</f>
        <v>0</v>
      </c>
      <c r="E48" s="55">
        <f t="shared" si="6"/>
        <v>0</v>
      </c>
      <c r="F48" s="55">
        <f t="shared" si="1"/>
        <v>0</v>
      </c>
      <c r="G48" s="55">
        <f t="shared" si="2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7"/>
        <v>1404.0036249734551</v>
      </c>
      <c r="K48" s="10">
        <f t="shared" si="3"/>
        <v>0</v>
      </c>
      <c r="L48" s="11">
        <f t="shared" si="4"/>
        <v>0</v>
      </c>
      <c r="M48" s="11">
        <f t="shared" si="5"/>
        <v>0</v>
      </c>
    </row>
    <row r="49" spans="1:13" ht="14.25" x14ac:dyDescent="0.2">
      <c r="A49" s="59">
        <v>46</v>
      </c>
      <c r="B49" s="20" t="s">
        <v>118</v>
      </c>
      <c r="C49" s="54">
        <f>+'10.1.14_SIS'!CF50</f>
        <v>0</v>
      </c>
      <c r="D49" s="54">
        <f>+'2.1.15_SIS'!CC50</f>
        <v>0</v>
      </c>
      <c r="E49" s="54">
        <f t="shared" si="6"/>
        <v>0</v>
      </c>
      <c r="F49" s="54">
        <f t="shared" si="1"/>
        <v>0</v>
      </c>
      <c r="G49" s="54">
        <f t="shared" si="2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7"/>
        <v>3389.6372234044193</v>
      </c>
      <c r="K49" s="14">
        <f t="shared" si="3"/>
        <v>0</v>
      </c>
      <c r="L49" s="13">
        <f t="shared" si="4"/>
        <v>0</v>
      </c>
      <c r="M49" s="13">
        <f t="shared" si="5"/>
        <v>0</v>
      </c>
    </row>
    <row r="50" spans="1:13" ht="14.25" x14ac:dyDescent="0.2">
      <c r="A50" s="59">
        <v>47</v>
      </c>
      <c r="B50" s="20" t="s">
        <v>117</v>
      </c>
      <c r="C50" s="54">
        <f>+'10.1.14_SIS'!CF51</f>
        <v>0</v>
      </c>
      <c r="D50" s="54">
        <f>+'2.1.15_SIS'!CC51</f>
        <v>0</v>
      </c>
      <c r="E50" s="54">
        <f t="shared" si="6"/>
        <v>0</v>
      </c>
      <c r="F50" s="54">
        <f t="shared" si="1"/>
        <v>0</v>
      </c>
      <c r="G50" s="54">
        <f t="shared" si="2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7"/>
        <v>1717.4542628823369</v>
      </c>
      <c r="K50" s="14">
        <f t="shared" si="3"/>
        <v>0</v>
      </c>
      <c r="L50" s="13">
        <f t="shared" si="4"/>
        <v>0</v>
      </c>
      <c r="M50" s="13">
        <f t="shared" si="5"/>
        <v>0</v>
      </c>
    </row>
    <row r="51" spans="1:13" ht="14.25" x14ac:dyDescent="0.2">
      <c r="A51" s="59">
        <v>48</v>
      </c>
      <c r="B51" s="20" t="s">
        <v>116</v>
      </c>
      <c r="C51" s="54">
        <f>+'10.1.14_SIS'!CF52</f>
        <v>0</v>
      </c>
      <c r="D51" s="54">
        <f>+'2.1.15_SIS'!CC52</f>
        <v>0</v>
      </c>
      <c r="E51" s="54">
        <f t="shared" si="6"/>
        <v>0</v>
      </c>
      <c r="F51" s="54">
        <f t="shared" si="1"/>
        <v>0</v>
      </c>
      <c r="G51" s="54">
        <f t="shared" si="2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7"/>
        <v>2427.2141264900361</v>
      </c>
      <c r="K51" s="14">
        <f t="shared" si="3"/>
        <v>0</v>
      </c>
      <c r="L51" s="13">
        <f t="shared" si="4"/>
        <v>0</v>
      </c>
      <c r="M51" s="13">
        <f t="shared" si="5"/>
        <v>0</v>
      </c>
    </row>
    <row r="52" spans="1:13" ht="14.25" x14ac:dyDescent="0.2">
      <c r="A52" s="59">
        <v>49</v>
      </c>
      <c r="B52" s="20" t="s">
        <v>115</v>
      </c>
      <c r="C52" s="54">
        <f>+'10.1.14_SIS'!CF53</f>
        <v>0</v>
      </c>
      <c r="D52" s="54">
        <f>+'2.1.15_SIS'!CC53</f>
        <v>0</v>
      </c>
      <c r="E52" s="54">
        <f t="shared" si="6"/>
        <v>0</v>
      </c>
      <c r="F52" s="54">
        <f t="shared" si="1"/>
        <v>0</v>
      </c>
      <c r="G52" s="54">
        <f t="shared" si="2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7"/>
        <v>2785.1577657829594</v>
      </c>
      <c r="K52" s="14">
        <f t="shared" si="3"/>
        <v>0</v>
      </c>
      <c r="L52" s="13">
        <f t="shared" si="4"/>
        <v>0</v>
      </c>
      <c r="M52" s="13">
        <f t="shared" si="5"/>
        <v>0</v>
      </c>
    </row>
    <row r="53" spans="1:13" ht="14.25" x14ac:dyDescent="0.2">
      <c r="A53" s="60">
        <v>50</v>
      </c>
      <c r="B53" s="22" t="s">
        <v>114</v>
      </c>
      <c r="C53" s="55">
        <f>+'10.1.14_SIS'!CF54</f>
        <v>0</v>
      </c>
      <c r="D53" s="55">
        <f>+'2.1.15_SIS'!CC54</f>
        <v>0</v>
      </c>
      <c r="E53" s="55">
        <f t="shared" si="6"/>
        <v>0</v>
      </c>
      <c r="F53" s="55">
        <f t="shared" si="1"/>
        <v>0</v>
      </c>
      <c r="G53" s="55">
        <f t="shared" si="2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7"/>
        <v>2906.0746361350839</v>
      </c>
      <c r="K53" s="10">
        <f t="shared" si="3"/>
        <v>0</v>
      </c>
      <c r="L53" s="11">
        <f t="shared" si="4"/>
        <v>0</v>
      </c>
      <c r="M53" s="11">
        <f t="shared" si="5"/>
        <v>0</v>
      </c>
    </row>
    <row r="54" spans="1:13" ht="14.25" x14ac:dyDescent="0.2">
      <c r="A54" s="59">
        <v>51</v>
      </c>
      <c r="B54" s="20" t="s">
        <v>113</v>
      </c>
      <c r="C54" s="54">
        <f>+'10.1.14_SIS'!CF55</f>
        <v>0</v>
      </c>
      <c r="D54" s="54">
        <f>+'2.1.15_SIS'!CC55</f>
        <v>0</v>
      </c>
      <c r="E54" s="54">
        <f t="shared" si="6"/>
        <v>0</v>
      </c>
      <c r="F54" s="54">
        <f t="shared" si="1"/>
        <v>0</v>
      </c>
      <c r="G54" s="54">
        <f t="shared" si="2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7"/>
        <v>2430.4264301089497</v>
      </c>
      <c r="K54" s="14">
        <f t="shared" si="3"/>
        <v>0</v>
      </c>
      <c r="L54" s="13">
        <f t="shared" si="4"/>
        <v>0</v>
      </c>
      <c r="M54" s="13">
        <f t="shared" si="5"/>
        <v>0</v>
      </c>
    </row>
    <row r="55" spans="1:13" ht="14.25" x14ac:dyDescent="0.2">
      <c r="A55" s="59">
        <v>52</v>
      </c>
      <c r="B55" s="20" t="s">
        <v>112</v>
      </c>
      <c r="C55" s="54">
        <f>+'10.1.14_SIS'!CF56</f>
        <v>0</v>
      </c>
      <c r="D55" s="54">
        <f>+'2.1.15_SIS'!CC56</f>
        <v>0</v>
      </c>
      <c r="E55" s="54">
        <f t="shared" si="6"/>
        <v>0</v>
      </c>
      <c r="F55" s="54">
        <f t="shared" si="1"/>
        <v>0</v>
      </c>
      <c r="G55" s="54">
        <f t="shared" si="2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7"/>
        <v>2860.3222922614086</v>
      </c>
      <c r="K55" s="14">
        <f t="shared" si="3"/>
        <v>0</v>
      </c>
      <c r="L55" s="13">
        <f t="shared" si="4"/>
        <v>0</v>
      </c>
      <c r="M55" s="13">
        <f t="shared" si="5"/>
        <v>0</v>
      </c>
    </row>
    <row r="56" spans="1:13" ht="14.25" x14ac:dyDescent="0.2">
      <c r="A56" s="59">
        <v>53</v>
      </c>
      <c r="B56" s="20" t="s">
        <v>111</v>
      </c>
      <c r="C56" s="54">
        <f>+'10.1.14_SIS'!CF57</f>
        <v>0</v>
      </c>
      <c r="D56" s="54">
        <f>+'2.1.15_SIS'!CC57</f>
        <v>0</v>
      </c>
      <c r="E56" s="54">
        <f t="shared" si="6"/>
        <v>0</v>
      </c>
      <c r="F56" s="54">
        <f t="shared" si="1"/>
        <v>0</v>
      </c>
      <c r="G56" s="54">
        <f t="shared" si="2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7"/>
        <v>2874.945409702274</v>
      </c>
      <c r="K56" s="14">
        <f t="shared" si="3"/>
        <v>0</v>
      </c>
      <c r="L56" s="13">
        <f t="shared" si="4"/>
        <v>0</v>
      </c>
      <c r="M56" s="13">
        <f t="shared" si="5"/>
        <v>0</v>
      </c>
    </row>
    <row r="57" spans="1:13" ht="14.25" x14ac:dyDescent="0.2">
      <c r="A57" s="59">
        <v>54</v>
      </c>
      <c r="B57" s="20" t="s">
        <v>110</v>
      </c>
      <c r="C57" s="54">
        <f>+'10.1.14_SIS'!CF58</f>
        <v>0</v>
      </c>
      <c r="D57" s="54">
        <f>+'2.1.15_SIS'!CC58</f>
        <v>0</v>
      </c>
      <c r="E57" s="54">
        <f t="shared" si="6"/>
        <v>0</v>
      </c>
      <c r="F57" s="54">
        <f t="shared" si="1"/>
        <v>0</v>
      </c>
      <c r="G57" s="54">
        <f t="shared" si="2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7"/>
        <v>3409.2649185258356</v>
      </c>
      <c r="K57" s="14">
        <f t="shared" si="3"/>
        <v>0</v>
      </c>
      <c r="L57" s="13">
        <f t="shared" si="4"/>
        <v>0</v>
      </c>
      <c r="M57" s="13">
        <f t="shared" si="5"/>
        <v>0</v>
      </c>
    </row>
    <row r="58" spans="1:13" ht="14.25" x14ac:dyDescent="0.2">
      <c r="A58" s="60">
        <v>55</v>
      </c>
      <c r="B58" s="22" t="s">
        <v>109</v>
      </c>
      <c r="C58" s="55">
        <f>+'10.1.14_SIS'!CF59</f>
        <v>0</v>
      </c>
      <c r="D58" s="55">
        <f>+'2.1.15_SIS'!CC59</f>
        <v>0</v>
      </c>
      <c r="E58" s="55">
        <f t="shared" si="6"/>
        <v>0</v>
      </c>
      <c r="F58" s="55">
        <f t="shared" si="1"/>
        <v>0</v>
      </c>
      <c r="G58" s="55">
        <f t="shared" si="2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7"/>
        <v>2530.9812745649242</v>
      </c>
      <c r="K58" s="10">
        <f t="shared" si="3"/>
        <v>0</v>
      </c>
      <c r="L58" s="11">
        <f t="shared" si="4"/>
        <v>0</v>
      </c>
      <c r="M58" s="11">
        <f t="shared" si="5"/>
        <v>0</v>
      </c>
    </row>
    <row r="59" spans="1:13" ht="14.25" x14ac:dyDescent="0.2">
      <c r="A59" s="59">
        <v>56</v>
      </c>
      <c r="B59" s="20" t="s">
        <v>108</v>
      </c>
      <c r="C59" s="54">
        <f>+'10.1.14_SIS'!CF60</f>
        <v>0</v>
      </c>
      <c r="D59" s="54">
        <f>+'2.1.15_SIS'!CC60</f>
        <v>0</v>
      </c>
      <c r="E59" s="54">
        <f t="shared" si="6"/>
        <v>0</v>
      </c>
      <c r="F59" s="54">
        <f t="shared" si="1"/>
        <v>0</v>
      </c>
      <c r="G59" s="54">
        <f t="shared" si="2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7"/>
        <v>2821.5754704144142</v>
      </c>
      <c r="K59" s="14">
        <f t="shared" si="3"/>
        <v>0</v>
      </c>
      <c r="L59" s="13">
        <f t="shared" si="4"/>
        <v>0</v>
      </c>
      <c r="M59" s="13">
        <f t="shared" si="5"/>
        <v>0</v>
      </c>
    </row>
    <row r="60" spans="1:13" ht="14.25" x14ac:dyDescent="0.2">
      <c r="A60" s="59">
        <v>57</v>
      </c>
      <c r="B60" s="20" t="s">
        <v>107</v>
      </c>
      <c r="C60" s="54">
        <f>+'10.1.14_SIS'!CF61</f>
        <v>0</v>
      </c>
      <c r="D60" s="54">
        <f>+'2.1.15_SIS'!CC61</f>
        <v>0</v>
      </c>
      <c r="E60" s="54">
        <f t="shared" si="6"/>
        <v>0</v>
      </c>
      <c r="F60" s="54">
        <f t="shared" si="1"/>
        <v>0</v>
      </c>
      <c r="G60" s="54">
        <f t="shared" si="2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7"/>
        <v>2695.2511489615345</v>
      </c>
      <c r="K60" s="14">
        <f t="shared" si="3"/>
        <v>0</v>
      </c>
      <c r="L60" s="13">
        <f t="shared" si="4"/>
        <v>0</v>
      </c>
      <c r="M60" s="13">
        <f t="shared" si="5"/>
        <v>0</v>
      </c>
    </row>
    <row r="61" spans="1:13" ht="14.25" x14ac:dyDescent="0.2">
      <c r="A61" s="59">
        <v>58</v>
      </c>
      <c r="B61" s="20" t="s">
        <v>106</v>
      </c>
      <c r="C61" s="54">
        <f>+'10.1.14_SIS'!CF62</f>
        <v>0</v>
      </c>
      <c r="D61" s="54">
        <f>+'2.1.15_SIS'!CC62</f>
        <v>0</v>
      </c>
      <c r="E61" s="54">
        <f t="shared" si="6"/>
        <v>0</v>
      </c>
      <c r="F61" s="54">
        <f t="shared" si="1"/>
        <v>0</v>
      </c>
      <c r="G61" s="54">
        <f t="shared" si="2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7"/>
        <v>3185.0764818941061</v>
      </c>
      <c r="K61" s="14">
        <f t="shared" si="3"/>
        <v>0</v>
      </c>
      <c r="L61" s="13">
        <f t="shared" si="4"/>
        <v>0</v>
      </c>
      <c r="M61" s="13">
        <f t="shared" si="5"/>
        <v>0</v>
      </c>
    </row>
    <row r="62" spans="1:13" ht="14.25" x14ac:dyDescent="0.2">
      <c r="A62" s="59">
        <v>59</v>
      </c>
      <c r="B62" s="20" t="s">
        <v>105</v>
      </c>
      <c r="C62" s="54">
        <f>+'10.1.14_SIS'!CF63</f>
        <v>0</v>
      </c>
      <c r="D62" s="54">
        <f>+'2.1.15_SIS'!CC63</f>
        <v>0</v>
      </c>
      <c r="E62" s="54">
        <f t="shared" si="6"/>
        <v>0</v>
      </c>
      <c r="F62" s="54">
        <f t="shared" si="1"/>
        <v>0</v>
      </c>
      <c r="G62" s="54">
        <f t="shared" si="2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7"/>
        <v>3655.7331467609238</v>
      </c>
      <c r="K62" s="14">
        <f t="shared" si="3"/>
        <v>0</v>
      </c>
      <c r="L62" s="13">
        <f t="shared" si="4"/>
        <v>0</v>
      </c>
      <c r="M62" s="13">
        <f t="shared" si="5"/>
        <v>0</v>
      </c>
    </row>
    <row r="63" spans="1:13" ht="14.25" x14ac:dyDescent="0.2">
      <c r="A63" s="60">
        <v>60</v>
      </c>
      <c r="B63" s="22" t="s">
        <v>104</v>
      </c>
      <c r="C63" s="55">
        <f>+'10.1.14_SIS'!CF64</f>
        <v>0</v>
      </c>
      <c r="D63" s="55">
        <f>+'2.1.15_SIS'!CC64</f>
        <v>0</v>
      </c>
      <c r="E63" s="55">
        <f t="shared" si="6"/>
        <v>0</v>
      </c>
      <c r="F63" s="55">
        <f t="shared" si="1"/>
        <v>0</v>
      </c>
      <c r="G63" s="55">
        <f t="shared" si="2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7"/>
        <v>2947.632045031914</v>
      </c>
      <c r="K63" s="10">
        <f t="shared" si="3"/>
        <v>0</v>
      </c>
      <c r="L63" s="11">
        <f t="shared" si="4"/>
        <v>0</v>
      </c>
      <c r="M63" s="11">
        <f t="shared" si="5"/>
        <v>0</v>
      </c>
    </row>
    <row r="64" spans="1:13" ht="14.25" x14ac:dyDescent="0.2">
      <c r="A64" s="59">
        <v>61</v>
      </c>
      <c r="B64" s="20" t="s">
        <v>103</v>
      </c>
      <c r="C64" s="54">
        <f>+'10.1.14_SIS'!CF65</f>
        <v>0</v>
      </c>
      <c r="D64" s="54">
        <f>+'2.1.15_SIS'!CC65</f>
        <v>0</v>
      </c>
      <c r="E64" s="54">
        <f t="shared" si="6"/>
        <v>0</v>
      </c>
      <c r="F64" s="54">
        <f t="shared" si="1"/>
        <v>0</v>
      </c>
      <c r="G64" s="54">
        <f t="shared" si="2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7"/>
        <v>1843.9337678184593</v>
      </c>
      <c r="K64" s="14">
        <f t="shared" si="3"/>
        <v>0</v>
      </c>
      <c r="L64" s="13">
        <f t="shared" si="4"/>
        <v>0</v>
      </c>
      <c r="M64" s="13">
        <f t="shared" si="5"/>
        <v>0</v>
      </c>
    </row>
    <row r="65" spans="1:13" ht="14.25" x14ac:dyDescent="0.2">
      <c r="A65" s="59">
        <v>62</v>
      </c>
      <c r="B65" s="20" t="s">
        <v>102</v>
      </c>
      <c r="C65" s="54">
        <f>+'10.1.14_SIS'!CF66</f>
        <v>0</v>
      </c>
      <c r="D65" s="54">
        <f>+'2.1.15_SIS'!CC66</f>
        <v>0</v>
      </c>
      <c r="E65" s="54">
        <f t="shared" si="6"/>
        <v>0</v>
      </c>
      <c r="F65" s="54">
        <f t="shared" si="1"/>
        <v>0</v>
      </c>
      <c r="G65" s="54">
        <f t="shared" si="2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7"/>
        <v>3208.577269258004</v>
      </c>
      <c r="K65" s="14">
        <f t="shared" si="3"/>
        <v>0</v>
      </c>
      <c r="L65" s="13">
        <f t="shared" si="4"/>
        <v>0</v>
      </c>
      <c r="M65" s="13">
        <f t="shared" si="5"/>
        <v>0</v>
      </c>
    </row>
    <row r="66" spans="1:13" ht="14.25" x14ac:dyDescent="0.2">
      <c r="A66" s="59">
        <v>63</v>
      </c>
      <c r="B66" s="20" t="s">
        <v>101</v>
      </c>
      <c r="C66" s="54">
        <f>+'10.1.14_SIS'!CF67</f>
        <v>0</v>
      </c>
      <c r="D66" s="54">
        <f>+'2.1.15_SIS'!CC67</f>
        <v>0</v>
      </c>
      <c r="E66" s="54">
        <f t="shared" si="6"/>
        <v>0</v>
      </c>
      <c r="F66" s="54">
        <f t="shared" si="1"/>
        <v>0</v>
      </c>
      <c r="G66" s="54">
        <f t="shared" si="2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7"/>
        <v>2440.5856740924046</v>
      </c>
      <c r="K66" s="14">
        <f t="shared" si="3"/>
        <v>0</v>
      </c>
      <c r="L66" s="13">
        <f t="shared" si="4"/>
        <v>0</v>
      </c>
      <c r="M66" s="13">
        <f t="shared" si="5"/>
        <v>0</v>
      </c>
    </row>
    <row r="67" spans="1:13" ht="14.25" x14ac:dyDescent="0.2">
      <c r="A67" s="59">
        <v>64</v>
      </c>
      <c r="B67" s="20" t="s">
        <v>100</v>
      </c>
      <c r="C67" s="54">
        <f>+'10.1.14_SIS'!CF68</f>
        <v>0</v>
      </c>
      <c r="D67" s="54">
        <f>+'2.1.15_SIS'!CC68</f>
        <v>0</v>
      </c>
      <c r="E67" s="54">
        <f t="shared" si="6"/>
        <v>0</v>
      </c>
      <c r="F67" s="54">
        <f t="shared" si="1"/>
        <v>0</v>
      </c>
      <c r="G67" s="54">
        <f t="shared" si="2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7"/>
        <v>3435.2453766389126</v>
      </c>
      <c r="K67" s="14">
        <f t="shared" si="3"/>
        <v>0</v>
      </c>
      <c r="L67" s="13">
        <f t="shared" si="4"/>
        <v>0</v>
      </c>
      <c r="M67" s="13">
        <f t="shared" si="5"/>
        <v>0</v>
      </c>
    </row>
    <row r="68" spans="1:13" ht="14.25" x14ac:dyDescent="0.2">
      <c r="A68" s="60">
        <v>65</v>
      </c>
      <c r="B68" s="22" t="s">
        <v>99</v>
      </c>
      <c r="C68" s="55">
        <f>+'10.1.14_SIS'!CF69</f>
        <v>0</v>
      </c>
      <c r="D68" s="55">
        <f>+'2.1.15_SIS'!CC69</f>
        <v>0</v>
      </c>
      <c r="E68" s="55">
        <f t="shared" si="6"/>
        <v>0</v>
      </c>
      <c r="F68" s="55">
        <f t="shared" ref="F68:F72" si="8">IF(E68&gt;0,E68,0)</f>
        <v>0</v>
      </c>
      <c r="G68" s="55">
        <f t="shared" ref="G68:G72" si="9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si="7"/>
        <v>2802.1402771971821</v>
      </c>
      <c r="K68" s="10">
        <f t="shared" ref="K68:K72" si="10">E68*J68</f>
        <v>0</v>
      </c>
      <c r="L68" s="11">
        <f t="shared" ref="L68:L72" si="11">IF(K68&gt;0,K68,0)</f>
        <v>0</v>
      </c>
      <c r="M68" s="11">
        <f t="shared" ref="M68:M72" si="12">IF(K68&lt;0,K68,0)</f>
        <v>0</v>
      </c>
    </row>
    <row r="69" spans="1:13" ht="14.25" x14ac:dyDescent="0.2">
      <c r="A69" s="59">
        <v>66</v>
      </c>
      <c r="B69" s="20" t="s">
        <v>98</v>
      </c>
      <c r="C69" s="54">
        <f>+'10.1.14_SIS'!CF70</f>
        <v>0</v>
      </c>
      <c r="D69" s="54">
        <f>+'2.1.15_SIS'!CC70</f>
        <v>0</v>
      </c>
      <c r="E69" s="54">
        <f t="shared" ref="E69:E72" si="13">D69-C69</f>
        <v>0</v>
      </c>
      <c r="F69" s="54">
        <f t="shared" si="8"/>
        <v>0</v>
      </c>
      <c r="G69" s="54">
        <f t="shared" si="9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ref="J69:J72" si="14">(H69+I69)*0.5</f>
        <v>3647.034271695502</v>
      </c>
      <c r="K69" s="14">
        <f t="shared" si="10"/>
        <v>0</v>
      </c>
      <c r="L69" s="13">
        <f t="shared" si="11"/>
        <v>0</v>
      </c>
      <c r="M69" s="13">
        <f t="shared" si="12"/>
        <v>0</v>
      </c>
    </row>
    <row r="70" spans="1:13" ht="14.25" x14ac:dyDescent="0.2">
      <c r="A70" s="59">
        <v>67</v>
      </c>
      <c r="B70" s="20" t="s">
        <v>97</v>
      </c>
      <c r="C70" s="54">
        <f>+'10.1.14_SIS'!CF71</f>
        <v>0</v>
      </c>
      <c r="D70" s="54">
        <f>+'2.1.15_SIS'!CC71</f>
        <v>0</v>
      </c>
      <c r="E70" s="54">
        <f t="shared" si="13"/>
        <v>0</v>
      </c>
      <c r="F70" s="54">
        <f t="shared" si="8"/>
        <v>0</v>
      </c>
      <c r="G70" s="54">
        <f t="shared" si="9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4"/>
        <v>2872.3783868067057</v>
      </c>
      <c r="K70" s="14">
        <f t="shared" si="10"/>
        <v>0</v>
      </c>
      <c r="L70" s="13">
        <f t="shared" si="11"/>
        <v>0</v>
      </c>
      <c r="M70" s="13">
        <f t="shared" si="12"/>
        <v>0</v>
      </c>
    </row>
    <row r="71" spans="1:13" ht="14.25" x14ac:dyDescent="0.2">
      <c r="A71" s="59">
        <v>68</v>
      </c>
      <c r="B71" s="20" t="s">
        <v>96</v>
      </c>
      <c r="C71" s="54">
        <f>+'10.1.14_SIS'!CF72</f>
        <v>0</v>
      </c>
      <c r="D71" s="54">
        <f>+'2.1.15_SIS'!CC72</f>
        <v>0</v>
      </c>
      <c r="E71" s="54">
        <f t="shared" si="13"/>
        <v>0</v>
      </c>
      <c r="F71" s="54">
        <f t="shared" si="8"/>
        <v>0</v>
      </c>
      <c r="G71" s="54">
        <f t="shared" si="9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4"/>
        <v>3594.43221012803</v>
      </c>
      <c r="K71" s="14">
        <f t="shared" si="10"/>
        <v>0</v>
      </c>
      <c r="L71" s="13">
        <f t="shared" si="11"/>
        <v>0</v>
      </c>
      <c r="M71" s="13">
        <f t="shared" si="12"/>
        <v>0</v>
      </c>
    </row>
    <row r="72" spans="1:13" ht="14.25" x14ac:dyDescent="0.2">
      <c r="A72" s="59">
        <v>69</v>
      </c>
      <c r="B72" s="20" t="s">
        <v>95</v>
      </c>
      <c r="C72" s="54">
        <f>+'10.1.14_SIS'!CF73</f>
        <v>0</v>
      </c>
      <c r="D72" s="54">
        <f>+'2.1.15_SIS'!CC73</f>
        <v>0</v>
      </c>
      <c r="E72" s="54">
        <f t="shared" si="13"/>
        <v>0</v>
      </c>
      <c r="F72" s="54">
        <f t="shared" si="8"/>
        <v>0</v>
      </c>
      <c r="G72" s="54">
        <f t="shared" si="9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4"/>
        <v>3214.0823960640669</v>
      </c>
      <c r="K72" s="14">
        <f t="shared" si="10"/>
        <v>0</v>
      </c>
      <c r="L72" s="13">
        <f t="shared" si="11"/>
        <v>0</v>
      </c>
      <c r="M72" s="13">
        <f t="shared" si="12"/>
        <v>0</v>
      </c>
    </row>
    <row r="73" spans="1:13" ht="13.5" thickBot="1" x14ac:dyDescent="0.25">
      <c r="A73" s="35"/>
      <c r="B73" s="34" t="s">
        <v>94</v>
      </c>
      <c r="C73" s="67">
        <f>SUM(C4:C72)</f>
        <v>864</v>
      </c>
      <c r="D73" s="67">
        <f>SUM(D4:D72)</f>
        <v>882</v>
      </c>
      <c r="E73" s="67">
        <f>SUM(E4:E72)</f>
        <v>18</v>
      </c>
      <c r="F73" s="67">
        <f>SUM(F4:F72)</f>
        <v>18</v>
      </c>
      <c r="G73" s="67">
        <f>SUM(G4:G72)</f>
        <v>0</v>
      </c>
      <c r="H73" s="33"/>
      <c r="I73" s="32"/>
      <c r="J73" s="32"/>
      <c r="K73" s="32">
        <f>SUM(K4:K72)</f>
        <v>44351.433180635453</v>
      </c>
      <c r="L73" s="32">
        <f>SUM(L4:L72)</f>
        <v>44351.433180635453</v>
      </c>
      <c r="M73" s="32">
        <f>SUM(M4:M72)</f>
        <v>0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February 1 Mid-year Adjustment for Students</oddHeader>
    <oddFooter>&amp;R&amp;P</oddFooter>
  </headerFooter>
  <colBreaks count="1" manualBreakCount="1">
    <brk id="7" max="7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C4" sqref="C4"/>
      <selection pane="topRight" activeCell="C4" sqref="C4"/>
      <selection pane="bottomLeft" activeCell="C4" sqref="C4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1" t="s">
        <v>164</v>
      </c>
      <c r="B1" s="222"/>
      <c r="C1" s="58" t="s">
        <v>510</v>
      </c>
      <c r="D1" s="47" t="s">
        <v>508</v>
      </c>
      <c r="E1" s="43" t="s">
        <v>509</v>
      </c>
      <c r="F1" s="43" t="s">
        <v>501</v>
      </c>
      <c r="G1" s="43" t="s">
        <v>502</v>
      </c>
      <c r="H1" s="44" t="s">
        <v>517</v>
      </c>
      <c r="I1" s="45" t="s">
        <v>503</v>
      </c>
      <c r="J1" s="46" t="s">
        <v>504</v>
      </c>
      <c r="K1" s="42" t="s">
        <v>505</v>
      </c>
      <c r="L1" s="42" t="s">
        <v>506</v>
      </c>
      <c r="M1" s="42" t="s">
        <v>507</v>
      </c>
    </row>
    <row r="2" spans="1:13" ht="13.9" customHeight="1" x14ac:dyDescent="0.25">
      <c r="A2" s="39"/>
      <c r="B2" s="38"/>
      <c r="C2" s="65">
        <v>1</v>
      </c>
      <c r="D2" s="29">
        <f t="shared" ref="D2:M2" si="0">C2+1</f>
        <v>2</v>
      </c>
      <c r="E2" s="29">
        <f t="shared" si="0"/>
        <v>3</v>
      </c>
      <c r="F2" s="29">
        <f t="shared" si="0"/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66" t="s">
        <v>91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15">
        <f>+'[1]Table 8 Membership 2.1.14'!I3</f>
        <v>0</v>
      </c>
      <c r="D4" s="15">
        <f>+'10.1.14_SIS'!CI5</f>
        <v>0</v>
      </c>
      <c r="E4" s="54">
        <f t="shared" ref="E4:E35" si="1">D4-C4</f>
        <v>0</v>
      </c>
      <c r="F4" s="54">
        <f t="shared" ref="F4:F35" si="2">IF(E4&gt;0,E4,0)</f>
        <v>0</v>
      </c>
      <c r="G4" s="54">
        <f t="shared" ref="G4:G35" si="3">IF(E4&lt;0,E4,0)</f>
        <v>0</v>
      </c>
      <c r="H4" s="13">
        <f>+'[1]Table 5C1A-Madison Prep'!D7</f>
        <v>4765.8584413349836</v>
      </c>
      <c r="I4" s="13">
        <f>+'[1]Table 5C1A-Madison Prep'!F7</f>
        <v>777.48</v>
      </c>
      <c r="J4" s="13">
        <f t="shared" ref="J4:J35" si="4">H4+I4</f>
        <v>5543.3384413349831</v>
      </c>
      <c r="K4" s="14">
        <f t="shared" ref="K4:K35" si="5">E4*J4</f>
        <v>0</v>
      </c>
      <c r="L4" s="13">
        <f t="shared" ref="L4:L35" si="6">IF(K4&gt;0,K4,0)</f>
        <v>0</v>
      </c>
      <c r="M4" s="13">
        <f t="shared" ref="M4:M35" si="7">IF(K4&lt;0,K4,0)</f>
        <v>0</v>
      </c>
    </row>
    <row r="5" spans="1:13" ht="14.25" x14ac:dyDescent="0.2">
      <c r="A5" s="59">
        <v>2</v>
      </c>
      <c r="B5" s="20" t="s">
        <v>162</v>
      </c>
      <c r="C5" s="15">
        <f>+'[1]Table 8 Membership 2.1.14'!I4</f>
        <v>0</v>
      </c>
      <c r="D5" s="15">
        <f>+'10.1.14_SIS'!CI6</f>
        <v>0</v>
      </c>
      <c r="E5" s="54">
        <f t="shared" si="1"/>
        <v>0</v>
      </c>
      <c r="F5" s="54">
        <f t="shared" si="2"/>
        <v>0</v>
      </c>
      <c r="G5" s="54">
        <f t="shared" si="3"/>
        <v>0</v>
      </c>
      <c r="H5" s="13">
        <f>+'[1]Table 5C1A-Madison Prep'!D8</f>
        <v>6316.6266417386641</v>
      </c>
      <c r="I5" s="13">
        <f>+'[1]Table 5C1A-Madison Prep'!F8</f>
        <v>842.32</v>
      </c>
      <c r="J5" s="13">
        <f t="shared" si="4"/>
        <v>7158.9466417386639</v>
      </c>
      <c r="K5" s="14">
        <f t="shared" si="5"/>
        <v>0</v>
      </c>
      <c r="L5" s="13">
        <f t="shared" si="6"/>
        <v>0</v>
      </c>
      <c r="M5" s="13">
        <f t="shared" si="7"/>
        <v>0</v>
      </c>
    </row>
    <row r="6" spans="1:13" ht="14.25" x14ac:dyDescent="0.2">
      <c r="A6" s="59">
        <v>3</v>
      </c>
      <c r="B6" s="20" t="s">
        <v>161</v>
      </c>
      <c r="C6" s="15">
        <f>+'[1]Table 8 Membership 2.1.14'!I5</f>
        <v>0</v>
      </c>
      <c r="D6" s="15">
        <f>+'10.1.14_SIS'!CI7</f>
        <v>0</v>
      </c>
      <c r="E6" s="54">
        <f t="shared" si="1"/>
        <v>0</v>
      </c>
      <c r="F6" s="54">
        <f t="shared" si="2"/>
        <v>0</v>
      </c>
      <c r="G6" s="54">
        <f t="shared" si="3"/>
        <v>0</v>
      </c>
      <c r="H6" s="13">
        <f>+'[1]Table 5C1A-Madison Prep'!D9</f>
        <v>4155.1862027396819</v>
      </c>
      <c r="I6" s="13">
        <f>+'[1]Table 5C1A-Madison Prep'!F9</f>
        <v>596.84</v>
      </c>
      <c r="J6" s="13">
        <f t="shared" si="4"/>
        <v>4752.026202739682</v>
      </c>
      <c r="K6" s="14">
        <f t="shared" si="5"/>
        <v>0</v>
      </c>
      <c r="L6" s="13">
        <f t="shared" si="6"/>
        <v>0</v>
      </c>
      <c r="M6" s="13">
        <f t="shared" si="7"/>
        <v>0</v>
      </c>
    </row>
    <row r="7" spans="1:13" ht="14.25" x14ac:dyDescent="0.2">
      <c r="A7" s="59">
        <v>4</v>
      </c>
      <c r="B7" s="20" t="s">
        <v>160</v>
      </c>
      <c r="C7" s="15">
        <f>+'[1]Table 8 Membership 2.1.14'!I6</f>
        <v>0</v>
      </c>
      <c r="D7" s="15">
        <f>+'10.1.14_SIS'!CI8</f>
        <v>0</v>
      </c>
      <c r="E7" s="54">
        <f t="shared" si="1"/>
        <v>0</v>
      </c>
      <c r="F7" s="54">
        <f t="shared" si="2"/>
        <v>0</v>
      </c>
      <c r="G7" s="54">
        <f t="shared" si="3"/>
        <v>0</v>
      </c>
      <c r="H7" s="13">
        <f>+'[1]Table 5C1A-Madison Prep'!D10</f>
        <v>6119.0581446878568</v>
      </c>
      <c r="I7" s="13">
        <f>+'[1]Table 5C1A-Madison Prep'!F10</f>
        <v>585.76</v>
      </c>
      <c r="J7" s="13">
        <f t="shared" si="4"/>
        <v>6704.8181446878571</v>
      </c>
      <c r="K7" s="14">
        <f t="shared" si="5"/>
        <v>0</v>
      </c>
      <c r="L7" s="13">
        <f t="shared" si="6"/>
        <v>0</v>
      </c>
      <c r="M7" s="13">
        <f t="shared" si="7"/>
        <v>0</v>
      </c>
    </row>
    <row r="8" spans="1:13" ht="14.25" x14ac:dyDescent="0.2">
      <c r="A8" s="60">
        <v>5</v>
      </c>
      <c r="B8" s="22" t="s">
        <v>159</v>
      </c>
      <c r="C8" s="12">
        <f>+'[1]Table 8 Membership 2.1.14'!I7</f>
        <v>0</v>
      </c>
      <c r="D8" s="12">
        <f>+'10.1.14_SIS'!CI9</f>
        <v>0</v>
      </c>
      <c r="E8" s="55">
        <f t="shared" si="1"/>
        <v>0</v>
      </c>
      <c r="F8" s="55">
        <f t="shared" si="2"/>
        <v>0</v>
      </c>
      <c r="G8" s="55">
        <f t="shared" si="3"/>
        <v>0</v>
      </c>
      <c r="H8" s="11">
        <f>+'[1]Table 5C1A-Madison Prep'!D11</f>
        <v>5268.940566009911</v>
      </c>
      <c r="I8" s="11">
        <f>+'[1]Table 5C1A-Madison Prep'!F11</f>
        <v>555.91</v>
      </c>
      <c r="J8" s="11">
        <f t="shared" si="4"/>
        <v>5824.8505660099108</v>
      </c>
      <c r="K8" s="10">
        <f t="shared" si="5"/>
        <v>0</v>
      </c>
      <c r="L8" s="11">
        <f t="shared" si="6"/>
        <v>0</v>
      </c>
      <c r="M8" s="11">
        <f t="shared" si="7"/>
        <v>0</v>
      </c>
    </row>
    <row r="9" spans="1:13" ht="14.25" x14ac:dyDescent="0.2">
      <c r="A9" s="59">
        <v>6</v>
      </c>
      <c r="B9" s="20" t="s">
        <v>158</v>
      </c>
      <c r="C9" s="15">
        <f>+'[1]Table 8 Membership 2.1.14'!I8</f>
        <v>0</v>
      </c>
      <c r="D9" s="15">
        <f>+'10.1.14_SIS'!CI10</f>
        <v>0</v>
      </c>
      <c r="E9" s="54">
        <f t="shared" si="1"/>
        <v>0</v>
      </c>
      <c r="F9" s="54">
        <f t="shared" si="2"/>
        <v>0</v>
      </c>
      <c r="G9" s="54">
        <f t="shared" si="3"/>
        <v>0</v>
      </c>
      <c r="H9" s="13">
        <f>+'[1]Table 5C1A-Madison Prep'!D12</f>
        <v>5378.5086124955869</v>
      </c>
      <c r="I9" s="13">
        <f>+'[1]Table 5C1A-Madison Prep'!F12</f>
        <v>545.4799999999999</v>
      </c>
      <c r="J9" s="13">
        <f t="shared" si="4"/>
        <v>5923.9886124955865</v>
      </c>
      <c r="K9" s="14">
        <f t="shared" si="5"/>
        <v>0</v>
      </c>
      <c r="L9" s="13">
        <f t="shared" si="6"/>
        <v>0</v>
      </c>
      <c r="M9" s="13">
        <f t="shared" si="7"/>
        <v>0</v>
      </c>
    </row>
    <row r="10" spans="1:13" ht="14.25" x14ac:dyDescent="0.2">
      <c r="A10" s="59">
        <v>7</v>
      </c>
      <c r="B10" s="20" t="s">
        <v>157</v>
      </c>
      <c r="C10" s="15">
        <f>+'[1]Table 8 Membership 2.1.14'!I9</f>
        <v>0</v>
      </c>
      <c r="D10" s="15">
        <f>+'10.1.14_SIS'!CI11</f>
        <v>0</v>
      </c>
      <c r="E10" s="54">
        <f t="shared" si="1"/>
        <v>0</v>
      </c>
      <c r="F10" s="54">
        <f t="shared" si="2"/>
        <v>0</v>
      </c>
      <c r="G10" s="54">
        <f t="shared" si="3"/>
        <v>0</v>
      </c>
      <c r="H10" s="13">
        <f>+'[1]Table 5C1A-Madison Prep'!D13</f>
        <v>2243.0031963470319</v>
      </c>
      <c r="I10" s="13">
        <f>+'[1]Table 5C1A-Madison Prep'!F13</f>
        <v>756.91999999999985</v>
      </c>
      <c r="J10" s="13">
        <f t="shared" si="4"/>
        <v>2999.923196347032</v>
      </c>
      <c r="K10" s="14">
        <f t="shared" si="5"/>
        <v>0</v>
      </c>
      <c r="L10" s="13">
        <f t="shared" si="6"/>
        <v>0</v>
      </c>
      <c r="M10" s="13">
        <f t="shared" si="7"/>
        <v>0</v>
      </c>
    </row>
    <row r="11" spans="1:13" ht="14.25" x14ac:dyDescent="0.2">
      <c r="A11" s="59">
        <v>8</v>
      </c>
      <c r="B11" s="20" t="s">
        <v>156</v>
      </c>
      <c r="C11" s="15">
        <f>+'[1]Table 8 Membership 2.1.14'!I10</f>
        <v>0</v>
      </c>
      <c r="D11" s="15">
        <f>+'10.1.14_SIS'!CI12</f>
        <v>0</v>
      </c>
      <c r="E11" s="54">
        <f t="shared" si="1"/>
        <v>0</v>
      </c>
      <c r="F11" s="54">
        <f t="shared" si="2"/>
        <v>0</v>
      </c>
      <c r="G11" s="54">
        <f t="shared" si="3"/>
        <v>0</v>
      </c>
      <c r="H11" s="13">
        <f>+'[1]Table 5C1A-Madison Prep'!D14</f>
        <v>4669.802459558854</v>
      </c>
      <c r="I11" s="13">
        <f>+'[1]Table 5C1A-Madison Prep'!F14</f>
        <v>725.76</v>
      </c>
      <c r="J11" s="13">
        <f t="shared" si="4"/>
        <v>5395.5624595588542</v>
      </c>
      <c r="K11" s="14">
        <f t="shared" si="5"/>
        <v>0</v>
      </c>
      <c r="L11" s="13">
        <f t="shared" si="6"/>
        <v>0</v>
      </c>
      <c r="M11" s="13">
        <f t="shared" si="7"/>
        <v>0</v>
      </c>
    </row>
    <row r="12" spans="1:13" ht="14.25" x14ac:dyDescent="0.2">
      <c r="A12" s="59">
        <v>9</v>
      </c>
      <c r="B12" s="20" t="s">
        <v>155</v>
      </c>
      <c r="C12" s="15">
        <f>+'[1]Table 8 Membership 2.1.14'!I11</f>
        <v>0</v>
      </c>
      <c r="D12" s="15">
        <f>+'10.1.14_SIS'!CI13</f>
        <v>0</v>
      </c>
      <c r="E12" s="54">
        <f t="shared" si="1"/>
        <v>0</v>
      </c>
      <c r="F12" s="54">
        <f t="shared" si="2"/>
        <v>0</v>
      </c>
      <c r="G12" s="54">
        <f t="shared" si="3"/>
        <v>0</v>
      </c>
      <c r="H12" s="13">
        <f>+'[1]Table 5C1A-Madison Prep'!D15</f>
        <v>4632.4615072045008</v>
      </c>
      <c r="I12" s="13">
        <f>+'[1]Table 5C1A-Madison Prep'!F15</f>
        <v>744.76</v>
      </c>
      <c r="J12" s="13">
        <f t="shared" si="4"/>
        <v>5377.221507204501</v>
      </c>
      <c r="K12" s="14">
        <f t="shared" si="5"/>
        <v>0</v>
      </c>
      <c r="L12" s="13">
        <f t="shared" si="6"/>
        <v>0</v>
      </c>
      <c r="M12" s="13">
        <f t="shared" si="7"/>
        <v>0</v>
      </c>
    </row>
    <row r="13" spans="1:13" ht="14.25" x14ac:dyDescent="0.2">
      <c r="A13" s="60">
        <v>10</v>
      </c>
      <c r="B13" s="22" t="s">
        <v>154</v>
      </c>
      <c r="C13" s="12">
        <f>+'[1]Table 8 Membership 2.1.14'!I12</f>
        <v>0</v>
      </c>
      <c r="D13" s="12">
        <f>+'10.1.14_SIS'!CI14</f>
        <v>0</v>
      </c>
      <c r="E13" s="55">
        <f t="shared" si="1"/>
        <v>0</v>
      </c>
      <c r="F13" s="55">
        <f t="shared" si="2"/>
        <v>0</v>
      </c>
      <c r="G13" s="55">
        <f t="shared" si="3"/>
        <v>0</v>
      </c>
      <c r="H13" s="11">
        <f>+'[1]Table 5C1A-Madison Prep'!D16</f>
        <v>4384.374733918472</v>
      </c>
      <c r="I13" s="11">
        <f>+'[1]Table 5C1A-Madison Prep'!F16</f>
        <v>608.04000000000008</v>
      </c>
      <c r="J13" s="11">
        <f t="shared" si="4"/>
        <v>4992.4147339184719</v>
      </c>
      <c r="K13" s="10">
        <f t="shared" si="5"/>
        <v>0</v>
      </c>
      <c r="L13" s="11">
        <f t="shared" si="6"/>
        <v>0</v>
      </c>
      <c r="M13" s="11">
        <f t="shared" si="7"/>
        <v>0</v>
      </c>
    </row>
    <row r="14" spans="1:13" ht="14.25" x14ac:dyDescent="0.2">
      <c r="A14" s="59">
        <v>11</v>
      </c>
      <c r="B14" s="20" t="s">
        <v>153</v>
      </c>
      <c r="C14" s="15">
        <f>+'[1]Table 8 Membership 2.1.14'!I13</f>
        <v>0</v>
      </c>
      <c r="D14" s="15">
        <f>+'10.1.14_SIS'!CI15</f>
        <v>0</v>
      </c>
      <c r="E14" s="54">
        <f t="shared" si="1"/>
        <v>0</v>
      </c>
      <c r="F14" s="54">
        <f t="shared" si="2"/>
        <v>0</v>
      </c>
      <c r="G14" s="54">
        <f t="shared" si="3"/>
        <v>0</v>
      </c>
      <c r="H14" s="13">
        <f>+'[1]Table 5C1A-Madison Prep'!D17</f>
        <v>7098.5372236353351</v>
      </c>
      <c r="I14" s="13">
        <f>+'[1]Table 5C1A-Madison Prep'!F17</f>
        <v>706.55</v>
      </c>
      <c r="J14" s="13">
        <f t="shared" si="4"/>
        <v>7805.0872236353352</v>
      </c>
      <c r="K14" s="14">
        <f t="shared" si="5"/>
        <v>0</v>
      </c>
      <c r="L14" s="13">
        <f t="shared" si="6"/>
        <v>0</v>
      </c>
      <c r="M14" s="13">
        <f t="shared" si="7"/>
        <v>0</v>
      </c>
    </row>
    <row r="15" spans="1:13" ht="14.25" x14ac:dyDescent="0.2">
      <c r="A15" s="59">
        <v>12</v>
      </c>
      <c r="B15" s="20" t="s">
        <v>152</v>
      </c>
      <c r="C15" s="15">
        <f>+'[1]Table 8 Membership 2.1.14'!I14</f>
        <v>0</v>
      </c>
      <c r="D15" s="15">
        <f>+'10.1.14_SIS'!CI16</f>
        <v>0</v>
      </c>
      <c r="E15" s="54">
        <f t="shared" si="1"/>
        <v>0</v>
      </c>
      <c r="F15" s="54">
        <f t="shared" si="2"/>
        <v>0</v>
      </c>
      <c r="G15" s="54">
        <f t="shared" si="3"/>
        <v>0</v>
      </c>
      <c r="H15" s="13">
        <f>+'[1]Table 5C1A-Madison Prep'!D18</f>
        <v>1666.6040983606558</v>
      </c>
      <c r="I15" s="13">
        <f>+'[1]Table 5C1A-Madison Prep'!F18</f>
        <v>1063.31</v>
      </c>
      <c r="J15" s="13">
        <f t="shared" si="4"/>
        <v>2729.9140983606558</v>
      </c>
      <c r="K15" s="14">
        <f t="shared" si="5"/>
        <v>0</v>
      </c>
      <c r="L15" s="13">
        <f t="shared" si="6"/>
        <v>0</v>
      </c>
      <c r="M15" s="13">
        <f t="shared" si="7"/>
        <v>0</v>
      </c>
    </row>
    <row r="16" spans="1:13" ht="14.25" x14ac:dyDescent="0.2">
      <c r="A16" s="59">
        <v>13</v>
      </c>
      <c r="B16" s="20" t="s">
        <v>151</v>
      </c>
      <c r="C16" s="15">
        <f>+'[1]Table 8 Membership 2.1.14'!I15</f>
        <v>0</v>
      </c>
      <c r="D16" s="15">
        <f>+'10.1.14_SIS'!CI17</f>
        <v>0</v>
      </c>
      <c r="E16" s="54">
        <f t="shared" si="1"/>
        <v>0</v>
      </c>
      <c r="F16" s="54">
        <f t="shared" si="2"/>
        <v>0</v>
      </c>
      <c r="G16" s="54">
        <f t="shared" si="3"/>
        <v>0</v>
      </c>
      <c r="H16" s="13">
        <f>+'[1]Table 5C1A-Madison Prep'!D19</f>
        <v>6433.6297758332212</v>
      </c>
      <c r="I16" s="13">
        <f>+'[1]Table 5C1A-Madison Prep'!F19</f>
        <v>749.43000000000006</v>
      </c>
      <c r="J16" s="13">
        <f t="shared" si="4"/>
        <v>7183.0597758332215</v>
      </c>
      <c r="K16" s="14">
        <f t="shared" si="5"/>
        <v>0</v>
      </c>
      <c r="L16" s="13">
        <f t="shared" si="6"/>
        <v>0</v>
      </c>
      <c r="M16" s="13">
        <f t="shared" si="7"/>
        <v>0</v>
      </c>
    </row>
    <row r="17" spans="1:13" ht="14.25" x14ac:dyDescent="0.2">
      <c r="A17" s="59">
        <v>14</v>
      </c>
      <c r="B17" s="20" t="s">
        <v>150</v>
      </c>
      <c r="C17" s="15">
        <f>+'[1]Table 8 Membership 2.1.14'!I16</f>
        <v>0</v>
      </c>
      <c r="D17" s="15">
        <f>+'10.1.14_SIS'!CI18</f>
        <v>0</v>
      </c>
      <c r="E17" s="54">
        <f t="shared" si="1"/>
        <v>0</v>
      </c>
      <c r="F17" s="54">
        <f t="shared" si="2"/>
        <v>0</v>
      </c>
      <c r="G17" s="54">
        <f t="shared" si="3"/>
        <v>0</v>
      </c>
      <c r="H17" s="13">
        <f>+'[1]Table 5C1A-Madison Prep'!D20</f>
        <v>5334.9509412500001</v>
      </c>
      <c r="I17" s="13">
        <f>+'[1]Table 5C1A-Madison Prep'!F20</f>
        <v>809.9799999999999</v>
      </c>
      <c r="J17" s="13">
        <f t="shared" si="4"/>
        <v>6144.9309412499997</v>
      </c>
      <c r="K17" s="14">
        <f t="shared" si="5"/>
        <v>0</v>
      </c>
      <c r="L17" s="13">
        <f t="shared" si="6"/>
        <v>0</v>
      </c>
      <c r="M17" s="13">
        <f t="shared" si="7"/>
        <v>0</v>
      </c>
    </row>
    <row r="18" spans="1:13" ht="14.25" x14ac:dyDescent="0.2">
      <c r="A18" s="60">
        <v>15</v>
      </c>
      <c r="B18" s="22" t="s">
        <v>149</v>
      </c>
      <c r="C18" s="12">
        <f>+'[1]Table 8 Membership 2.1.14'!I17</f>
        <v>0</v>
      </c>
      <c r="D18" s="12">
        <f>+'10.1.14_SIS'!CI19</f>
        <v>0</v>
      </c>
      <c r="E18" s="55">
        <f t="shared" si="1"/>
        <v>0</v>
      </c>
      <c r="F18" s="55">
        <f t="shared" si="2"/>
        <v>0</v>
      </c>
      <c r="G18" s="55">
        <f t="shared" si="3"/>
        <v>0</v>
      </c>
      <c r="H18" s="11">
        <f>+'[1]Table 5C1A-Madison Prep'!D21</f>
        <v>5749.8285214059952</v>
      </c>
      <c r="I18" s="11">
        <f>+'[1]Table 5C1A-Madison Prep'!F21</f>
        <v>553.79999999999995</v>
      </c>
      <c r="J18" s="11">
        <f t="shared" si="4"/>
        <v>6303.6285214059953</v>
      </c>
      <c r="K18" s="10">
        <f t="shared" si="5"/>
        <v>0</v>
      </c>
      <c r="L18" s="11">
        <f t="shared" si="6"/>
        <v>0</v>
      </c>
      <c r="M18" s="11">
        <f t="shared" si="7"/>
        <v>0</v>
      </c>
    </row>
    <row r="19" spans="1:13" ht="14.25" x14ac:dyDescent="0.2">
      <c r="A19" s="59">
        <v>16</v>
      </c>
      <c r="B19" s="20" t="s">
        <v>148</v>
      </c>
      <c r="C19" s="15">
        <f>+'[1]Table 8 Membership 2.1.14'!I18</f>
        <v>0</v>
      </c>
      <c r="D19" s="15">
        <f>+'10.1.14_SIS'!CI20</f>
        <v>0</v>
      </c>
      <c r="E19" s="54">
        <f t="shared" si="1"/>
        <v>0</v>
      </c>
      <c r="F19" s="54">
        <f t="shared" si="2"/>
        <v>0</v>
      </c>
      <c r="G19" s="54">
        <f t="shared" si="3"/>
        <v>0</v>
      </c>
      <c r="H19" s="13">
        <f>+'[1]Table 5C1A-Madison Prep'!D22</f>
        <v>1980.2494354342025</v>
      </c>
      <c r="I19" s="13">
        <f>+'[1]Table 5C1A-Madison Prep'!F22</f>
        <v>686.73</v>
      </c>
      <c r="J19" s="13">
        <f t="shared" si="4"/>
        <v>2666.9794354342025</v>
      </c>
      <c r="K19" s="14">
        <f t="shared" si="5"/>
        <v>0</v>
      </c>
      <c r="L19" s="13">
        <f t="shared" si="6"/>
        <v>0</v>
      </c>
      <c r="M19" s="13">
        <f t="shared" si="7"/>
        <v>0</v>
      </c>
    </row>
    <row r="20" spans="1:13" ht="14.25" x14ac:dyDescent="0.2">
      <c r="A20" s="59">
        <v>17</v>
      </c>
      <c r="B20" s="20" t="s">
        <v>147</v>
      </c>
      <c r="C20" s="15">
        <f>+'[1]Table 8 Membership 2.1.14'!I19</f>
        <v>262</v>
      </c>
      <c r="D20" s="15">
        <f>+'10.1.14_SIS'!CI21</f>
        <v>331</v>
      </c>
      <c r="E20" s="54">
        <f t="shared" si="1"/>
        <v>69</v>
      </c>
      <c r="F20" s="54">
        <f t="shared" si="2"/>
        <v>69</v>
      </c>
      <c r="G20" s="54">
        <f t="shared" si="3"/>
        <v>0</v>
      </c>
      <c r="H20" s="13">
        <f>+'[1]Table 5C1A-Madison Prep'!D23</f>
        <v>3363.5980368254495</v>
      </c>
      <c r="I20" s="13">
        <f>+'[1]Table 5C1A-Madison Prep'!F23</f>
        <v>801.47762416806802</v>
      </c>
      <c r="J20" s="13">
        <f t="shared" si="4"/>
        <v>4165.0756609935179</v>
      </c>
      <c r="K20" s="14">
        <f t="shared" si="5"/>
        <v>287390.22060855274</v>
      </c>
      <c r="L20" s="13">
        <f t="shared" si="6"/>
        <v>287390.22060855274</v>
      </c>
      <c r="M20" s="13">
        <f t="shared" si="7"/>
        <v>0</v>
      </c>
    </row>
    <row r="21" spans="1:13" ht="14.25" x14ac:dyDescent="0.2">
      <c r="A21" s="59">
        <v>18</v>
      </c>
      <c r="B21" s="20" t="s">
        <v>146</v>
      </c>
      <c r="C21" s="15">
        <f>+'[1]Table 8 Membership 2.1.14'!I20</f>
        <v>0</v>
      </c>
      <c r="D21" s="15">
        <f>+'10.1.14_SIS'!CI22</f>
        <v>0</v>
      </c>
      <c r="E21" s="54">
        <f t="shared" si="1"/>
        <v>0</v>
      </c>
      <c r="F21" s="54">
        <f t="shared" si="2"/>
        <v>0</v>
      </c>
      <c r="G21" s="54">
        <f t="shared" si="3"/>
        <v>0</v>
      </c>
      <c r="H21" s="13">
        <f>+'[1]Table 5C1A-Madison Prep'!D24</f>
        <v>6354.5533500475731</v>
      </c>
      <c r="I21" s="13">
        <f>+'[1]Table 5C1A-Madison Prep'!F24</f>
        <v>845.94999999999993</v>
      </c>
      <c r="J21" s="13">
        <f t="shared" si="4"/>
        <v>7200.5033500475729</v>
      </c>
      <c r="K21" s="14">
        <f t="shared" si="5"/>
        <v>0</v>
      </c>
      <c r="L21" s="13">
        <f t="shared" si="6"/>
        <v>0</v>
      </c>
      <c r="M21" s="13">
        <f t="shared" si="7"/>
        <v>0</v>
      </c>
    </row>
    <row r="22" spans="1:13" ht="14.25" x14ac:dyDescent="0.2">
      <c r="A22" s="59">
        <v>19</v>
      </c>
      <c r="B22" s="20" t="s">
        <v>145</v>
      </c>
      <c r="C22" s="15">
        <f>+'[1]Table 8 Membership 2.1.14'!I21</f>
        <v>0</v>
      </c>
      <c r="D22" s="15">
        <f>+'10.1.14_SIS'!CI23</f>
        <v>0</v>
      </c>
      <c r="E22" s="54">
        <f t="shared" si="1"/>
        <v>0</v>
      </c>
      <c r="F22" s="54">
        <f t="shared" si="2"/>
        <v>0</v>
      </c>
      <c r="G22" s="54">
        <f t="shared" si="3"/>
        <v>0</v>
      </c>
      <c r="H22" s="13">
        <f>+'[1]Table 5C1A-Madison Prep'!D25</f>
        <v>5314.3921869460446</v>
      </c>
      <c r="I22" s="13">
        <f>+'[1]Table 5C1A-Madison Prep'!F25</f>
        <v>905.43</v>
      </c>
      <c r="J22" s="13">
        <f t="shared" si="4"/>
        <v>6219.8221869460449</v>
      </c>
      <c r="K22" s="14">
        <f t="shared" si="5"/>
        <v>0</v>
      </c>
      <c r="L22" s="13">
        <f t="shared" si="6"/>
        <v>0</v>
      </c>
      <c r="M22" s="13">
        <f t="shared" si="7"/>
        <v>0</v>
      </c>
    </row>
    <row r="23" spans="1:13" ht="14.25" x14ac:dyDescent="0.2">
      <c r="A23" s="60">
        <v>20</v>
      </c>
      <c r="B23" s="22" t="s">
        <v>144</v>
      </c>
      <c r="C23" s="12">
        <f>+'[1]Table 8 Membership 2.1.14'!I22</f>
        <v>0</v>
      </c>
      <c r="D23" s="12">
        <f>+'10.1.14_SIS'!CI24</f>
        <v>0</v>
      </c>
      <c r="E23" s="55">
        <f t="shared" si="1"/>
        <v>0</v>
      </c>
      <c r="F23" s="55">
        <f t="shared" si="2"/>
        <v>0</v>
      </c>
      <c r="G23" s="55">
        <f t="shared" si="3"/>
        <v>0</v>
      </c>
      <c r="H23" s="11">
        <f>+'[1]Table 5C1A-Madison Prep'!D26</f>
        <v>5278.5201565562011</v>
      </c>
      <c r="I23" s="11">
        <f>+'[1]Table 5C1A-Madison Prep'!F26</f>
        <v>586.16999999999996</v>
      </c>
      <c r="J23" s="11">
        <f t="shared" si="4"/>
        <v>5864.6901565562011</v>
      </c>
      <c r="K23" s="10">
        <f t="shared" si="5"/>
        <v>0</v>
      </c>
      <c r="L23" s="11">
        <f t="shared" si="6"/>
        <v>0</v>
      </c>
      <c r="M23" s="11">
        <f t="shared" si="7"/>
        <v>0</v>
      </c>
    </row>
    <row r="24" spans="1:13" ht="14.25" x14ac:dyDescent="0.2">
      <c r="A24" s="59">
        <v>21</v>
      </c>
      <c r="B24" s="20" t="s">
        <v>143</v>
      </c>
      <c r="C24" s="15">
        <f>+'[1]Table 8 Membership 2.1.14'!I23</f>
        <v>0</v>
      </c>
      <c r="D24" s="15">
        <f>+'10.1.14_SIS'!CI25</f>
        <v>0</v>
      </c>
      <c r="E24" s="54">
        <f t="shared" si="1"/>
        <v>0</v>
      </c>
      <c r="F24" s="54">
        <f t="shared" si="2"/>
        <v>0</v>
      </c>
      <c r="G24" s="54">
        <f t="shared" si="3"/>
        <v>0</v>
      </c>
      <c r="H24" s="13">
        <f>+'[1]Table 5C1A-Madison Prep'!D27</f>
        <v>6082.3042295867763</v>
      </c>
      <c r="I24" s="13">
        <f>+'[1]Table 5C1A-Madison Prep'!F27</f>
        <v>610.35</v>
      </c>
      <c r="J24" s="13">
        <f t="shared" si="4"/>
        <v>6692.6542295867766</v>
      </c>
      <c r="K24" s="14">
        <f t="shared" si="5"/>
        <v>0</v>
      </c>
      <c r="L24" s="13">
        <f t="shared" si="6"/>
        <v>0</v>
      </c>
      <c r="M24" s="13">
        <f t="shared" si="7"/>
        <v>0</v>
      </c>
    </row>
    <row r="25" spans="1:13" ht="14.25" x14ac:dyDescent="0.2">
      <c r="A25" s="59">
        <v>22</v>
      </c>
      <c r="B25" s="20" t="s">
        <v>142</v>
      </c>
      <c r="C25" s="15">
        <f>+'[1]Table 8 Membership 2.1.14'!I24</f>
        <v>0</v>
      </c>
      <c r="D25" s="15">
        <f>+'10.1.14_SIS'!CI26</f>
        <v>0</v>
      </c>
      <c r="E25" s="54">
        <f t="shared" si="1"/>
        <v>0</v>
      </c>
      <c r="F25" s="54">
        <f t="shared" si="2"/>
        <v>0</v>
      </c>
      <c r="G25" s="54">
        <f t="shared" si="3"/>
        <v>0</v>
      </c>
      <c r="H25" s="13">
        <f>+'[1]Table 5C1A-Madison Prep'!D28</f>
        <v>6416.1099808195995</v>
      </c>
      <c r="I25" s="13">
        <f>+'[1]Table 5C1A-Madison Prep'!F28</f>
        <v>496.36</v>
      </c>
      <c r="J25" s="13">
        <f t="shared" si="4"/>
        <v>6912.4699808195992</v>
      </c>
      <c r="K25" s="14">
        <f t="shared" si="5"/>
        <v>0</v>
      </c>
      <c r="L25" s="13">
        <f t="shared" si="6"/>
        <v>0</v>
      </c>
      <c r="M25" s="13">
        <f t="shared" si="7"/>
        <v>0</v>
      </c>
    </row>
    <row r="26" spans="1:13" ht="14.25" x14ac:dyDescent="0.2">
      <c r="A26" s="59">
        <v>23</v>
      </c>
      <c r="B26" s="20" t="s">
        <v>141</v>
      </c>
      <c r="C26" s="15">
        <f>+'[1]Table 8 Membership 2.1.14'!I25</f>
        <v>0</v>
      </c>
      <c r="D26" s="15">
        <f>+'10.1.14_SIS'!CI27</f>
        <v>0</v>
      </c>
      <c r="E26" s="54">
        <f t="shared" si="1"/>
        <v>0</v>
      </c>
      <c r="F26" s="54">
        <f t="shared" si="2"/>
        <v>0</v>
      </c>
      <c r="G26" s="54">
        <f t="shared" si="3"/>
        <v>0</v>
      </c>
      <c r="H26" s="13">
        <f>+'[1]Table 5C1A-Madison Prep'!D29</f>
        <v>5011.0215265979159</v>
      </c>
      <c r="I26" s="13">
        <f>+'[1]Table 5C1A-Madison Prep'!F29</f>
        <v>688.58</v>
      </c>
      <c r="J26" s="13">
        <f t="shared" si="4"/>
        <v>5699.6015265979158</v>
      </c>
      <c r="K26" s="14">
        <f t="shared" si="5"/>
        <v>0</v>
      </c>
      <c r="L26" s="13">
        <f t="shared" si="6"/>
        <v>0</v>
      </c>
      <c r="M26" s="13">
        <f t="shared" si="7"/>
        <v>0</v>
      </c>
    </row>
    <row r="27" spans="1:13" ht="14.25" x14ac:dyDescent="0.2">
      <c r="A27" s="59">
        <v>24</v>
      </c>
      <c r="B27" s="20" t="s">
        <v>140</v>
      </c>
      <c r="C27" s="15">
        <f>+'[1]Table 8 Membership 2.1.14'!I26</f>
        <v>1</v>
      </c>
      <c r="D27" s="15">
        <f>+'10.1.14_SIS'!CI28</f>
        <v>1</v>
      </c>
      <c r="E27" s="54">
        <f t="shared" si="1"/>
        <v>0</v>
      </c>
      <c r="F27" s="54">
        <f t="shared" si="2"/>
        <v>0</v>
      </c>
      <c r="G27" s="54">
        <f t="shared" si="3"/>
        <v>0</v>
      </c>
      <c r="H27" s="13">
        <f>+'[1]Table 5C1A-Madison Prep'!D30</f>
        <v>2611.6740361576999</v>
      </c>
      <c r="I27" s="13">
        <f>+'[1]Table 5C1A-Madison Prep'!F30</f>
        <v>854.24999999999989</v>
      </c>
      <c r="J27" s="13">
        <f t="shared" si="4"/>
        <v>3465.9240361576999</v>
      </c>
      <c r="K27" s="14">
        <f t="shared" si="5"/>
        <v>0</v>
      </c>
      <c r="L27" s="13">
        <f t="shared" si="6"/>
        <v>0</v>
      </c>
      <c r="M27" s="13">
        <f t="shared" si="7"/>
        <v>0</v>
      </c>
    </row>
    <row r="28" spans="1:13" ht="14.25" x14ac:dyDescent="0.2">
      <c r="A28" s="60">
        <v>25</v>
      </c>
      <c r="B28" s="22" t="s">
        <v>139</v>
      </c>
      <c r="C28" s="12">
        <f>+'[1]Table 8 Membership 2.1.14'!I27</f>
        <v>0</v>
      </c>
      <c r="D28" s="12">
        <f>+'10.1.14_SIS'!CI29</f>
        <v>0</v>
      </c>
      <c r="E28" s="55">
        <f t="shared" si="1"/>
        <v>0</v>
      </c>
      <c r="F28" s="55">
        <f t="shared" si="2"/>
        <v>0</v>
      </c>
      <c r="G28" s="55">
        <f t="shared" si="3"/>
        <v>0</v>
      </c>
      <c r="H28" s="11">
        <f>+'[1]Table 5C1A-Madison Prep'!D31</f>
        <v>4173.0720274945697</v>
      </c>
      <c r="I28" s="11">
        <f>+'[1]Table 5C1A-Madison Prep'!F31</f>
        <v>653.73</v>
      </c>
      <c r="J28" s="11">
        <f t="shared" si="4"/>
        <v>4826.8020274945702</v>
      </c>
      <c r="K28" s="10">
        <f t="shared" si="5"/>
        <v>0</v>
      </c>
      <c r="L28" s="11">
        <f t="shared" si="6"/>
        <v>0</v>
      </c>
      <c r="M28" s="11">
        <f t="shared" si="7"/>
        <v>0</v>
      </c>
    </row>
    <row r="29" spans="1:13" ht="14.25" x14ac:dyDescent="0.2">
      <c r="A29" s="59">
        <v>26</v>
      </c>
      <c r="B29" s="20" t="s">
        <v>138</v>
      </c>
      <c r="C29" s="15">
        <f>+'[1]Table 8 Membership 2.1.14'!I28</f>
        <v>0</v>
      </c>
      <c r="D29" s="15">
        <f>+'10.1.14_SIS'!CI30</f>
        <v>0</v>
      </c>
      <c r="E29" s="54">
        <f t="shared" si="1"/>
        <v>0</v>
      </c>
      <c r="F29" s="54">
        <f t="shared" si="2"/>
        <v>0</v>
      </c>
      <c r="G29" s="54">
        <f t="shared" si="3"/>
        <v>0</v>
      </c>
      <c r="H29" s="13">
        <f>+'[1]Table 5C1A-Madison Prep'!D32</f>
        <v>3424.5649970570835</v>
      </c>
      <c r="I29" s="13">
        <f>+'[1]Table 5C1A-Madison Prep'!F32</f>
        <v>836.83</v>
      </c>
      <c r="J29" s="13">
        <f t="shared" si="4"/>
        <v>4261.3949970570839</v>
      </c>
      <c r="K29" s="14">
        <f t="shared" si="5"/>
        <v>0</v>
      </c>
      <c r="L29" s="13">
        <f t="shared" si="6"/>
        <v>0</v>
      </c>
      <c r="M29" s="13">
        <f t="shared" si="7"/>
        <v>0</v>
      </c>
    </row>
    <row r="30" spans="1:13" ht="14.25" x14ac:dyDescent="0.2">
      <c r="A30" s="59">
        <v>27</v>
      </c>
      <c r="B30" s="20" t="s">
        <v>137</v>
      </c>
      <c r="C30" s="15">
        <f>+'[1]Table 8 Membership 2.1.14'!I29</f>
        <v>0</v>
      </c>
      <c r="D30" s="15">
        <f>+'10.1.14_SIS'!CI31</f>
        <v>0</v>
      </c>
      <c r="E30" s="54">
        <f t="shared" si="1"/>
        <v>0</v>
      </c>
      <c r="F30" s="54">
        <f t="shared" si="2"/>
        <v>0</v>
      </c>
      <c r="G30" s="54">
        <f t="shared" si="3"/>
        <v>0</v>
      </c>
      <c r="H30" s="13">
        <f>+'[1]Table 5C1A-Madison Prep'!D33</f>
        <v>5804.9013839977006</v>
      </c>
      <c r="I30" s="13">
        <f>+'[1]Table 5C1A-Madison Prep'!F33</f>
        <v>693.06</v>
      </c>
      <c r="J30" s="13">
        <f t="shared" si="4"/>
        <v>6497.961383997701</v>
      </c>
      <c r="K30" s="14">
        <f t="shared" si="5"/>
        <v>0</v>
      </c>
      <c r="L30" s="13">
        <f t="shared" si="6"/>
        <v>0</v>
      </c>
      <c r="M30" s="13">
        <f t="shared" si="7"/>
        <v>0</v>
      </c>
    </row>
    <row r="31" spans="1:13" ht="14.25" x14ac:dyDescent="0.2">
      <c r="A31" s="59">
        <v>28</v>
      </c>
      <c r="B31" s="20" t="s">
        <v>136</v>
      </c>
      <c r="C31" s="15">
        <f>+'[1]Table 8 Membership 2.1.14'!I30</f>
        <v>0</v>
      </c>
      <c r="D31" s="15">
        <f>+'10.1.14_SIS'!CI32</f>
        <v>0</v>
      </c>
      <c r="E31" s="54">
        <f t="shared" si="1"/>
        <v>0</v>
      </c>
      <c r="F31" s="54">
        <f t="shared" si="2"/>
        <v>0</v>
      </c>
      <c r="G31" s="54">
        <f t="shared" si="3"/>
        <v>0</v>
      </c>
      <c r="H31" s="13">
        <f>+'[1]Table 5C1A-Madison Prep'!D34</f>
        <v>3137.4158846568821</v>
      </c>
      <c r="I31" s="13">
        <f>+'[1]Table 5C1A-Madison Prep'!F34</f>
        <v>694.4</v>
      </c>
      <c r="J31" s="13">
        <f t="shared" si="4"/>
        <v>3831.8158846568822</v>
      </c>
      <c r="K31" s="14">
        <f t="shared" si="5"/>
        <v>0</v>
      </c>
      <c r="L31" s="13">
        <f t="shared" si="6"/>
        <v>0</v>
      </c>
      <c r="M31" s="13">
        <f t="shared" si="7"/>
        <v>0</v>
      </c>
    </row>
    <row r="32" spans="1:13" ht="14.25" x14ac:dyDescent="0.2">
      <c r="A32" s="59">
        <v>29</v>
      </c>
      <c r="B32" s="20" t="s">
        <v>135</v>
      </c>
      <c r="C32" s="15">
        <f>+'[1]Table 8 Membership 2.1.14'!I31</f>
        <v>0</v>
      </c>
      <c r="D32" s="15">
        <f>+'10.1.14_SIS'!CI33</f>
        <v>0</v>
      </c>
      <c r="E32" s="54">
        <f t="shared" si="1"/>
        <v>0</v>
      </c>
      <c r="F32" s="54">
        <f t="shared" si="2"/>
        <v>0</v>
      </c>
      <c r="G32" s="54">
        <f t="shared" si="3"/>
        <v>0</v>
      </c>
      <c r="H32" s="13">
        <f>+'[1]Table 5C1A-Madison Prep'!D35</f>
        <v>3839.0123210173724</v>
      </c>
      <c r="I32" s="13">
        <f>+'[1]Table 5C1A-Madison Prep'!F35</f>
        <v>754.94999999999993</v>
      </c>
      <c r="J32" s="13">
        <f t="shared" si="4"/>
        <v>4593.9623210173722</v>
      </c>
      <c r="K32" s="14">
        <f t="shared" si="5"/>
        <v>0</v>
      </c>
      <c r="L32" s="13">
        <f t="shared" si="6"/>
        <v>0</v>
      </c>
      <c r="M32" s="13">
        <f t="shared" si="7"/>
        <v>0</v>
      </c>
    </row>
    <row r="33" spans="1:13" ht="14.25" x14ac:dyDescent="0.2">
      <c r="A33" s="60">
        <v>30</v>
      </c>
      <c r="B33" s="22" t="s">
        <v>134</v>
      </c>
      <c r="C33" s="12">
        <f>+'[1]Table 8 Membership 2.1.14'!I32</f>
        <v>0</v>
      </c>
      <c r="D33" s="12">
        <f>+'10.1.14_SIS'!CI34</f>
        <v>0</v>
      </c>
      <c r="E33" s="55">
        <f t="shared" si="1"/>
        <v>0</v>
      </c>
      <c r="F33" s="55">
        <f t="shared" si="2"/>
        <v>0</v>
      </c>
      <c r="G33" s="55">
        <f t="shared" si="3"/>
        <v>0</v>
      </c>
      <c r="H33" s="11">
        <f>+'[1]Table 5C1A-Madison Prep'!D36</f>
        <v>5804.5327273996763</v>
      </c>
      <c r="I33" s="11">
        <f>+'[1]Table 5C1A-Madison Prep'!F36</f>
        <v>727.17</v>
      </c>
      <c r="J33" s="11">
        <f t="shared" si="4"/>
        <v>6531.7027273996764</v>
      </c>
      <c r="K33" s="10">
        <f t="shared" si="5"/>
        <v>0</v>
      </c>
      <c r="L33" s="11">
        <f t="shared" si="6"/>
        <v>0</v>
      </c>
      <c r="M33" s="11">
        <f t="shared" si="7"/>
        <v>0</v>
      </c>
    </row>
    <row r="34" spans="1:13" ht="14.25" x14ac:dyDescent="0.2">
      <c r="A34" s="59">
        <v>31</v>
      </c>
      <c r="B34" s="20" t="s">
        <v>133</v>
      </c>
      <c r="C34" s="15">
        <f>+'[1]Table 8 Membership 2.1.14'!I33</f>
        <v>0</v>
      </c>
      <c r="D34" s="15">
        <f>+'10.1.14_SIS'!CI35</f>
        <v>0</v>
      </c>
      <c r="E34" s="54">
        <f t="shared" si="1"/>
        <v>0</v>
      </c>
      <c r="F34" s="54">
        <f t="shared" si="2"/>
        <v>0</v>
      </c>
      <c r="G34" s="54">
        <f t="shared" si="3"/>
        <v>0</v>
      </c>
      <c r="H34" s="13">
        <f>+'[1]Table 5C1A-Madison Prep'!D37</f>
        <v>4520.6176716868531</v>
      </c>
      <c r="I34" s="13">
        <f>+'[1]Table 5C1A-Madison Prep'!F37</f>
        <v>620.83000000000004</v>
      </c>
      <c r="J34" s="13">
        <f t="shared" si="4"/>
        <v>5141.447671686853</v>
      </c>
      <c r="K34" s="14">
        <f t="shared" si="5"/>
        <v>0</v>
      </c>
      <c r="L34" s="13">
        <f t="shared" si="6"/>
        <v>0</v>
      </c>
      <c r="M34" s="13">
        <f t="shared" si="7"/>
        <v>0</v>
      </c>
    </row>
    <row r="35" spans="1:13" ht="14.25" x14ac:dyDescent="0.2">
      <c r="A35" s="59">
        <v>32</v>
      </c>
      <c r="B35" s="20" t="s">
        <v>132</v>
      </c>
      <c r="C35" s="15">
        <f>+'[1]Table 8 Membership 2.1.14'!I34</f>
        <v>0</v>
      </c>
      <c r="D35" s="15">
        <f>+'10.1.14_SIS'!CI36</f>
        <v>0</v>
      </c>
      <c r="E35" s="54">
        <f t="shared" si="1"/>
        <v>0</v>
      </c>
      <c r="F35" s="54">
        <f t="shared" si="2"/>
        <v>0</v>
      </c>
      <c r="G35" s="54">
        <f t="shared" si="3"/>
        <v>0</v>
      </c>
      <c r="H35" s="13">
        <f>+'[1]Table 5C1A-Madison Prep'!D38</f>
        <v>5652.819189061127</v>
      </c>
      <c r="I35" s="13">
        <f>+'[1]Table 5C1A-Madison Prep'!F38</f>
        <v>559.77</v>
      </c>
      <c r="J35" s="13">
        <f t="shared" si="4"/>
        <v>6212.5891890611274</v>
      </c>
      <c r="K35" s="14">
        <f t="shared" si="5"/>
        <v>0</v>
      </c>
      <c r="L35" s="13">
        <f t="shared" si="6"/>
        <v>0</v>
      </c>
      <c r="M35" s="13">
        <f t="shared" si="7"/>
        <v>0</v>
      </c>
    </row>
    <row r="36" spans="1:13" ht="14.25" x14ac:dyDescent="0.2">
      <c r="A36" s="59">
        <v>33</v>
      </c>
      <c r="B36" s="20" t="s">
        <v>131</v>
      </c>
      <c r="C36" s="15">
        <f>+'[1]Table 8 Membership 2.1.14'!I35</f>
        <v>0</v>
      </c>
      <c r="D36" s="15">
        <f>+'10.1.14_SIS'!CI37</f>
        <v>0</v>
      </c>
      <c r="E36" s="54">
        <f t="shared" ref="E36:E67" si="8">D36-C36</f>
        <v>0</v>
      </c>
      <c r="F36" s="54">
        <f t="shared" ref="F36:F67" si="9">IF(E36&gt;0,E36,0)</f>
        <v>0</v>
      </c>
      <c r="G36" s="54">
        <f t="shared" ref="G36:G72" si="10">IF(E36&lt;0,E36,0)</f>
        <v>0</v>
      </c>
      <c r="H36" s="13">
        <f>+'[1]Table 5C1A-Madison Prep'!D39</f>
        <v>5456.2254558085233</v>
      </c>
      <c r="I36" s="13">
        <f>+'[1]Table 5C1A-Madison Prep'!F39</f>
        <v>655.31000000000006</v>
      </c>
      <c r="J36" s="13">
        <f t="shared" ref="J36:J67" si="11">H36+I36</f>
        <v>6111.5354558085237</v>
      </c>
      <c r="K36" s="14">
        <f t="shared" ref="K36:K67" si="12">E36*J36</f>
        <v>0</v>
      </c>
      <c r="L36" s="13">
        <f t="shared" ref="L36:L67" si="13">IF(K36&gt;0,K36,0)</f>
        <v>0</v>
      </c>
      <c r="M36" s="13">
        <f t="shared" ref="M36:M72" si="14">IF(K36&lt;0,K36,0)</f>
        <v>0</v>
      </c>
    </row>
    <row r="37" spans="1:13" ht="14.25" x14ac:dyDescent="0.2">
      <c r="A37" s="59">
        <v>34</v>
      </c>
      <c r="B37" s="20" t="s">
        <v>130</v>
      </c>
      <c r="C37" s="15">
        <f>+'[1]Table 8 Membership 2.1.14'!I36</f>
        <v>0</v>
      </c>
      <c r="D37" s="15">
        <f>+'10.1.14_SIS'!CI38</f>
        <v>0</v>
      </c>
      <c r="E37" s="54">
        <f t="shared" si="8"/>
        <v>0</v>
      </c>
      <c r="F37" s="54">
        <f t="shared" si="9"/>
        <v>0</v>
      </c>
      <c r="G37" s="54">
        <f t="shared" si="10"/>
        <v>0</v>
      </c>
      <c r="H37" s="13">
        <f>+'[1]Table 5C1A-Madison Prep'!D40</f>
        <v>6292.0976842789005</v>
      </c>
      <c r="I37" s="13">
        <f>+'[1]Table 5C1A-Madison Prep'!F40</f>
        <v>644.11000000000013</v>
      </c>
      <c r="J37" s="13">
        <f t="shared" si="11"/>
        <v>6936.2076842789011</v>
      </c>
      <c r="K37" s="14">
        <f t="shared" si="12"/>
        <v>0</v>
      </c>
      <c r="L37" s="13">
        <f t="shared" si="13"/>
        <v>0</v>
      </c>
      <c r="M37" s="13">
        <f t="shared" si="14"/>
        <v>0</v>
      </c>
    </row>
    <row r="38" spans="1:13" ht="14.25" x14ac:dyDescent="0.2">
      <c r="A38" s="60">
        <v>35</v>
      </c>
      <c r="B38" s="22" t="s">
        <v>129</v>
      </c>
      <c r="C38" s="12">
        <f>+'[1]Table 8 Membership 2.1.14'!I37</f>
        <v>0</v>
      </c>
      <c r="D38" s="12">
        <f>+'10.1.14_SIS'!CI39</f>
        <v>0</v>
      </c>
      <c r="E38" s="55">
        <f t="shared" si="8"/>
        <v>0</v>
      </c>
      <c r="F38" s="55">
        <f t="shared" si="9"/>
        <v>0</v>
      </c>
      <c r="G38" s="55">
        <f t="shared" si="10"/>
        <v>0</v>
      </c>
      <c r="H38" s="11">
        <f>+'[1]Table 5C1A-Madison Prep'!D41</f>
        <v>5166.2482060477605</v>
      </c>
      <c r="I38" s="11">
        <f>+'[1]Table 5C1A-Madison Prep'!F41</f>
        <v>537.96</v>
      </c>
      <c r="J38" s="11">
        <f t="shared" si="11"/>
        <v>5704.2082060477605</v>
      </c>
      <c r="K38" s="10">
        <f t="shared" si="12"/>
        <v>0</v>
      </c>
      <c r="L38" s="11">
        <f t="shared" si="13"/>
        <v>0</v>
      </c>
      <c r="M38" s="11">
        <f t="shared" si="14"/>
        <v>0</v>
      </c>
    </row>
    <row r="39" spans="1:13" ht="14.25" x14ac:dyDescent="0.2">
      <c r="A39" s="59">
        <v>36</v>
      </c>
      <c r="B39" s="20" t="s">
        <v>128</v>
      </c>
      <c r="C39" s="15">
        <f>+'[1]Table 8 Membership 2.1.14'!I38</f>
        <v>0</v>
      </c>
      <c r="D39" s="15">
        <f>+'10.1.14_SIS'!CI40</f>
        <v>0</v>
      </c>
      <c r="E39" s="54">
        <f t="shared" si="8"/>
        <v>0</v>
      </c>
      <c r="F39" s="54">
        <f t="shared" si="9"/>
        <v>0</v>
      </c>
      <c r="G39" s="54">
        <f t="shared" si="10"/>
        <v>0</v>
      </c>
      <c r="H39" s="13">
        <f>+'[1]Table 5C1A-Madison Prep'!D42</f>
        <v>3602.7009974327857</v>
      </c>
      <c r="I39" s="13">
        <f>+'[1]Table 5C1A-Madison Prep'!F42</f>
        <v>746.0335616438357</v>
      </c>
      <c r="J39" s="13">
        <f t="shared" si="11"/>
        <v>4348.7345590766217</v>
      </c>
      <c r="K39" s="14">
        <f t="shared" si="12"/>
        <v>0</v>
      </c>
      <c r="L39" s="13">
        <f t="shared" si="13"/>
        <v>0</v>
      </c>
      <c r="M39" s="13">
        <f t="shared" si="14"/>
        <v>0</v>
      </c>
    </row>
    <row r="40" spans="1:13" ht="14.25" x14ac:dyDescent="0.2">
      <c r="A40" s="59">
        <v>37</v>
      </c>
      <c r="B40" s="20" t="s">
        <v>127</v>
      </c>
      <c r="C40" s="15">
        <f>+'[1]Table 8 Membership 2.1.14'!I39</f>
        <v>0</v>
      </c>
      <c r="D40" s="15">
        <f>+'10.1.14_SIS'!CI41</f>
        <v>0</v>
      </c>
      <c r="E40" s="54">
        <f t="shared" si="8"/>
        <v>0</v>
      </c>
      <c r="F40" s="54">
        <f t="shared" si="9"/>
        <v>0</v>
      </c>
      <c r="G40" s="54">
        <f t="shared" si="10"/>
        <v>0</v>
      </c>
      <c r="H40" s="13">
        <f>+'[1]Table 5C1A-Madison Prep'!D43</f>
        <v>5665.3839260317691</v>
      </c>
      <c r="I40" s="13">
        <f>+'[1]Table 5C1A-Madison Prep'!F43</f>
        <v>653.61</v>
      </c>
      <c r="J40" s="13">
        <f t="shared" si="11"/>
        <v>6318.9939260317688</v>
      </c>
      <c r="K40" s="14">
        <f t="shared" si="12"/>
        <v>0</v>
      </c>
      <c r="L40" s="13">
        <f t="shared" si="13"/>
        <v>0</v>
      </c>
      <c r="M40" s="13">
        <f t="shared" si="14"/>
        <v>0</v>
      </c>
    </row>
    <row r="41" spans="1:13" ht="14.25" x14ac:dyDescent="0.2">
      <c r="A41" s="59">
        <v>38</v>
      </c>
      <c r="B41" s="20" t="s">
        <v>126</v>
      </c>
      <c r="C41" s="15">
        <f>+'[1]Table 8 Membership 2.1.14'!I40</f>
        <v>0</v>
      </c>
      <c r="D41" s="15">
        <f>+'10.1.14_SIS'!CI42</f>
        <v>0</v>
      </c>
      <c r="E41" s="54">
        <f t="shared" si="8"/>
        <v>0</v>
      </c>
      <c r="F41" s="54">
        <f t="shared" si="9"/>
        <v>0</v>
      </c>
      <c r="G41" s="54">
        <f t="shared" si="10"/>
        <v>0</v>
      </c>
      <c r="H41" s="13">
        <f>+'[1]Table 5C1A-Madison Prep'!D44</f>
        <v>2088.8017552916881</v>
      </c>
      <c r="I41" s="13">
        <f>+'[1]Table 5C1A-Madison Prep'!F44</f>
        <v>829.92000000000007</v>
      </c>
      <c r="J41" s="13">
        <f t="shared" si="11"/>
        <v>2918.7217552916882</v>
      </c>
      <c r="K41" s="14">
        <f t="shared" si="12"/>
        <v>0</v>
      </c>
      <c r="L41" s="13">
        <f t="shared" si="13"/>
        <v>0</v>
      </c>
      <c r="M41" s="13">
        <f t="shared" si="14"/>
        <v>0</v>
      </c>
    </row>
    <row r="42" spans="1:13" ht="14.25" x14ac:dyDescent="0.2">
      <c r="A42" s="59">
        <v>39</v>
      </c>
      <c r="B42" s="20" t="s">
        <v>125</v>
      </c>
      <c r="C42" s="15">
        <f>+'[1]Table 8 Membership 2.1.14'!I41</f>
        <v>0</v>
      </c>
      <c r="D42" s="15">
        <f>+'10.1.14_SIS'!CI43</f>
        <v>0</v>
      </c>
      <c r="E42" s="54">
        <f t="shared" si="8"/>
        <v>0</v>
      </c>
      <c r="F42" s="54">
        <f t="shared" si="9"/>
        <v>0</v>
      </c>
      <c r="G42" s="54">
        <f t="shared" si="10"/>
        <v>0</v>
      </c>
      <c r="H42" s="13">
        <f>+'[1]Table 5C1A-Madison Prep'!D45</f>
        <v>3656.9056809295676</v>
      </c>
      <c r="I42" s="13">
        <f>+'[1]Table 5C1A-Madison Prep'!F45</f>
        <v>779.65573042776396</v>
      </c>
      <c r="J42" s="13">
        <f t="shared" si="11"/>
        <v>4436.561411357332</v>
      </c>
      <c r="K42" s="14">
        <f t="shared" si="12"/>
        <v>0</v>
      </c>
      <c r="L42" s="13">
        <f t="shared" si="13"/>
        <v>0</v>
      </c>
      <c r="M42" s="13">
        <f t="shared" si="14"/>
        <v>0</v>
      </c>
    </row>
    <row r="43" spans="1:13" ht="14.25" x14ac:dyDescent="0.2">
      <c r="A43" s="60">
        <v>40</v>
      </c>
      <c r="B43" s="22" t="s">
        <v>124</v>
      </c>
      <c r="C43" s="12">
        <f>+'[1]Table 8 Membership 2.1.14'!I42</f>
        <v>0</v>
      </c>
      <c r="D43" s="12">
        <f>+'10.1.14_SIS'!CI44</f>
        <v>0</v>
      </c>
      <c r="E43" s="55">
        <f t="shared" si="8"/>
        <v>0</v>
      </c>
      <c r="F43" s="55">
        <f t="shared" si="9"/>
        <v>0</v>
      </c>
      <c r="G43" s="55">
        <f t="shared" si="10"/>
        <v>0</v>
      </c>
      <c r="H43" s="11">
        <f>+'[1]Table 5C1A-Madison Prep'!D46</f>
        <v>5121.8110285698403</v>
      </c>
      <c r="I43" s="11">
        <f>+'[1]Table 5C1A-Madison Prep'!F46</f>
        <v>700.2700000000001</v>
      </c>
      <c r="J43" s="11">
        <f t="shared" si="11"/>
        <v>5822.0810285698408</v>
      </c>
      <c r="K43" s="10">
        <f t="shared" si="12"/>
        <v>0</v>
      </c>
      <c r="L43" s="11">
        <f t="shared" si="13"/>
        <v>0</v>
      </c>
      <c r="M43" s="11">
        <f t="shared" si="14"/>
        <v>0</v>
      </c>
    </row>
    <row r="44" spans="1:13" ht="14.25" x14ac:dyDescent="0.2">
      <c r="A44" s="59">
        <v>41</v>
      </c>
      <c r="B44" s="20" t="s">
        <v>123</v>
      </c>
      <c r="C44" s="15">
        <f>+'[1]Table 8 Membership 2.1.14'!I43</f>
        <v>0</v>
      </c>
      <c r="D44" s="15">
        <f>+'10.1.14_SIS'!CI45</f>
        <v>0</v>
      </c>
      <c r="E44" s="54">
        <f t="shared" si="8"/>
        <v>0</v>
      </c>
      <c r="F44" s="54">
        <f t="shared" si="9"/>
        <v>0</v>
      </c>
      <c r="G44" s="54">
        <f t="shared" si="10"/>
        <v>0</v>
      </c>
      <c r="H44" s="13">
        <f>+'[1]Table 5C1A-Madison Prep'!D47</f>
        <v>3291.1948574716475</v>
      </c>
      <c r="I44" s="13">
        <f>+'[1]Table 5C1A-Madison Prep'!F47</f>
        <v>886.22</v>
      </c>
      <c r="J44" s="13">
        <f t="shared" si="11"/>
        <v>4177.4148574716473</v>
      </c>
      <c r="K44" s="14">
        <f t="shared" si="12"/>
        <v>0</v>
      </c>
      <c r="L44" s="13">
        <f t="shared" si="13"/>
        <v>0</v>
      </c>
      <c r="M44" s="13">
        <f t="shared" si="14"/>
        <v>0</v>
      </c>
    </row>
    <row r="45" spans="1:13" ht="14.25" x14ac:dyDescent="0.2">
      <c r="A45" s="59">
        <v>42</v>
      </c>
      <c r="B45" s="20" t="s">
        <v>122</v>
      </c>
      <c r="C45" s="15">
        <f>+'[1]Table 8 Membership 2.1.14'!I44</f>
        <v>0</v>
      </c>
      <c r="D45" s="15">
        <f>+'10.1.14_SIS'!CI46</f>
        <v>0</v>
      </c>
      <c r="E45" s="54">
        <f t="shared" si="8"/>
        <v>0</v>
      </c>
      <c r="F45" s="54">
        <f t="shared" si="9"/>
        <v>0</v>
      </c>
      <c r="G45" s="54">
        <f t="shared" si="10"/>
        <v>0</v>
      </c>
      <c r="H45" s="13">
        <f>+'[1]Table 5C1A-Madison Prep'!D48</f>
        <v>5113.6077751368684</v>
      </c>
      <c r="I45" s="13">
        <f>+'[1]Table 5C1A-Madison Prep'!F48</f>
        <v>534.28</v>
      </c>
      <c r="J45" s="13">
        <f t="shared" si="11"/>
        <v>5647.8877751368682</v>
      </c>
      <c r="K45" s="14">
        <f t="shared" si="12"/>
        <v>0</v>
      </c>
      <c r="L45" s="13">
        <f t="shared" si="13"/>
        <v>0</v>
      </c>
      <c r="M45" s="13">
        <f t="shared" si="14"/>
        <v>0</v>
      </c>
    </row>
    <row r="46" spans="1:13" ht="14.25" x14ac:dyDescent="0.2">
      <c r="A46" s="59">
        <v>43</v>
      </c>
      <c r="B46" s="20" t="s">
        <v>121</v>
      </c>
      <c r="C46" s="15">
        <f>+'[1]Table 8 Membership 2.1.14'!I45</f>
        <v>0</v>
      </c>
      <c r="D46" s="15">
        <f>+'10.1.14_SIS'!CI47</f>
        <v>0</v>
      </c>
      <c r="E46" s="54">
        <f t="shared" si="8"/>
        <v>0</v>
      </c>
      <c r="F46" s="54">
        <f t="shared" si="9"/>
        <v>0</v>
      </c>
      <c r="G46" s="54">
        <f t="shared" si="10"/>
        <v>0</v>
      </c>
      <c r="H46" s="13">
        <f>+'[1]Table 5C1A-Madison Prep'!D49</f>
        <v>5788.74387205947</v>
      </c>
      <c r="I46" s="13">
        <f>+'[1]Table 5C1A-Madison Prep'!F49</f>
        <v>574.6099999999999</v>
      </c>
      <c r="J46" s="13">
        <f t="shared" si="11"/>
        <v>6363.3538720594697</v>
      </c>
      <c r="K46" s="14">
        <f t="shared" si="12"/>
        <v>0</v>
      </c>
      <c r="L46" s="13">
        <f t="shared" si="13"/>
        <v>0</v>
      </c>
      <c r="M46" s="13">
        <f t="shared" si="14"/>
        <v>0</v>
      </c>
    </row>
    <row r="47" spans="1:13" ht="14.25" x14ac:dyDescent="0.2">
      <c r="A47" s="59">
        <v>44</v>
      </c>
      <c r="B47" s="20" t="s">
        <v>120</v>
      </c>
      <c r="C47" s="15">
        <f>+'[1]Table 8 Membership 2.1.14'!I46</f>
        <v>0</v>
      </c>
      <c r="D47" s="15">
        <f>+'10.1.14_SIS'!CI48</f>
        <v>0</v>
      </c>
      <c r="E47" s="54">
        <f t="shared" si="8"/>
        <v>0</v>
      </c>
      <c r="F47" s="54">
        <f t="shared" si="9"/>
        <v>0</v>
      </c>
      <c r="G47" s="54">
        <f t="shared" si="10"/>
        <v>0</v>
      </c>
      <c r="H47" s="13">
        <f>+'[1]Table 5C1A-Madison Prep'!D50</f>
        <v>4897.5958151820359</v>
      </c>
      <c r="I47" s="13">
        <f>+'[1]Table 5C1A-Madison Prep'!F50</f>
        <v>663.16000000000008</v>
      </c>
      <c r="J47" s="13">
        <f t="shared" si="11"/>
        <v>5560.7558151820358</v>
      </c>
      <c r="K47" s="14">
        <f t="shared" si="12"/>
        <v>0</v>
      </c>
      <c r="L47" s="13">
        <f t="shared" si="13"/>
        <v>0</v>
      </c>
      <c r="M47" s="13">
        <f t="shared" si="14"/>
        <v>0</v>
      </c>
    </row>
    <row r="48" spans="1:13" ht="14.25" x14ac:dyDescent="0.2">
      <c r="A48" s="60">
        <v>45</v>
      </c>
      <c r="B48" s="22" t="s">
        <v>119</v>
      </c>
      <c r="C48" s="12">
        <f>+'[1]Table 8 Membership 2.1.14'!I47</f>
        <v>0</v>
      </c>
      <c r="D48" s="12">
        <f>+'10.1.14_SIS'!CI49</f>
        <v>0</v>
      </c>
      <c r="E48" s="55">
        <f t="shared" si="8"/>
        <v>0</v>
      </c>
      <c r="F48" s="55">
        <f t="shared" si="9"/>
        <v>0</v>
      </c>
      <c r="G48" s="55">
        <f t="shared" si="10"/>
        <v>0</v>
      </c>
      <c r="H48" s="11">
        <f>+'[1]Table 5C1A-Madison Prep'!D51</f>
        <v>2054.0472499469101</v>
      </c>
      <c r="I48" s="11">
        <f>+'[1]Table 5C1A-Madison Prep'!F51</f>
        <v>753.96000000000015</v>
      </c>
      <c r="J48" s="11">
        <f t="shared" si="11"/>
        <v>2808.0072499469102</v>
      </c>
      <c r="K48" s="10">
        <f t="shared" si="12"/>
        <v>0</v>
      </c>
      <c r="L48" s="11">
        <f t="shared" si="13"/>
        <v>0</v>
      </c>
      <c r="M48" s="11">
        <f t="shared" si="14"/>
        <v>0</v>
      </c>
    </row>
    <row r="49" spans="1:13" ht="14.25" x14ac:dyDescent="0.2">
      <c r="A49" s="59">
        <v>46</v>
      </c>
      <c r="B49" s="20" t="s">
        <v>118</v>
      </c>
      <c r="C49" s="15">
        <f>+'[1]Table 8 Membership 2.1.14'!I48</f>
        <v>0</v>
      </c>
      <c r="D49" s="15">
        <f>+'10.1.14_SIS'!CI50</f>
        <v>0</v>
      </c>
      <c r="E49" s="54">
        <f t="shared" si="8"/>
        <v>0</v>
      </c>
      <c r="F49" s="54">
        <f t="shared" si="9"/>
        <v>0</v>
      </c>
      <c r="G49" s="54">
        <f t="shared" si="10"/>
        <v>0</v>
      </c>
      <c r="H49" s="13">
        <f>+'[1]Table 5C1A-Madison Prep'!D52</f>
        <v>6051.2144468088381</v>
      </c>
      <c r="I49" s="13">
        <f>+'[1]Table 5C1A-Madison Prep'!F52</f>
        <v>728.06</v>
      </c>
      <c r="J49" s="13">
        <f t="shared" si="11"/>
        <v>6779.2744468088385</v>
      </c>
      <c r="K49" s="14">
        <f t="shared" si="12"/>
        <v>0</v>
      </c>
      <c r="L49" s="13">
        <f t="shared" si="13"/>
        <v>0</v>
      </c>
      <c r="M49" s="13">
        <f t="shared" si="14"/>
        <v>0</v>
      </c>
    </row>
    <row r="50" spans="1:13" ht="14.25" x14ac:dyDescent="0.2">
      <c r="A50" s="59">
        <v>47</v>
      </c>
      <c r="B50" s="20" t="s">
        <v>117</v>
      </c>
      <c r="C50" s="15">
        <f>+'[1]Table 8 Membership 2.1.14'!I49</f>
        <v>0</v>
      </c>
      <c r="D50" s="15">
        <f>+'10.1.14_SIS'!CI51</f>
        <v>0</v>
      </c>
      <c r="E50" s="54">
        <f t="shared" si="8"/>
        <v>0</v>
      </c>
      <c r="F50" s="54">
        <f t="shared" si="9"/>
        <v>0</v>
      </c>
      <c r="G50" s="54">
        <f t="shared" si="10"/>
        <v>0</v>
      </c>
      <c r="H50" s="13">
        <f>+'[1]Table 5C1A-Madison Prep'!D53</f>
        <v>2524.1485257646736</v>
      </c>
      <c r="I50" s="13">
        <f>+'[1]Table 5C1A-Madison Prep'!F53</f>
        <v>910.76</v>
      </c>
      <c r="J50" s="13">
        <f t="shared" si="11"/>
        <v>3434.9085257646739</v>
      </c>
      <c r="K50" s="14">
        <f t="shared" si="12"/>
        <v>0</v>
      </c>
      <c r="L50" s="13">
        <f t="shared" si="13"/>
        <v>0</v>
      </c>
      <c r="M50" s="13">
        <f t="shared" si="14"/>
        <v>0</v>
      </c>
    </row>
    <row r="51" spans="1:13" ht="14.25" x14ac:dyDescent="0.2">
      <c r="A51" s="59">
        <v>48</v>
      </c>
      <c r="B51" s="20" t="s">
        <v>116</v>
      </c>
      <c r="C51" s="15">
        <f>+'[1]Table 8 Membership 2.1.14'!I50</f>
        <v>0</v>
      </c>
      <c r="D51" s="15">
        <f>+'10.1.14_SIS'!CI52</f>
        <v>0</v>
      </c>
      <c r="E51" s="54">
        <f t="shared" si="8"/>
        <v>0</v>
      </c>
      <c r="F51" s="54">
        <f t="shared" si="9"/>
        <v>0</v>
      </c>
      <c r="G51" s="54">
        <f t="shared" si="10"/>
        <v>0</v>
      </c>
      <c r="H51" s="13">
        <f>+'[1]Table 5C1A-Madison Prep'!D54</f>
        <v>3983.3582529800719</v>
      </c>
      <c r="I51" s="13">
        <f>+'[1]Table 5C1A-Madison Prep'!F54</f>
        <v>871.07</v>
      </c>
      <c r="J51" s="13">
        <f t="shared" si="11"/>
        <v>4854.4282529800721</v>
      </c>
      <c r="K51" s="14">
        <f t="shared" si="12"/>
        <v>0</v>
      </c>
      <c r="L51" s="13">
        <f t="shared" si="13"/>
        <v>0</v>
      </c>
      <c r="M51" s="13">
        <f t="shared" si="14"/>
        <v>0</v>
      </c>
    </row>
    <row r="52" spans="1:13" ht="14.25" x14ac:dyDescent="0.2">
      <c r="A52" s="59">
        <v>49</v>
      </c>
      <c r="B52" s="20" t="s">
        <v>115</v>
      </c>
      <c r="C52" s="15">
        <f>+'[1]Table 8 Membership 2.1.14'!I51</f>
        <v>0</v>
      </c>
      <c r="D52" s="15">
        <f>+'10.1.14_SIS'!CI53</f>
        <v>0</v>
      </c>
      <c r="E52" s="54">
        <f t="shared" si="8"/>
        <v>0</v>
      </c>
      <c r="F52" s="54">
        <f t="shared" si="9"/>
        <v>0</v>
      </c>
      <c r="G52" s="54">
        <f t="shared" si="10"/>
        <v>0</v>
      </c>
      <c r="H52" s="13">
        <f>+'[1]Table 5C1A-Madison Prep'!D55</f>
        <v>4995.8755315659191</v>
      </c>
      <c r="I52" s="13">
        <f>+'[1]Table 5C1A-Madison Prep'!F55</f>
        <v>574.43999999999994</v>
      </c>
      <c r="J52" s="13">
        <f t="shared" si="11"/>
        <v>5570.3155315659187</v>
      </c>
      <c r="K52" s="14">
        <f t="shared" si="12"/>
        <v>0</v>
      </c>
      <c r="L52" s="13">
        <f t="shared" si="13"/>
        <v>0</v>
      </c>
      <c r="M52" s="13">
        <f t="shared" si="14"/>
        <v>0</v>
      </c>
    </row>
    <row r="53" spans="1:13" ht="14.25" x14ac:dyDescent="0.2">
      <c r="A53" s="60">
        <v>50</v>
      </c>
      <c r="B53" s="22" t="s">
        <v>114</v>
      </c>
      <c r="C53" s="12">
        <f>+'[1]Table 8 Membership 2.1.14'!I52</f>
        <v>0</v>
      </c>
      <c r="D53" s="12">
        <f>+'10.1.14_SIS'!CI54</f>
        <v>0</v>
      </c>
      <c r="E53" s="55">
        <f t="shared" si="8"/>
        <v>0</v>
      </c>
      <c r="F53" s="55">
        <f t="shared" si="9"/>
        <v>0</v>
      </c>
      <c r="G53" s="55">
        <f t="shared" si="10"/>
        <v>0</v>
      </c>
      <c r="H53" s="11">
        <f>+'[1]Table 5C1A-Madison Prep'!D56</f>
        <v>5177.6892722701677</v>
      </c>
      <c r="I53" s="11">
        <f>+'[1]Table 5C1A-Madison Prep'!F56</f>
        <v>634.46</v>
      </c>
      <c r="J53" s="11">
        <f t="shared" si="11"/>
        <v>5812.1492722701678</v>
      </c>
      <c r="K53" s="10">
        <f t="shared" si="12"/>
        <v>0</v>
      </c>
      <c r="L53" s="11">
        <f t="shared" si="13"/>
        <v>0</v>
      </c>
      <c r="M53" s="11">
        <f t="shared" si="14"/>
        <v>0</v>
      </c>
    </row>
    <row r="54" spans="1:13" ht="14.25" x14ac:dyDescent="0.2">
      <c r="A54" s="59">
        <v>51</v>
      </c>
      <c r="B54" s="20" t="s">
        <v>113</v>
      </c>
      <c r="C54" s="15">
        <f>+'[1]Table 8 Membership 2.1.14'!I53</f>
        <v>0</v>
      </c>
      <c r="D54" s="15">
        <f>+'10.1.14_SIS'!CI55</f>
        <v>0</v>
      </c>
      <c r="E54" s="54">
        <f t="shared" si="8"/>
        <v>0</v>
      </c>
      <c r="F54" s="54">
        <f t="shared" si="9"/>
        <v>0</v>
      </c>
      <c r="G54" s="54">
        <f t="shared" si="10"/>
        <v>0</v>
      </c>
      <c r="H54" s="13">
        <f>+'[1]Table 5C1A-Madison Prep'!D57</f>
        <v>4154.1928602178996</v>
      </c>
      <c r="I54" s="13">
        <f>+'[1]Table 5C1A-Madison Prep'!F57</f>
        <v>706.66</v>
      </c>
      <c r="J54" s="13">
        <f t="shared" si="11"/>
        <v>4860.8528602178994</v>
      </c>
      <c r="K54" s="14">
        <f t="shared" si="12"/>
        <v>0</v>
      </c>
      <c r="L54" s="13">
        <f t="shared" si="13"/>
        <v>0</v>
      </c>
      <c r="M54" s="13">
        <f t="shared" si="14"/>
        <v>0</v>
      </c>
    </row>
    <row r="55" spans="1:13" ht="14.25" x14ac:dyDescent="0.2">
      <c r="A55" s="59">
        <v>52</v>
      </c>
      <c r="B55" s="20" t="s">
        <v>112</v>
      </c>
      <c r="C55" s="15">
        <f>+'[1]Table 8 Membership 2.1.14'!I54</f>
        <v>0</v>
      </c>
      <c r="D55" s="15">
        <f>+'10.1.14_SIS'!CI56</f>
        <v>0</v>
      </c>
      <c r="E55" s="54">
        <f t="shared" si="8"/>
        <v>0</v>
      </c>
      <c r="F55" s="54">
        <f t="shared" si="9"/>
        <v>0</v>
      </c>
      <c r="G55" s="54">
        <f t="shared" si="10"/>
        <v>0</v>
      </c>
      <c r="H55" s="13">
        <f>+'[1]Table 5C1A-Madison Prep'!D58</f>
        <v>5062.2745845228173</v>
      </c>
      <c r="I55" s="13">
        <f>+'[1]Table 5C1A-Madison Prep'!F58</f>
        <v>658.37</v>
      </c>
      <c r="J55" s="13">
        <f t="shared" si="11"/>
        <v>5720.6445845228172</v>
      </c>
      <c r="K55" s="14">
        <f t="shared" si="12"/>
        <v>0</v>
      </c>
      <c r="L55" s="13">
        <f t="shared" si="13"/>
        <v>0</v>
      </c>
      <c r="M55" s="13">
        <f t="shared" si="14"/>
        <v>0</v>
      </c>
    </row>
    <row r="56" spans="1:13" ht="14.25" x14ac:dyDescent="0.2">
      <c r="A56" s="59">
        <v>53</v>
      </c>
      <c r="B56" s="20" t="s">
        <v>111</v>
      </c>
      <c r="C56" s="15">
        <f>+'[1]Table 8 Membership 2.1.14'!I55</f>
        <v>0</v>
      </c>
      <c r="D56" s="15">
        <f>+'10.1.14_SIS'!CI57</f>
        <v>0</v>
      </c>
      <c r="E56" s="54">
        <f t="shared" si="8"/>
        <v>0</v>
      </c>
      <c r="F56" s="54">
        <f t="shared" si="9"/>
        <v>0</v>
      </c>
      <c r="G56" s="54">
        <f t="shared" si="10"/>
        <v>0</v>
      </c>
      <c r="H56" s="13">
        <f>+'[1]Table 5C1A-Madison Prep'!D59</f>
        <v>5060.1508194045482</v>
      </c>
      <c r="I56" s="13">
        <f>+'[1]Table 5C1A-Madison Prep'!F59</f>
        <v>689.74</v>
      </c>
      <c r="J56" s="13">
        <f t="shared" si="11"/>
        <v>5749.890819404548</v>
      </c>
      <c r="K56" s="14">
        <f t="shared" si="12"/>
        <v>0</v>
      </c>
      <c r="L56" s="13">
        <f t="shared" si="13"/>
        <v>0</v>
      </c>
      <c r="M56" s="13">
        <f t="shared" si="14"/>
        <v>0</v>
      </c>
    </row>
    <row r="57" spans="1:13" ht="14.25" x14ac:dyDescent="0.2">
      <c r="A57" s="59">
        <v>54</v>
      </c>
      <c r="B57" s="20" t="s">
        <v>110</v>
      </c>
      <c r="C57" s="15">
        <f>+'[1]Table 8 Membership 2.1.14'!I56</f>
        <v>0</v>
      </c>
      <c r="D57" s="15">
        <f>+'10.1.14_SIS'!CI58</f>
        <v>0</v>
      </c>
      <c r="E57" s="54">
        <f t="shared" si="8"/>
        <v>0</v>
      </c>
      <c r="F57" s="54">
        <f t="shared" si="9"/>
        <v>0</v>
      </c>
      <c r="G57" s="54">
        <f t="shared" si="10"/>
        <v>0</v>
      </c>
      <c r="H57" s="13">
        <f>+'[1]Table 5C1A-Madison Prep'!D60</f>
        <v>5867.0798370516713</v>
      </c>
      <c r="I57" s="13">
        <f>+'[1]Table 5C1A-Madison Prep'!F60</f>
        <v>951.45</v>
      </c>
      <c r="J57" s="13">
        <f t="shared" si="11"/>
        <v>6818.5298370516712</v>
      </c>
      <c r="K57" s="14">
        <f t="shared" si="12"/>
        <v>0</v>
      </c>
      <c r="L57" s="13">
        <f t="shared" si="13"/>
        <v>0</v>
      </c>
      <c r="M57" s="13">
        <f t="shared" si="14"/>
        <v>0</v>
      </c>
    </row>
    <row r="58" spans="1:13" ht="14.25" x14ac:dyDescent="0.2">
      <c r="A58" s="60">
        <v>55</v>
      </c>
      <c r="B58" s="22" t="s">
        <v>109</v>
      </c>
      <c r="C58" s="12">
        <f>+'[1]Table 8 Membership 2.1.14'!I57</f>
        <v>0</v>
      </c>
      <c r="D58" s="12">
        <f>+'10.1.14_SIS'!CI59</f>
        <v>0</v>
      </c>
      <c r="E58" s="55">
        <f t="shared" si="8"/>
        <v>0</v>
      </c>
      <c r="F58" s="55">
        <f t="shared" si="9"/>
        <v>0</v>
      </c>
      <c r="G58" s="55">
        <f t="shared" si="10"/>
        <v>0</v>
      </c>
      <c r="H58" s="11">
        <f>+'[1]Table 5C1A-Madison Prep'!D61</f>
        <v>4266.8225491298481</v>
      </c>
      <c r="I58" s="11">
        <f>+'[1]Table 5C1A-Madison Prep'!F61</f>
        <v>795.14</v>
      </c>
      <c r="J58" s="11">
        <f t="shared" si="11"/>
        <v>5061.9625491298484</v>
      </c>
      <c r="K58" s="10">
        <f t="shared" si="12"/>
        <v>0</v>
      </c>
      <c r="L58" s="11">
        <f t="shared" si="13"/>
        <v>0</v>
      </c>
      <c r="M58" s="11">
        <f t="shared" si="14"/>
        <v>0</v>
      </c>
    </row>
    <row r="59" spans="1:13" ht="14.25" x14ac:dyDescent="0.2">
      <c r="A59" s="59">
        <v>56</v>
      </c>
      <c r="B59" s="20" t="s">
        <v>108</v>
      </c>
      <c r="C59" s="15">
        <f>+'[1]Table 8 Membership 2.1.14'!I58</f>
        <v>0</v>
      </c>
      <c r="D59" s="15">
        <f>+'10.1.14_SIS'!CI60</f>
        <v>0</v>
      </c>
      <c r="E59" s="54">
        <f t="shared" si="8"/>
        <v>0</v>
      </c>
      <c r="F59" s="54">
        <f t="shared" si="9"/>
        <v>0</v>
      </c>
      <c r="G59" s="54">
        <f t="shared" si="10"/>
        <v>0</v>
      </c>
      <c r="H59" s="13">
        <f>+'[1]Table 5C1A-Madison Prep'!D62</f>
        <v>5028.4909408288286</v>
      </c>
      <c r="I59" s="13">
        <f>+'[1]Table 5C1A-Madison Prep'!F62</f>
        <v>614.66000000000008</v>
      </c>
      <c r="J59" s="13">
        <f t="shared" si="11"/>
        <v>5643.1509408288284</v>
      </c>
      <c r="K59" s="14">
        <f t="shared" si="12"/>
        <v>0</v>
      </c>
      <c r="L59" s="13">
        <f t="shared" si="13"/>
        <v>0</v>
      </c>
      <c r="M59" s="13">
        <f t="shared" si="14"/>
        <v>0</v>
      </c>
    </row>
    <row r="60" spans="1:13" ht="14.25" x14ac:dyDescent="0.2">
      <c r="A60" s="59">
        <v>57</v>
      </c>
      <c r="B60" s="20" t="s">
        <v>107</v>
      </c>
      <c r="C60" s="15">
        <f>+'[1]Table 8 Membership 2.1.14'!I59</f>
        <v>0</v>
      </c>
      <c r="D60" s="15">
        <f>+'10.1.14_SIS'!CI61</f>
        <v>0</v>
      </c>
      <c r="E60" s="54">
        <f t="shared" si="8"/>
        <v>0</v>
      </c>
      <c r="F60" s="54">
        <f t="shared" si="9"/>
        <v>0</v>
      </c>
      <c r="G60" s="54">
        <f t="shared" si="10"/>
        <v>0</v>
      </c>
      <c r="H60" s="13">
        <f>+'[1]Table 5C1A-Madison Prep'!D63</f>
        <v>4625.9922979230687</v>
      </c>
      <c r="I60" s="13">
        <f>+'[1]Table 5C1A-Madison Prep'!F63</f>
        <v>764.51</v>
      </c>
      <c r="J60" s="13">
        <f t="shared" si="11"/>
        <v>5390.5022979230689</v>
      </c>
      <c r="K60" s="14">
        <f t="shared" si="12"/>
        <v>0</v>
      </c>
      <c r="L60" s="13">
        <f t="shared" si="13"/>
        <v>0</v>
      </c>
      <c r="M60" s="13">
        <f t="shared" si="14"/>
        <v>0</v>
      </c>
    </row>
    <row r="61" spans="1:13" ht="14.25" x14ac:dyDescent="0.2">
      <c r="A61" s="59">
        <v>58</v>
      </c>
      <c r="B61" s="20" t="s">
        <v>106</v>
      </c>
      <c r="C61" s="15">
        <f>+'[1]Table 8 Membership 2.1.14'!I60</f>
        <v>0</v>
      </c>
      <c r="D61" s="15">
        <f>+'10.1.14_SIS'!CI62</f>
        <v>0</v>
      </c>
      <c r="E61" s="54">
        <f t="shared" si="8"/>
        <v>0</v>
      </c>
      <c r="F61" s="54">
        <f t="shared" si="9"/>
        <v>0</v>
      </c>
      <c r="G61" s="54">
        <f t="shared" si="10"/>
        <v>0</v>
      </c>
      <c r="H61" s="13">
        <f>+'[1]Table 5C1A-Madison Prep'!D64</f>
        <v>5673.1129637882123</v>
      </c>
      <c r="I61" s="13">
        <f>+'[1]Table 5C1A-Madison Prep'!F64</f>
        <v>697.04</v>
      </c>
      <c r="J61" s="13">
        <f t="shared" si="11"/>
        <v>6370.1529637882122</v>
      </c>
      <c r="K61" s="14">
        <f t="shared" si="12"/>
        <v>0</v>
      </c>
      <c r="L61" s="13">
        <f t="shared" si="13"/>
        <v>0</v>
      </c>
      <c r="M61" s="13">
        <f t="shared" si="14"/>
        <v>0</v>
      </c>
    </row>
    <row r="62" spans="1:13" ht="14.25" x14ac:dyDescent="0.2">
      <c r="A62" s="59">
        <v>59</v>
      </c>
      <c r="B62" s="20" t="s">
        <v>105</v>
      </c>
      <c r="C62" s="15">
        <f>+'[1]Table 8 Membership 2.1.14'!I61</f>
        <v>0</v>
      </c>
      <c r="D62" s="15">
        <f>+'10.1.14_SIS'!CI63</f>
        <v>0</v>
      </c>
      <c r="E62" s="54">
        <f t="shared" si="8"/>
        <v>0</v>
      </c>
      <c r="F62" s="54">
        <f t="shared" si="9"/>
        <v>0</v>
      </c>
      <c r="G62" s="54">
        <f t="shared" si="10"/>
        <v>0</v>
      </c>
      <c r="H62" s="13">
        <f>+'[1]Table 5C1A-Madison Prep'!D65</f>
        <v>6621.946293521848</v>
      </c>
      <c r="I62" s="13">
        <f>+'[1]Table 5C1A-Madison Prep'!F65</f>
        <v>689.52</v>
      </c>
      <c r="J62" s="13">
        <f t="shared" si="11"/>
        <v>7311.4662935218475</v>
      </c>
      <c r="K62" s="14">
        <f t="shared" si="12"/>
        <v>0</v>
      </c>
      <c r="L62" s="13">
        <f t="shared" si="13"/>
        <v>0</v>
      </c>
      <c r="M62" s="13">
        <f t="shared" si="14"/>
        <v>0</v>
      </c>
    </row>
    <row r="63" spans="1:13" ht="14.25" x14ac:dyDescent="0.2">
      <c r="A63" s="60">
        <v>60</v>
      </c>
      <c r="B63" s="22" t="s">
        <v>104</v>
      </c>
      <c r="C63" s="12">
        <f>+'[1]Table 8 Membership 2.1.14'!I62</f>
        <v>0</v>
      </c>
      <c r="D63" s="12">
        <f>+'10.1.14_SIS'!CI64</f>
        <v>0</v>
      </c>
      <c r="E63" s="55">
        <f t="shared" si="8"/>
        <v>0</v>
      </c>
      <c r="F63" s="55">
        <f t="shared" si="9"/>
        <v>0</v>
      </c>
      <c r="G63" s="55">
        <f t="shared" si="10"/>
        <v>0</v>
      </c>
      <c r="H63" s="11">
        <f>+'[1]Table 5C1A-Madison Prep'!D66</f>
        <v>5301.224090063828</v>
      </c>
      <c r="I63" s="11">
        <f>+'[1]Table 5C1A-Madison Prep'!F66</f>
        <v>594.04</v>
      </c>
      <c r="J63" s="11">
        <f t="shared" si="11"/>
        <v>5895.264090063828</v>
      </c>
      <c r="K63" s="10">
        <f t="shared" si="12"/>
        <v>0</v>
      </c>
      <c r="L63" s="11">
        <f t="shared" si="13"/>
        <v>0</v>
      </c>
      <c r="M63" s="11">
        <f t="shared" si="14"/>
        <v>0</v>
      </c>
    </row>
    <row r="64" spans="1:13" ht="14.25" x14ac:dyDescent="0.2">
      <c r="A64" s="59">
        <v>61</v>
      </c>
      <c r="B64" s="20" t="s">
        <v>103</v>
      </c>
      <c r="C64" s="15">
        <f>+'[1]Table 8 Membership 2.1.14'!I63</f>
        <v>1</v>
      </c>
      <c r="D64" s="15">
        <f>+'10.1.14_SIS'!CI65</f>
        <v>2</v>
      </c>
      <c r="E64" s="54">
        <f t="shared" si="8"/>
        <v>1</v>
      </c>
      <c r="F64" s="54">
        <f t="shared" si="9"/>
        <v>1</v>
      </c>
      <c r="G64" s="54">
        <f t="shared" si="10"/>
        <v>0</v>
      </c>
      <c r="H64" s="13">
        <f>+'[1]Table 5C1A-Madison Prep'!D67</f>
        <v>2854.1575356369185</v>
      </c>
      <c r="I64" s="13">
        <f>+'[1]Table 5C1A-Madison Prep'!F67</f>
        <v>833.70999999999992</v>
      </c>
      <c r="J64" s="13">
        <f t="shared" si="11"/>
        <v>3687.8675356369185</v>
      </c>
      <c r="K64" s="14">
        <f t="shared" si="12"/>
        <v>3687.8675356369185</v>
      </c>
      <c r="L64" s="13">
        <f t="shared" si="13"/>
        <v>3687.8675356369185</v>
      </c>
      <c r="M64" s="13">
        <f t="shared" si="14"/>
        <v>0</v>
      </c>
    </row>
    <row r="65" spans="1:13" ht="14.25" x14ac:dyDescent="0.2">
      <c r="A65" s="59">
        <v>62</v>
      </c>
      <c r="B65" s="20" t="s">
        <v>102</v>
      </c>
      <c r="C65" s="15">
        <f>+'[1]Table 8 Membership 2.1.14'!I64</f>
        <v>0</v>
      </c>
      <c r="D65" s="15">
        <f>+'10.1.14_SIS'!CI66</f>
        <v>0</v>
      </c>
      <c r="E65" s="54">
        <f t="shared" si="8"/>
        <v>0</v>
      </c>
      <c r="F65" s="54">
        <f t="shared" si="9"/>
        <v>0</v>
      </c>
      <c r="G65" s="54">
        <f t="shared" si="10"/>
        <v>0</v>
      </c>
      <c r="H65" s="13">
        <f>+'[1]Table 5C1A-Madison Prep'!D68</f>
        <v>5901.074538516008</v>
      </c>
      <c r="I65" s="13">
        <f>+'[1]Table 5C1A-Madison Prep'!F68</f>
        <v>516.08000000000004</v>
      </c>
      <c r="J65" s="13">
        <f t="shared" si="11"/>
        <v>6417.154538516008</v>
      </c>
      <c r="K65" s="14">
        <f t="shared" si="12"/>
        <v>0</v>
      </c>
      <c r="L65" s="13">
        <f t="shared" si="13"/>
        <v>0</v>
      </c>
      <c r="M65" s="13">
        <f t="shared" si="14"/>
        <v>0</v>
      </c>
    </row>
    <row r="66" spans="1:13" ht="14.25" x14ac:dyDescent="0.2">
      <c r="A66" s="59">
        <v>63</v>
      </c>
      <c r="B66" s="20" t="s">
        <v>101</v>
      </c>
      <c r="C66" s="15">
        <f>+'[1]Table 8 Membership 2.1.14'!I65</f>
        <v>0</v>
      </c>
      <c r="D66" s="15">
        <f>+'10.1.14_SIS'!CI67</f>
        <v>0</v>
      </c>
      <c r="E66" s="54">
        <f t="shared" si="8"/>
        <v>0</v>
      </c>
      <c r="F66" s="54">
        <f t="shared" si="9"/>
        <v>0</v>
      </c>
      <c r="G66" s="54">
        <f t="shared" si="10"/>
        <v>0</v>
      </c>
      <c r="H66" s="13">
        <f>+'[1]Table 5C1A-Madison Prep'!D69</f>
        <v>4124.3813481848092</v>
      </c>
      <c r="I66" s="13">
        <f>+'[1]Table 5C1A-Madison Prep'!F69</f>
        <v>756.79</v>
      </c>
      <c r="J66" s="13">
        <f t="shared" si="11"/>
        <v>4881.1713481848092</v>
      </c>
      <c r="K66" s="14">
        <f t="shared" si="12"/>
        <v>0</v>
      </c>
      <c r="L66" s="13">
        <f t="shared" si="13"/>
        <v>0</v>
      </c>
      <c r="M66" s="13">
        <f t="shared" si="14"/>
        <v>0</v>
      </c>
    </row>
    <row r="67" spans="1:13" ht="14.25" x14ac:dyDescent="0.2">
      <c r="A67" s="59">
        <v>64</v>
      </c>
      <c r="B67" s="20" t="s">
        <v>100</v>
      </c>
      <c r="C67" s="15">
        <f>+'[1]Table 8 Membership 2.1.14'!I66</f>
        <v>0</v>
      </c>
      <c r="D67" s="15">
        <f>+'10.1.14_SIS'!CI68</f>
        <v>0</v>
      </c>
      <c r="E67" s="54">
        <f t="shared" si="8"/>
        <v>0</v>
      </c>
      <c r="F67" s="54">
        <f t="shared" si="9"/>
        <v>0</v>
      </c>
      <c r="G67" s="54">
        <f t="shared" si="10"/>
        <v>0</v>
      </c>
      <c r="H67" s="13">
        <f>+'[1]Table 5C1A-Madison Prep'!D70</f>
        <v>6277.8307532778254</v>
      </c>
      <c r="I67" s="13">
        <f>+'[1]Table 5C1A-Madison Prep'!F70</f>
        <v>592.66</v>
      </c>
      <c r="J67" s="13">
        <f t="shared" si="11"/>
        <v>6870.4907532778252</v>
      </c>
      <c r="K67" s="14">
        <f t="shared" si="12"/>
        <v>0</v>
      </c>
      <c r="L67" s="13">
        <f t="shared" si="13"/>
        <v>0</v>
      </c>
      <c r="M67" s="13">
        <f t="shared" si="14"/>
        <v>0</v>
      </c>
    </row>
    <row r="68" spans="1:13" ht="14.25" x14ac:dyDescent="0.2">
      <c r="A68" s="60">
        <v>65</v>
      </c>
      <c r="B68" s="22" t="s">
        <v>99</v>
      </c>
      <c r="C68" s="12">
        <f>+'[1]Table 8 Membership 2.1.14'!I67</f>
        <v>0</v>
      </c>
      <c r="D68" s="12">
        <f>+'10.1.14_SIS'!CI69</f>
        <v>0</v>
      </c>
      <c r="E68" s="55">
        <f t="shared" ref="E68:E72" si="15">D68-C68</f>
        <v>0</v>
      </c>
      <c r="F68" s="55">
        <f t="shared" ref="F68:F72" si="16">IF(E68&gt;0,E68,0)</f>
        <v>0</v>
      </c>
      <c r="G68" s="55">
        <f t="shared" si="10"/>
        <v>0</v>
      </c>
      <c r="H68" s="11">
        <f>+'[1]Table 5C1A-Madison Prep'!D71</f>
        <v>4775.1605543943642</v>
      </c>
      <c r="I68" s="11">
        <f>+'[1]Table 5C1A-Madison Prep'!F71</f>
        <v>829.12</v>
      </c>
      <c r="J68" s="11">
        <f>H68+I68</f>
        <v>5604.2805543943641</v>
      </c>
      <c r="K68" s="10">
        <f t="shared" ref="K68:K72" si="17">E68*J68</f>
        <v>0</v>
      </c>
      <c r="L68" s="11">
        <f t="shared" ref="L68:L72" si="18">IF(K68&gt;0,K68,0)</f>
        <v>0</v>
      </c>
      <c r="M68" s="11">
        <f t="shared" si="14"/>
        <v>0</v>
      </c>
    </row>
    <row r="69" spans="1:13" ht="14.25" x14ac:dyDescent="0.2">
      <c r="A69" s="59">
        <v>66</v>
      </c>
      <c r="B69" s="20" t="s">
        <v>98</v>
      </c>
      <c r="C69" s="15">
        <f>+'[1]Table 8 Membership 2.1.14'!I68</f>
        <v>0</v>
      </c>
      <c r="D69" s="15">
        <f>+'10.1.14_SIS'!CI70</f>
        <v>0</v>
      </c>
      <c r="E69" s="54">
        <f t="shared" si="15"/>
        <v>0</v>
      </c>
      <c r="F69" s="54">
        <f t="shared" si="16"/>
        <v>0</v>
      </c>
      <c r="G69" s="54">
        <f t="shared" si="10"/>
        <v>0</v>
      </c>
      <c r="H69" s="13">
        <f>+'[1]Table 5C1A-Madison Prep'!D72</f>
        <v>6564.0085433910035</v>
      </c>
      <c r="I69" s="13">
        <f>+'[1]Table 5C1A-Madison Prep'!F72</f>
        <v>730.06</v>
      </c>
      <c r="J69" s="13">
        <f>H69+I69</f>
        <v>7294.0685433910039</v>
      </c>
      <c r="K69" s="14">
        <f t="shared" si="17"/>
        <v>0</v>
      </c>
      <c r="L69" s="13">
        <f t="shared" si="18"/>
        <v>0</v>
      </c>
      <c r="M69" s="13">
        <f t="shared" si="14"/>
        <v>0</v>
      </c>
    </row>
    <row r="70" spans="1:13" ht="14.25" x14ac:dyDescent="0.2">
      <c r="A70" s="59">
        <v>67</v>
      </c>
      <c r="B70" s="20" t="s">
        <v>97</v>
      </c>
      <c r="C70" s="15">
        <f>+'[1]Table 8 Membership 2.1.14'!I69</f>
        <v>3</v>
      </c>
      <c r="D70" s="15">
        <f>+'10.1.14_SIS'!CI71</f>
        <v>3</v>
      </c>
      <c r="E70" s="54">
        <f t="shared" si="15"/>
        <v>0</v>
      </c>
      <c r="F70" s="54">
        <f t="shared" si="16"/>
        <v>0</v>
      </c>
      <c r="G70" s="54">
        <f t="shared" si="10"/>
        <v>0</v>
      </c>
      <c r="H70" s="13">
        <f>+'[1]Table 5C1A-Madison Prep'!D73</f>
        <v>5029.1467736134118</v>
      </c>
      <c r="I70" s="13">
        <f>+'[1]Table 5C1A-Madison Prep'!F73</f>
        <v>715.61</v>
      </c>
      <c r="J70" s="13">
        <f>H70+I70</f>
        <v>5744.7567736134115</v>
      </c>
      <c r="K70" s="14">
        <f t="shared" si="17"/>
        <v>0</v>
      </c>
      <c r="L70" s="13">
        <f t="shared" si="18"/>
        <v>0</v>
      </c>
      <c r="M70" s="13">
        <f t="shared" si="14"/>
        <v>0</v>
      </c>
    </row>
    <row r="71" spans="1:13" ht="14.25" x14ac:dyDescent="0.2">
      <c r="A71" s="59">
        <v>68</v>
      </c>
      <c r="B71" s="20" t="s">
        <v>96</v>
      </c>
      <c r="C71" s="15">
        <f>+'[1]Table 8 Membership 2.1.14'!I70</f>
        <v>7</v>
      </c>
      <c r="D71" s="15">
        <f>+'10.1.14_SIS'!CI72</f>
        <v>9</v>
      </c>
      <c r="E71" s="54">
        <f t="shared" si="15"/>
        <v>2</v>
      </c>
      <c r="F71" s="54">
        <f t="shared" si="16"/>
        <v>2</v>
      </c>
      <c r="G71" s="54">
        <f t="shared" si="10"/>
        <v>0</v>
      </c>
      <c r="H71" s="13">
        <f>+'[1]Table 5C1A-Madison Prep'!D74</f>
        <v>6390.1644202560601</v>
      </c>
      <c r="I71" s="13">
        <f>+'[1]Table 5C1A-Madison Prep'!F74</f>
        <v>798.7</v>
      </c>
      <c r="J71" s="13">
        <f>H71+I71</f>
        <v>7188.8644202560599</v>
      </c>
      <c r="K71" s="14">
        <f t="shared" si="17"/>
        <v>14377.72884051212</v>
      </c>
      <c r="L71" s="13">
        <f t="shared" si="18"/>
        <v>14377.72884051212</v>
      </c>
      <c r="M71" s="13">
        <f t="shared" si="14"/>
        <v>0</v>
      </c>
    </row>
    <row r="72" spans="1:13" ht="14.25" x14ac:dyDescent="0.2">
      <c r="A72" s="59">
        <v>69</v>
      </c>
      <c r="B72" s="20" t="s">
        <v>95</v>
      </c>
      <c r="C72" s="15">
        <f>+'[1]Table 8 Membership 2.1.14'!I71</f>
        <v>1</v>
      </c>
      <c r="D72" s="15">
        <f>+'10.1.14_SIS'!CI73</f>
        <v>0</v>
      </c>
      <c r="E72" s="54">
        <f t="shared" si="15"/>
        <v>-1</v>
      </c>
      <c r="F72" s="54">
        <f t="shared" si="16"/>
        <v>0</v>
      </c>
      <c r="G72" s="54">
        <f t="shared" si="10"/>
        <v>-1</v>
      </c>
      <c r="H72" s="13">
        <f>+'[1]Table 5C1A-Madison Prep'!D75</f>
        <v>5722.4947921281337</v>
      </c>
      <c r="I72" s="13">
        <f>+'[1]Table 5C1A-Madison Prep'!F75</f>
        <v>705.67</v>
      </c>
      <c r="J72" s="13">
        <f>H72+I72</f>
        <v>6428.1647921281337</v>
      </c>
      <c r="K72" s="14">
        <f t="shared" si="17"/>
        <v>-6428.1647921281337</v>
      </c>
      <c r="L72" s="13">
        <f t="shared" si="18"/>
        <v>0</v>
      </c>
      <c r="M72" s="13">
        <f t="shared" si="14"/>
        <v>-6428.1647921281337</v>
      </c>
    </row>
    <row r="73" spans="1:13" ht="13.5" thickBot="1" x14ac:dyDescent="0.25">
      <c r="A73" s="35"/>
      <c r="B73" s="34" t="s">
        <v>94</v>
      </c>
      <c r="C73" s="67">
        <f>SUM(C4:C72)</f>
        <v>275</v>
      </c>
      <c r="D73" s="68">
        <f>SUM(D4:D72)</f>
        <v>346</v>
      </c>
      <c r="E73" s="68">
        <f>SUM(E4:E72)</f>
        <v>71</v>
      </c>
      <c r="F73" s="68">
        <f>SUM(F4:F72)</f>
        <v>72</v>
      </c>
      <c r="G73" s="68">
        <f>SUM(G4:G72)</f>
        <v>-1</v>
      </c>
      <c r="H73" s="33"/>
      <c r="I73" s="32"/>
      <c r="J73" s="32"/>
      <c r="K73" s="31">
        <f>SUM(K4:K72)</f>
        <v>299027.65219257365</v>
      </c>
      <c r="L73" s="31">
        <f>SUM(L4:L72)</f>
        <v>305455.81698470179</v>
      </c>
      <c r="M73" s="31">
        <f>SUM(M4:M72)</f>
        <v>-6428.1647921281337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October 1 Mid-year Adjustment for Students</oddHeader>
    <oddFooter>&amp;R&amp;P</oddFooter>
  </headerFooter>
  <colBreaks count="1" manualBreakCount="1">
    <brk id="7" max="73" man="1"/>
  </col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1" t="s">
        <v>376</v>
      </c>
      <c r="B1" s="222"/>
      <c r="C1" s="125" t="s">
        <v>508</v>
      </c>
      <c r="D1" s="124" t="s">
        <v>710</v>
      </c>
      <c r="E1" s="43" t="s">
        <v>709</v>
      </c>
      <c r="F1" s="43" t="s">
        <v>501</v>
      </c>
      <c r="G1" s="43" t="s">
        <v>502</v>
      </c>
      <c r="H1" s="126" t="s">
        <v>517</v>
      </c>
      <c r="I1" s="127" t="s">
        <v>503</v>
      </c>
      <c r="J1" s="124" t="s">
        <v>712</v>
      </c>
      <c r="K1" s="123" t="s">
        <v>505</v>
      </c>
      <c r="L1" s="123" t="s">
        <v>506</v>
      </c>
      <c r="M1" s="123" t="s">
        <v>507</v>
      </c>
    </row>
    <row r="2" spans="1:13" ht="13.9" customHeight="1" x14ac:dyDescent="0.25">
      <c r="A2" s="39"/>
      <c r="B2" s="38"/>
      <c r="C2" s="29">
        <v>1</v>
      </c>
      <c r="D2" s="29">
        <f>C2+1</f>
        <v>2</v>
      </c>
      <c r="E2" s="29">
        <f>D2+1</f>
        <v>3</v>
      </c>
      <c r="F2" s="29">
        <f t="shared" ref="F2:M2" si="0">E2+1</f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28" t="s">
        <v>90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54">
        <f>+'10.1.14_SIS'!CW5</f>
        <v>0</v>
      </c>
      <c r="D4" s="54">
        <f>+'2.1.15_SIS'!CT5</f>
        <v>0</v>
      </c>
      <c r="E4" s="54">
        <f>D4-C4</f>
        <v>0</v>
      </c>
      <c r="F4" s="54">
        <f t="shared" ref="F4:F67" si="1">IF(E4&gt;0,E4,0)</f>
        <v>0</v>
      </c>
      <c r="G4" s="54">
        <f t="shared" ref="G4:G67" si="2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>(H4+I4)*0.5</f>
        <v>2771.6692206674916</v>
      </c>
      <c r="K4" s="14">
        <f t="shared" ref="K4:K67" si="3">E4*J4</f>
        <v>0</v>
      </c>
      <c r="L4" s="13">
        <f t="shared" ref="L4:L67" si="4">IF(K4&gt;0,K4,0)</f>
        <v>0</v>
      </c>
      <c r="M4" s="13">
        <f t="shared" ref="M4:M67" si="5">IF(K4&lt;0,K4,0)</f>
        <v>0</v>
      </c>
    </row>
    <row r="5" spans="1:13" ht="14.25" x14ac:dyDescent="0.2">
      <c r="A5" s="59">
        <v>2</v>
      </c>
      <c r="B5" s="20" t="s">
        <v>162</v>
      </c>
      <c r="C5" s="54">
        <f>+'10.1.14_SIS'!CW6</f>
        <v>0</v>
      </c>
      <c r="D5" s="54">
        <f>+'2.1.15_SIS'!CT6</f>
        <v>0</v>
      </c>
      <c r="E5" s="54">
        <f t="shared" ref="E5:E68" si="6">D5-C5</f>
        <v>0</v>
      </c>
      <c r="F5" s="54">
        <f t="shared" si="1"/>
        <v>0</v>
      </c>
      <c r="G5" s="54">
        <f t="shared" si="2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ref="J5:J68" si="7">(H5+I5)*0.5</f>
        <v>3579.4733208693319</v>
      </c>
      <c r="K5" s="14">
        <f t="shared" si="3"/>
        <v>0</v>
      </c>
      <c r="L5" s="13">
        <f t="shared" si="4"/>
        <v>0</v>
      </c>
      <c r="M5" s="13">
        <f t="shared" si="5"/>
        <v>0</v>
      </c>
    </row>
    <row r="6" spans="1:13" ht="14.25" x14ac:dyDescent="0.2">
      <c r="A6" s="59">
        <v>3</v>
      </c>
      <c r="B6" s="20" t="s">
        <v>161</v>
      </c>
      <c r="C6" s="54">
        <f>+'10.1.14_SIS'!CW7</f>
        <v>12</v>
      </c>
      <c r="D6" s="54">
        <f>+'2.1.15_SIS'!CT7</f>
        <v>12</v>
      </c>
      <c r="E6" s="54">
        <f t="shared" si="6"/>
        <v>0</v>
      </c>
      <c r="F6" s="54">
        <f t="shared" si="1"/>
        <v>0</v>
      </c>
      <c r="G6" s="54">
        <f t="shared" si="2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7"/>
        <v>2376.013101369841</v>
      </c>
      <c r="K6" s="14">
        <f t="shared" si="3"/>
        <v>0</v>
      </c>
      <c r="L6" s="13">
        <f t="shared" si="4"/>
        <v>0</v>
      </c>
      <c r="M6" s="13">
        <f t="shared" si="5"/>
        <v>0</v>
      </c>
    </row>
    <row r="7" spans="1:13" ht="14.25" x14ac:dyDescent="0.2">
      <c r="A7" s="59">
        <v>4</v>
      </c>
      <c r="B7" s="20" t="s">
        <v>160</v>
      </c>
      <c r="C7" s="54">
        <f>+'10.1.14_SIS'!CW8</f>
        <v>0</v>
      </c>
      <c r="D7" s="54">
        <f>+'2.1.15_SIS'!CT8</f>
        <v>0</v>
      </c>
      <c r="E7" s="54">
        <f t="shared" si="6"/>
        <v>0</v>
      </c>
      <c r="F7" s="54">
        <f t="shared" si="1"/>
        <v>0</v>
      </c>
      <c r="G7" s="54">
        <f t="shared" si="2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7"/>
        <v>3352.4090723439285</v>
      </c>
      <c r="K7" s="14">
        <f t="shared" si="3"/>
        <v>0</v>
      </c>
      <c r="L7" s="13">
        <f t="shared" si="4"/>
        <v>0</v>
      </c>
      <c r="M7" s="13">
        <f t="shared" si="5"/>
        <v>0</v>
      </c>
    </row>
    <row r="8" spans="1:13" ht="14.25" x14ac:dyDescent="0.2">
      <c r="A8" s="60">
        <v>5</v>
      </c>
      <c r="B8" s="22" t="s">
        <v>159</v>
      </c>
      <c r="C8" s="55">
        <f>+'10.1.14_SIS'!CW9</f>
        <v>0</v>
      </c>
      <c r="D8" s="55">
        <f>+'2.1.15_SIS'!CT9</f>
        <v>0</v>
      </c>
      <c r="E8" s="55">
        <f t="shared" si="6"/>
        <v>0</v>
      </c>
      <c r="F8" s="55">
        <f t="shared" si="1"/>
        <v>0</v>
      </c>
      <c r="G8" s="55">
        <f t="shared" si="2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7"/>
        <v>2912.4252830049554</v>
      </c>
      <c r="K8" s="10">
        <f t="shared" si="3"/>
        <v>0</v>
      </c>
      <c r="L8" s="11">
        <f t="shared" si="4"/>
        <v>0</v>
      </c>
      <c r="M8" s="11">
        <f t="shared" si="5"/>
        <v>0</v>
      </c>
    </row>
    <row r="9" spans="1:13" ht="14.25" x14ac:dyDescent="0.2">
      <c r="A9" s="59">
        <v>6</v>
      </c>
      <c r="B9" s="20" t="s">
        <v>158</v>
      </c>
      <c r="C9" s="54">
        <f>+'10.1.14_SIS'!CW10</f>
        <v>0</v>
      </c>
      <c r="D9" s="54">
        <f>+'2.1.15_SIS'!CT10</f>
        <v>0</v>
      </c>
      <c r="E9" s="54">
        <f t="shared" si="6"/>
        <v>0</v>
      </c>
      <c r="F9" s="54">
        <f t="shared" si="1"/>
        <v>0</v>
      </c>
      <c r="G9" s="54">
        <f t="shared" si="2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7"/>
        <v>2961.9943062477932</v>
      </c>
      <c r="K9" s="14">
        <f t="shared" si="3"/>
        <v>0</v>
      </c>
      <c r="L9" s="13">
        <f t="shared" si="4"/>
        <v>0</v>
      </c>
      <c r="M9" s="13">
        <f t="shared" si="5"/>
        <v>0</v>
      </c>
    </row>
    <row r="10" spans="1:13" ht="14.25" x14ac:dyDescent="0.2">
      <c r="A10" s="59">
        <v>7</v>
      </c>
      <c r="B10" s="20" t="s">
        <v>157</v>
      </c>
      <c r="C10" s="54">
        <f>+'10.1.14_SIS'!CW11</f>
        <v>0</v>
      </c>
      <c r="D10" s="54">
        <f>+'2.1.15_SIS'!CT11</f>
        <v>0</v>
      </c>
      <c r="E10" s="54">
        <f t="shared" si="6"/>
        <v>0</v>
      </c>
      <c r="F10" s="54">
        <f t="shared" si="1"/>
        <v>0</v>
      </c>
      <c r="G10" s="54">
        <f t="shared" si="2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7"/>
        <v>1499.961598173516</v>
      </c>
      <c r="K10" s="14">
        <f t="shared" si="3"/>
        <v>0</v>
      </c>
      <c r="L10" s="13">
        <f t="shared" si="4"/>
        <v>0</v>
      </c>
      <c r="M10" s="13">
        <f t="shared" si="5"/>
        <v>0</v>
      </c>
    </row>
    <row r="11" spans="1:13" ht="14.25" x14ac:dyDescent="0.2">
      <c r="A11" s="59">
        <v>8</v>
      </c>
      <c r="B11" s="20" t="s">
        <v>156</v>
      </c>
      <c r="C11" s="54">
        <f>+'10.1.14_SIS'!CW12</f>
        <v>0</v>
      </c>
      <c r="D11" s="54">
        <f>+'2.1.15_SIS'!CT12</f>
        <v>0</v>
      </c>
      <c r="E11" s="54">
        <f t="shared" si="6"/>
        <v>0</v>
      </c>
      <c r="F11" s="54">
        <f t="shared" si="1"/>
        <v>0</v>
      </c>
      <c r="G11" s="54">
        <f t="shared" si="2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7"/>
        <v>2697.7812297794271</v>
      </c>
      <c r="K11" s="14">
        <f t="shared" si="3"/>
        <v>0</v>
      </c>
      <c r="L11" s="13">
        <f t="shared" si="4"/>
        <v>0</v>
      </c>
      <c r="M11" s="13">
        <f t="shared" si="5"/>
        <v>0</v>
      </c>
    </row>
    <row r="12" spans="1:13" ht="14.25" x14ac:dyDescent="0.2">
      <c r="A12" s="59">
        <v>9</v>
      </c>
      <c r="B12" s="20" t="s">
        <v>155</v>
      </c>
      <c r="C12" s="54">
        <f>+'10.1.14_SIS'!CW13</f>
        <v>0</v>
      </c>
      <c r="D12" s="54">
        <f>+'2.1.15_SIS'!CT13</f>
        <v>0</v>
      </c>
      <c r="E12" s="54">
        <f t="shared" si="6"/>
        <v>0</v>
      </c>
      <c r="F12" s="54">
        <f t="shared" si="1"/>
        <v>0</v>
      </c>
      <c r="G12" s="54">
        <f t="shared" si="2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7"/>
        <v>2688.6107536022505</v>
      </c>
      <c r="K12" s="14">
        <f t="shared" si="3"/>
        <v>0</v>
      </c>
      <c r="L12" s="13">
        <f t="shared" si="4"/>
        <v>0</v>
      </c>
      <c r="M12" s="13">
        <f t="shared" si="5"/>
        <v>0</v>
      </c>
    </row>
    <row r="13" spans="1:13" ht="14.25" x14ac:dyDescent="0.2">
      <c r="A13" s="60">
        <v>10</v>
      </c>
      <c r="B13" s="22" t="s">
        <v>154</v>
      </c>
      <c r="C13" s="55">
        <f>+'10.1.14_SIS'!CW14</f>
        <v>0</v>
      </c>
      <c r="D13" s="55">
        <f>+'2.1.15_SIS'!CT14</f>
        <v>0</v>
      </c>
      <c r="E13" s="55">
        <f t="shared" si="6"/>
        <v>0</v>
      </c>
      <c r="F13" s="55">
        <f t="shared" si="1"/>
        <v>0</v>
      </c>
      <c r="G13" s="55">
        <f t="shared" si="2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7"/>
        <v>2496.207366959236</v>
      </c>
      <c r="K13" s="10">
        <f t="shared" si="3"/>
        <v>0</v>
      </c>
      <c r="L13" s="11">
        <f t="shared" si="4"/>
        <v>0</v>
      </c>
      <c r="M13" s="11">
        <f t="shared" si="5"/>
        <v>0</v>
      </c>
    </row>
    <row r="14" spans="1:13" ht="14.25" x14ac:dyDescent="0.2">
      <c r="A14" s="59">
        <v>11</v>
      </c>
      <c r="B14" s="20" t="s">
        <v>153</v>
      </c>
      <c r="C14" s="54">
        <f>+'10.1.14_SIS'!CW15</f>
        <v>0</v>
      </c>
      <c r="D14" s="54">
        <f>+'2.1.15_SIS'!CT15</f>
        <v>0</v>
      </c>
      <c r="E14" s="54">
        <f t="shared" si="6"/>
        <v>0</v>
      </c>
      <c r="F14" s="54">
        <f t="shared" si="1"/>
        <v>0</v>
      </c>
      <c r="G14" s="54">
        <f t="shared" si="2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7"/>
        <v>3902.5436118176676</v>
      </c>
      <c r="K14" s="14">
        <f t="shared" si="3"/>
        <v>0</v>
      </c>
      <c r="L14" s="13">
        <f t="shared" si="4"/>
        <v>0</v>
      </c>
      <c r="M14" s="13">
        <f t="shared" si="5"/>
        <v>0</v>
      </c>
    </row>
    <row r="15" spans="1:13" ht="14.25" x14ac:dyDescent="0.2">
      <c r="A15" s="59">
        <v>12</v>
      </c>
      <c r="B15" s="20" t="s">
        <v>152</v>
      </c>
      <c r="C15" s="54">
        <f>+'10.1.14_SIS'!CW16</f>
        <v>0</v>
      </c>
      <c r="D15" s="54">
        <f>+'2.1.15_SIS'!CT16</f>
        <v>0</v>
      </c>
      <c r="E15" s="54">
        <f t="shared" si="6"/>
        <v>0</v>
      </c>
      <c r="F15" s="54">
        <f t="shared" si="1"/>
        <v>0</v>
      </c>
      <c r="G15" s="54">
        <f t="shared" si="2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7"/>
        <v>1364.9570491803279</v>
      </c>
      <c r="K15" s="14">
        <f t="shared" si="3"/>
        <v>0</v>
      </c>
      <c r="L15" s="13">
        <f t="shared" si="4"/>
        <v>0</v>
      </c>
      <c r="M15" s="13">
        <f t="shared" si="5"/>
        <v>0</v>
      </c>
    </row>
    <row r="16" spans="1:13" ht="14.25" x14ac:dyDescent="0.2">
      <c r="A16" s="59">
        <v>13</v>
      </c>
      <c r="B16" s="20" t="s">
        <v>151</v>
      </c>
      <c r="C16" s="54">
        <f>+'10.1.14_SIS'!CW17</f>
        <v>0</v>
      </c>
      <c r="D16" s="54">
        <f>+'2.1.15_SIS'!CT17</f>
        <v>0</v>
      </c>
      <c r="E16" s="54">
        <f t="shared" si="6"/>
        <v>0</v>
      </c>
      <c r="F16" s="54">
        <f t="shared" si="1"/>
        <v>0</v>
      </c>
      <c r="G16" s="54">
        <f t="shared" si="2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7"/>
        <v>3591.5298879166107</v>
      </c>
      <c r="K16" s="14">
        <f t="shared" si="3"/>
        <v>0</v>
      </c>
      <c r="L16" s="13">
        <f t="shared" si="4"/>
        <v>0</v>
      </c>
      <c r="M16" s="13">
        <f t="shared" si="5"/>
        <v>0</v>
      </c>
    </row>
    <row r="17" spans="1:13" ht="14.25" x14ac:dyDescent="0.2">
      <c r="A17" s="59">
        <v>14</v>
      </c>
      <c r="B17" s="20" t="s">
        <v>150</v>
      </c>
      <c r="C17" s="54">
        <f>+'10.1.14_SIS'!CW18</f>
        <v>0</v>
      </c>
      <c r="D17" s="54">
        <f>+'2.1.15_SIS'!CT18</f>
        <v>0</v>
      </c>
      <c r="E17" s="54">
        <f t="shared" si="6"/>
        <v>0</v>
      </c>
      <c r="F17" s="54">
        <f t="shared" si="1"/>
        <v>0</v>
      </c>
      <c r="G17" s="54">
        <f t="shared" si="2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7"/>
        <v>3072.4654706249999</v>
      </c>
      <c r="K17" s="14">
        <f t="shared" si="3"/>
        <v>0</v>
      </c>
      <c r="L17" s="13">
        <f t="shared" si="4"/>
        <v>0</v>
      </c>
      <c r="M17" s="13">
        <f t="shared" si="5"/>
        <v>0</v>
      </c>
    </row>
    <row r="18" spans="1:13" ht="14.25" x14ac:dyDescent="0.2">
      <c r="A18" s="60">
        <v>15</v>
      </c>
      <c r="B18" s="22" t="s">
        <v>149</v>
      </c>
      <c r="C18" s="55">
        <f>+'10.1.14_SIS'!CW19</f>
        <v>0</v>
      </c>
      <c r="D18" s="55">
        <f>+'2.1.15_SIS'!CT19</f>
        <v>0</v>
      </c>
      <c r="E18" s="55">
        <f t="shared" si="6"/>
        <v>0</v>
      </c>
      <c r="F18" s="55">
        <f t="shared" si="1"/>
        <v>0</v>
      </c>
      <c r="G18" s="55">
        <f t="shared" si="2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7"/>
        <v>3151.8142607029977</v>
      </c>
      <c r="K18" s="10">
        <f t="shared" si="3"/>
        <v>0</v>
      </c>
      <c r="L18" s="11">
        <f t="shared" si="4"/>
        <v>0</v>
      </c>
      <c r="M18" s="11">
        <f t="shared" si="5"/>
        <v>0</v>
      </c>
    </row>
    <row r="19" spans="1:13" ht="14.25" x14ac:dyDescent="0.2">
      <c r="A19" s="59">
        <v>16</v>
      </c>
      <c r="B19" s="20" t="s">
        <v>148</v>
      </c>
      <c r="C19" s="54">
        <f>+'10.1.14_SIS'!CW20</f>
        <v>0</v>
      </c>
      <c r="D19" s="54">
        <f>+'2.1.15_SIS'!CT20</f>
        <v>0</v>
      </c>
      <c r="E19" s="54">
        <f t="shared" si="6"/>
        <v>0</v>
      </c>
      <c r="F19" s="54">
        <f t="shared" si="1"/>
        <v>0</v>
      </c>
      <c r="G19" s="54">
        <f t="shared" si="2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7"/>
        <v>1333.4897177171013</v>
      </c>
      <c r="K19" s="14">
        <f t="shared" si="3"/>
        <v>0</v>
      </c>
      <c r="L19" s="13">
        <f t="shared" si="4"/>
        <v>0</v>
      </c>
      <c r="M19" s="13">
        <f t="shared" si="5"/>
        <v>0</v>
      </c>
    </row>
    <row r="20" spans="1:13" ht="14.25" x14ac:dyDescent="0.2">
      <c r="A20" s="59">
        <v>17</v>
      </c>
      <c r="B20" s="20" t="s">
        <v>147</v>
      </c>
      <c r="C20" s="54">
        <f>+'10.1.14_SIS'!CW21</f>
        <v>142</v>
      </c>
      <c r="D20" s="54">
        <f>+'2.1.15_SIS'!CT21</f>
        <v>141</v>
      </c>
      <c r="E20" s="54">
        <f t="shared" si="6"/>
        <v>-1</v>
      </c>
      <c r="F20" s="54">
        <f t="shared" si="1"/>
        <v>0</v>
      </c>
      <c r="G20" s="54">
        <f t="shared" si="2"/>
        <v>-1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7"/>
        <v>2082.5378304967589</v>
      </c>
      <c r="K20" s="14">
        <f t="shared" si="3"/>
        <v>-2082.5378304967589</v>
      </c>
      <c r="L20" s="13">
        <f t="shared" si="4"/>
        <v>0</v>
      </c>
      <c r="M20" s="13">
        <f t="shared" si="5"/>
        <v>-2082.5378304967589</v>
      </c>
    </row>
    <row r="21" spans="1:13" ht="14.25" x14ac:dyDescent="0.2">
      <c r="A21" s="59">
        <v>18</v>
      </c>
      <c r="B21" s="20" t="s">
        <v>146</v>
      </c>
      <c r="C21" s="54">
        <f>+'10.1.14_SIS'!CW22</f>
        <v>0</v>
      </c>
      <c r="D21" s="54">
        <f>+'2.1.15_SIS'!CT22</f>
        <v>0</v>
      </c>
      <c r="E21" s="54">
        <f t="shared" si="6"/>
        <v>0</v>
      </c>
      <c r="F21" s="54">
        <f t="shared" si="1"/>
        <v>0</v>
      </c>
      <c r="G21" s="54">
        <f t="shared" si="2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7"/>
        <v>3600.2516750237864</v>
      </c>
      <c r="K21" s="14">
        <f t="shared" si="3"/>
        <v>0</v>
      </c>
      <c r="L21" s="13">
        <f t="shared" si="4"/>
        <v>0</v>
      </c>
      <c r="M21" s="13">
        <f t="shared" si="5"/>
        <v>0</v>
      </c>
    </row>
    <row r="22" spans="1:13" ht="14.25" x14ac:dyDescent="0.2">
      <c r="A22" s="59">
        <v>19</v>
      </c>
      <c r="B22" s="20" t="s">
        <v>145</v>
      </c>
      <c r="C22" s="54">
        <f>+'10.1.14_SIS'!CW23</f>
        <v>2</v>
      </c>
      <c r="D22" s="54">
        <f>+'2.1.15_SIS'!CT23</f>
        <v>2</v>
      </c>
      <c r="E22" s="54">
        <f t="shared" si="6"/>
        <v>0</v>
      </c>
      <c r="F22" s="54">
        <f t="shared" si="1"/>
        <v>0</v>
      </c>
      <c r="G22" s="54">
        <f t="shared" si="2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7"/>
        <v>3109.9110934730224</v>
      </c>
      <c r="K22" s="14">
        <f t="shared" si="3"/>
        <v>0</v>
      </c>
      <c r="L22" s="13">
        <f t="shared" si="4"/>
        <v>0</v>
      </c>
      <c r="M22" s="13">
        <f t="shared" si="5"/>
        <v>0</v>
      </c>
    </row>
    <row r="23" spans="1:13" ht="14.25" x14ac:dyDescent="0.2">
      <c r="A23" s="60">
        <v>20</v>
      </c>
      <c r="B23" s="22" t="s">
        <v>144</v>
      </c>
      <c r="C23" s="55">
        <f>+'10.1.14_SIS'!CW24</f>
        <v>0</v>
      </c>
      <c r="D23" s="55">
        <f>+'2.1.15_SIS'!CT24</f>
        <v>0</v>
      </c>
      <c r="E23" s="55">
        <f t="shared" si="6"/>
        <v>0</v>
      </c>
      <c r="F23" s="55">
        <f t="shared" si="1"/>
        <v>0</v>
      </c>
      <c r="G23" s="55">
        <f t="shared" si="2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7"/>
        <v>2932.3450782781006</v>
      </c>
      <c r="K23" s="10">
        <f t="shared" si="3"/>
        <v>0</v>
      </c>
      <c r="L23" s="11">
        <f t="shared" si="4"/>
        <v>0</v>
      </c>
      <c r="M23" s="11">
        <f t="shared" si="5"/>
        <v>0</v>
      </c>
    </row>
    <row r="24" spans="1:13" ht="14.25" x14ac:dyDescent="0.2">
      <c r="A24" s="59">
        <v>21</v>
      </c>
      <c r="B24" s="20" t="s">
        <v>143</v>
      </c>
      <c r="C24" s="54">
        <f>+'10.1.14_SIS'!CW25</f>
        <v>0</v>
      </c>
      <c r="D24" s="54">
        <f>+'2.1.15_SIS'!CT25</f>
        <v>0</v>
      </c>
      <c r="E24" s="54">
        <f t="shared" si="6"/>
        <v>0</v>
      </c>
      <c r="F24" s="54">
        <f t="shared" si="1"/>
        <v>0</v>
      </c>
      <c r="G24" s="54">
        <f t="shared" si="2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7"/>
        <v>3346.3271147933883</v>
      </c>
      <c r="K24" s="14">
        <f t="shared" si="3"/>
        <v>0</v>
      </c>
      <c r="L24" s="13">
        <f t="shared" si="4"/>
        <v>0</v>
      </c>
      <c r="M24" s="13">
        <f t="shared" si="5"/>
        <v>0</v>
      </c>
    </row>
    <row r="25" spans="1:13" ht="14.25" x14ac:dyDescent="0.2">
      <c r="A25" s="59">
        <v>22</v>
      </c>
      <c r="B25" s="20" t="s">
        <v>142</v>
      </c>
      <c r="C25" s="54">
        <f>+'10.1.14_SIS'!CW26</f>
        <v>0</v>
      </c>
      <c r="D25" s="54">
        <f>+'2.1.15_SIS'!CT26</f>
        <v>0</v>
      </c>
      <c r="E25" s="54">
        <f t="shared" si="6"/>
        <v>0</v>
      </c>
      <c r="F25" s="54">
        <f t="shared" si="1"/>
        <v>0</v>
      </c>
      <c r="G25" s="54">
        <f t="shared" si="2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7"/>
        <v>3456.2349904097996</v>
      </c>
      <c r="K25" s="14">
        <f t="shared" si="3"/>
        <v>0</v>
      </c>
      <c r="L25" s="13">
        <f t="shared" si="4"/>
        <v>0</v>
      </c>
      <c r="M25" s="13">
        <f t="shared" si="5"/>
        <v>0</v>
      </c>
    </row>
    <row r="26" spans="1:13" ht="14.25" x14ac:dyDescent="0.2">
      <c r="A26" s="59">
        <v>23</v>
      </c>
      <c r="B26" s="20" t="s">
        <v>141</v>
      </c>
      <c r="C26" s="54">
        <f>+'10.1.14_SIS'!CW27</f>
        <v>0</v>
      </c>
      <c r="D26" s="54">
        <f>+'2.1.15_SIS'!CT27</f>
        <v>0</v>
      </c>
      <c r="E26" s="54">
        <f t="shared" si="6"/>
        <v>0</v>
      </c>
      <c r="F26" s="54">
        <f t="shared" si="1"/>
        <v>0</v>
      </c>
      <c r="G26" s="54">
        <f t="shared" si="2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7"/>
        <v>2849.8007632989579</v>
      </c>
      <c r="K26" s="14">
        <f t="shared" si="3"/>
        <v>0</v>
      </c>
      <c r="L26" s="13">
        <f t="shared" si="4"/>
        <v>0</v>
      </c>
      <c r="M26" s="13">
        <f t="shared" si="5"/>
        <v>0</v>
      </c>
    </row>
    <row r="27" spans="1:13" ht="14.25" x14ac:dyDescent="0.2">
      <c r="A27" s="59">
        <v>24</v>
      </c>
      <c r="B27" s="20" t="s">
        <v>140</v>
      </c>
      <c r="C27" s="54">
        <f>+'10.1.14_SIS'!CW28</f>
        <v>7</v>
      </c>
      <c r="D27" s="54">
        <f>+'2.1.15_SIS'!CT28</f>
        <v>8</v>
      </c>
      <c r="E27" s="54">
        <f t="shared" si="6"/>
        <v>1</v>
      </c>
      <c r="F27" s="54">
        <f t="shared" si="1"/>
        <v>1</v>
      </c>
      <c r="G27" s="54">
        <f t="shared" si="2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7"/>
        <v>1732.96201807885</v>
      </c>
      <c r="K27" s="14">
        <f t="shared" si="3"/>
        <v>1732.96201807885</v>
      </c>
      <c r="L27" s="13">
        <f t="shared" si="4"/>
        <v>1732.96201807885</v>
      </c>
      <c r="M27" s="13">
        <f t="shared" si="5"/>
        <v>0</v>
      </c>
    </row>
    <row r="28" spans="1:13" ht="14.25" x14ac:dyDescent="0.2">
      <c r="A28" s="60">
        <v>25</v>
      </c>
      <c r="B28" s="22" t="s">
        <v>139</v>
      </c>
      <c r="C28" s="55">
        <f>+'10.1.14_SIS'!CW29</f>
        <v>0</v>
      </c>
      <c r="D28" s="55">
        <f>+'2.1.15_SIS'!CT29</f>
        <v>0</v>
      </c>
      <c r="E28" s="55">
        <f t="shared" si="6"/>
        <v>0</v>
      </c>
      <c r="F28" s="55">
        <f t="shared" si="1"/>
        <v>0</v>
      </c>
      <c r="G28" s="55">
        <f t="shared" si="2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7"/>
        <v>2413.4010137472851</v>
      </c>
      <c r="K28" s="10">
        <f t="shared" si="3"/>
        <v>0</v>
      </c>
      <c r="L28" s="11">
        <f t="shared" si="4"/>
        <v>0</v>
      </c>
      <c r="M28" s="11">
        <f t="shared" si="5"/>
        <v>0</v>
      </c>
    </row>
    <row r="29" spans="1:13" ht="14.25" x14ac:dyDescent="0.2">
      <c r="A29" s="59">
        <v>26</v>
      </c>
      <c r="B29" s="20" t="s">
        <v>138</v>
      </c>
      <c r="C29" s="54">
        <f>+'10.1.14_SIS'!CW30</f>
        <v>0</v>
      </c>
      <c r="D29" s="54">
        <f>+'2.1.15_SIS'!CT30</f>
        <v>0</v>
      </c>
      <c r="E29" s="54">
        <f t="shared" si="6"/>
        <v>0</v>
      </c>
      <c r="F29" s="54">
        <f t="shared" si="1"/>
        <v>0</v>
      </c>
      <c r="G29" s="54">
        <f t="shared" si="2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7"/>
        <v>2130.6974985285419</v>
      </c>
      <c r="K29" s="14">
        <f t="shared" si="3"/>
        <v>0</v>
      </c>
      <c r="L29" s="13">
        <f t="shared" si="4"/>
        <v>0</v>
      </c>
      <c r="M29" s="13">
        <f t="shared" si="5"/>
        <v>0</v>
      </c>
    </row>
    <row r="30" spans="1:13" ht="14.25" x14ac:dyDescent="0.2">
      <c r="A30" s="59">
        <v>27</v>
      </c>
      <c r="B30" s="20" t="s">
        <v>137</v>
      </c>
      <c r="C30" s="54">
        <f>+'10.1.14_SIS'!CW31</f>
        <v>0</v>
      </c>
      <c r="D30" s="54">
        <f>+'2.1.15_SIS'!CT31</f>
        <v>0</v>
      </c>
      <c r="E30" s="54">
        <f t="shared" si="6"/>
        <v>0</v>
      </c>
      <c r="F30" s="54">
        <f t="shared" si="1"/>
        <v>0</v>
      </c>
      <c r="G30" s="54">
        <f t="shared" si="2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7"/>
        <v>3248.9806919988505</v>
      </c>
      <c r="K30" s="14">
        <f t="shared" si="3"/>
        <v>0</v>
      </c>
      <c r="L30" s="13">
        <f t="shared" si="4"/>
        <v>0</v>
      </c>
      <c r="M30" s="13">
        <f t="shared" si="5"/>
        <v>0</v>
      </c>
    </row>
    <row r="31" spans="1:13" ht="14.25" x14ac:dyDescent="0.2">
      <c r="A31" s="59">
        <v>28</v>
      </c>
      <c r="B31" s="20" t="s">
        <v>136</v>
      </c>
      <c r="C31" s="54">
        <f>+'10.1.14_SIS'!CW32</f>
        <v>0</v>
      </c>
      <c r="D31" s="54">
        <f>+'2.1.15_SIS'!CT32</f>
        <v>0</v>
      </c>
      <c r="E31" s="54">
        <f t="shared" si="6"/>
        <v>0</v>
      </c>
      <c r="F31" s="54">
        <f t="shared" si="1"/>
        <v>0</v>
      </c>
      <c r="G31" s="54">
        <f t="shared" si="2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7"/>
        <v>1915.9079423284411</v>
      </c>
      <c r="K31" s="14">
        <f t="shared" si="3"/>
        <v>0</v>
      </c>
      <c r="L31" s="13">
        <f t="shared" si="4"/>
        <v>0</v>
      </c>
      <c r="M31" s="13">
        <f t="shared" si="5"/>
        <v>0</v>
      </c>
    </row>
    <row r="32" spans="1:13" ht="14.25" x14ac:dyDescent="0.2">
      <c r="A32" s="59">
        <v>29</v>
      </c>
      <c r="B32" s="20" t="s">
        <v>135</v>
      </c>
      <c r="C32" s="54">
        <f>+'10.1.14_SIS'!CW33</f>
        <v>0</v>
      </c>
      <c r="D32" s="54">
        <f>+'2.1.15_SIS'!CT33</f>
        <v>0</v>
      </c>
      <c r="E32" s="54">
        <f t="shared" si="6"/>
        <v>0</v>
      </c>
      <c r="F32" s="54">
        <f t="shared" si="1"/>
        <v>0</v>
      </c>
      <c r="G32" s="54">
        <f t="shared" si="2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7"/>
        <v>2296.9811605086861</v>
      </c>
      <c r="K32" s="14">
        <f t="shared" si="3"/>
        <v>0</v>
      </c>
      <c r="L32" s="13">
        <f t="shared" si="4"/>
        <v>0</v>
      </c>
      <c r="M32" s="13">
        <f t="shared" si="5"/>
        <v>0</v>
      </c>
    </row>
    <row r="33" spans="1:13" ht="14.25" x14ac:dyDescent="0.2">
      <c r="A33" s="60">
        <v>30</v>
      </c>
      <c r="B33" s="22" t="s">
        <v>134</v>
      </c>
      <c r="C33" s="55">
        <f>+'10.1.14_SIS'!CW34</f>
        <v>0</v>
      </c>
      <c r="D33" s="55">
        <f>+'2.1.15_SIS'!CT34</f>
        <v>0</v>
      </c>
      <c r="E33" s="55">
        <f t="shared" si="6"/>
        <v>0</v>
      </c>
      <c r="F33" s="55">
        <f t="shared" si="1"/>
        <v>0</v>
      </c>
      <c r="G33" s="55">
        <f t="shared" si="2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7"/>
        <v>3265.8513636998382</v>
      </c>
      <c r="K33" s="10">
        <f t="shared" si="3"/>
        <v>0</v>
      </c>
      <c r="L33" s="11">
        <f t="shared" si="4"/>
        <v>0</v>
      </c>
      <c r="M33" s="11">
        <f t="shared" si="5"/>
        <v>0</v>
      </c>
    </row>
    <row r="34" spans="1:13" ht="14.25" x14ac:dyDescent="0.2">
      <c r="A34" s="59">
        <v>31</v>
      </c>
      <c r="B34" s="20" t="s">
        <v>133</v>
      </c>
      <c r="C34" s="54">
        <f>+'10.1.14_SIS'!CW35</f>
        <v>0</v>
      </c>
      <c r="D34" s="54">
        <f>+'2.1.15_SIS'!CT35</f>
        <v>0</v>
      </c>
      <c r="E34" s="54">
        <f t="shared" si="6"/>
        <v>0</v>
      </c>
      <c r="F34" s="54">
        <f t="shared" si="1"/>
        <v>0</v>
      </c>
      <c r="G34" s="54">
        <f t="shared" si="2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7"/>
        <v>2570.7238358434265</v>
      </c>
      <c r="K34" s="14">
        <f t="shared" si="3"/>
        <v>0</v>
      </c>
      <c r="L34" s="13">
        <f t="shared" si="4"/>
        <v>0</v>
      </c>
      <c r="M34" s="13">
        <f t="shared" si="5"/>
        <v>0</v>
      </c>
    </row>
    <row r="35" spans="1:13" ht="14.25" x14ac:dyDescent="0.2">
      <c r="A35" s="59">
        <v>32</v>
      </c>
      <c r="B35" s="20" t="s">
        <v>132</v>
      </c>
      <c r="C35" s="54">
        <f>+'10.1.14_SIS'!CW36</f>
        <v>9</v>
      </c>
      <c r="D35" s="54">
        <f>+'2.1.15_SIS'!CT36</f>
        <v>9</v>
      </c>
      <c r="E35" s="54">
        <f t="shared" si="6"/>
        <v>0</v>
      </c>
      <c r="F35" s="54">
        <f t="shared" si="1"/>
        <v>0</v>
      </c>
      <c r="G35" s="54">
        <f t="shared" si="2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7"/>
        <v>3106.2945945305637</v>
      </c>
      <c r="K35" s="14">
        <f t="shared" si="3"/>
        <v>0</v>
      </c>
      <c r="L35" s="13">
        <f t="shared" si="4"/>
        <v>0</v>
      </c>
      <c r="M35" s="13">
        <f t="shared" si="5"/>
        <v>0</v>
      </c>
    </row>
    <row r="36" spans="1:13" ht="14.25" x14ac:dyDescent="0.2">
      <c r="A36" s="59">
        <v>33</v>
      </c>
      <c r="B36" s="20" t="s">
        <v>131</v>
      </c>
      <c r="C36" s="54">
        <f>+'10.1.14_SIS'!CW37</f>
        <v>0</v>
      </c>
      <c r="D36" s="54">
        <f>+'2.1.15_SIS'!CT37</f>
        <v>0</v>
      </c>
      <c r="E36" s="54">
        <f t="shared" si="6"/>
        <v>0</v>
      </c>
      <c r="F36" s="54">
        <f t="shared" si="1"/>
        <v>0</v>
      </c>
      <c r="G36" s="54">
        <f t="shared" si="2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7"/>
        <v>3055.7677279042618</v>
      </c>
      <c r="K36" s="14">
        <f t="shared" si="3"/>
        <v>0</v>
      </c>
      <c r="L36" s="13">
        <f t="shared" si="4"/>
        <v>0</v>
      </c>
      <c r="M36" s="13">
        <f t="shared" si="5"/>
        <v>0</v>
      </c>
    </row>
    <row r="37" spans="1:13" ht="14.25" x14ac:dyDescent="0.2">
      <c r="A37" s="59">
        <v>34</v>
      </c>
      <c r="B37" s="20" t="s">
        <v>130</v>
      </c>
      <c r="C37" s="54">
        <f>+'10.1.14_SIS'!CW38</f>
        <v>0</v>
      </c>
      <c r="D37" s="54">
        <f>+'2.1.15_SIS'!CT38</f>
        <v>0</v>
      </c>
      <c r="E37" s="54">
        <f t="shared" si="6"/>
        <v>0</v>
      </c>
      <c r="F37" s="54">
        <f t="shared" si="1"/>
        <v>0</v>
      </c>
      <c r="G37" s="54">
        <f t="shared" si="2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7"/>
        <v>3468.1038421394505</v>
      </c>
      <c r="K37" s="14">
        <f t="shared" si="3"/>
        <v>0</v>
      </c>
      <c r="L37" s="13">
        <f t="shared" si="4"/>
        <v>0</v>
      </c>
      <c r="M37" s="13">
        <f t="shared" si="5"/>
        <v>0</v>
      </c>
    </row>
    <row r="38" spans="1:13" ht="14.25" x14ac:dyDescent="0.2">
      <c r="A38" s="60">
        <v>35</v>
      </c>
      <c r="B38" s="22" t="s">
        <v>129</v>
      </c>
      <c r="C38" s="55">
        <f>+'10.1.14_SIS'!CW39</f>
        <v>0</v>
      </c>
      <c r="D38" s="55">
        <f>+'2.1.15_SIS'!CT39</f>
        <v>0</v>
      </c>
      <c r="E38" s="55">
        <f t="shared" si="6"/>
        <v>0</v>
      </c>
      <c r="F38" s="55">
        <f t="shared" si="1"/>
        <v>0</v>
      </c>
      <c r="G38" s="55">
        <f t="shared" si="2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7"/>
        <v>2852.1041030238803</v>
      </c>
      <c r="K38" s="10">
        <f t="shared" si="3"/>
        <v>0</v>
      </c>
      <c r="L38" s="11">
        <f t="shared" si="4"/>
        <v>0</v>
      </c>
      <c r="M38" s="11">
        <f t="shared" si="5"/>
        <v>0</v>
      </c>
    </row>
    <row r="39" spans="1:13" ht="14.25" x14ac:dyDescent="0.2">
      <c r="A39" s="59">
        <v>36</v>
      </c>
      <c r="B39" s="20" t="s">
        <v>128</v>
      </c>
      <c r="C39" s="54">
        <f>+'10.1.14_SIS'!CW40</f>
        <v>0</v>
      </c>
      <c r="D39" s="54">
        <f>+'2.1.15_SIS'!CT40</f>
        <v>0</v>
      </c>
      <c r="E39" s="54">
        <f t="shared" si="6"/>
        <v>0</v>
      </c>
      <c r="F39" s="54">
        <f t="shared" si="1"/>
        <v>0</v>
      </c>
      <c r="G39" s="54">
        <f t="shared" si="2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7"/>
        <v>2174.3672795383109</v>
      </c>
      <c r="K39" s="14">
        <f t="shared" si="3"/>
        <v>0</v>
      </c>
      <c r="L39" s="13">
        <f t="shared" si="4"/>
        <v>0</v>
      </c>
      <c r="M39" s="13">
        <f t="shared" si="5"/>
        <v>0</v>
      </c>
    </row>
    <row r="40" spans="1:13" ht="14.25" x14ac:dyDescent="0.2">
      <c r="A40" s="59">
        <v>37</v>
      </c>
      <c r="B40" s="20" t="s">
        <v>127</v>
      </c>
      <c r="C40" s="54">
        <f>+'10.1.14_SIS'!CW41</f>
        <v>0</v>
      </c>
      <c r="D40" s="54">
        <f>+'2.1.15_SIS'!CT41</f>
        <v>0</v>
      </c>
      <c r="E40" s="54">
        <f t="shared" si="6"/>
        <v>0</v>
      </c>
      <c r="F40" s="54">
        <f t="shared" si="1"/>
        <v>0</v>
      </c>
      <c r="G40" s="54">
        <f t="shared" si="2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7"/>
        <v>3159.4969630158844</v>
      </c>
      <c r="K40" s="14">
        <f t="shared" si="3"/>
        <v>0</v>
      </c>
      <c r="L40" s="13">
        <f t="shared" si="4"/>
        <v>0</v>
      </c>
      <c r="M40" s="13">
        <f t="shared" si="5"/>
        <v>0</v>
      </c>
    </row>
    <row r="41" spans="1:13" ht="14.25" x14ac:dyDescent="0.2">
      <c r="A41" s="59">
        <v>38</v>
      </c>
      <c r="B41" s="20" t="s">
        <v>126</v>
      </c>
      <c r="C41" s="54">
        <f>+'10.1.14_SIS'!CW42</f>
        <v>0</v>
      </c>
      <c r="D41" s="54">
        <f>+'2.1.15_SIS'!CT42</f>
        <v>0</v>
      </c>
      <c r="E41" s="54">
        <f t="shared" si="6"/>
        <v>0</v>
      </c>
      <c r="F41" s="54">
        <f t="shared" si="1"/>
        <v>0</v>
      </c>
      <c r="G41" s="54">
        <f t="shared" si="2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7"/>
        <v>1459.3608776458441</v>
      </c>
      <c r="K41" s="14">
        <f t="shared" si="3"/>
        <v>0</v>
      </c>
      <c r="L41" s="13">
        <f t="shared" si="4"/>
        <v>0</v>
      </c>
      <c r="M41" s="13">
        <f t="shared" si="5"/>
        <v>0</v>
      </c>
    </row>
    <row r="42" spans="1:13" ht="14.25" x14ac:dyDescent="0.2">
      <c r="A42" s="59">
        <v>39</v>
      </c>
      <c r="B42" s="20" t="s">
        <v>125</v>
      </c>
      <c r="C42" s="54">
        <f>+'10.1.14_SIS'!CW43</f>
        <v>2</v>
      </c>
      <c r="D42" s="54">
        <f>+'2.1.15_SIS'!CT43</f>
        <v>2</v>
      </c>
      <c r="E42" s="54">
        <f t="shared" si="6"/>
        <v>0</v>
      </c>
      <c r="F42" s="54">
        <f t="shared" si="1"/>
        <v>0</v>
      </c>
      <c r="G42" s="54">
        <f t="shared" si="2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7"/>
        <v>2218.280705678666</v>
      </c>
      <c r="K42" s="14">
        <f t="shared" si="3"/>
        <v>0</v>
      </c>
      <c r="L42" s="13">
        <f t="shared" si="4"/>
        <v>0</v>
      </c>
      <c r="M42" s="13">
        <f t="shared" si="5"/>
        <v>0</v>
      </c>
    </row>
    <row r="43" spans="1:13" ht="14.25" x14ac:dyDescent="0.2">
      <c r="A43" s="60">
        <v>40</v>
      </c>
      <c r="B43" s="22" t="s">
        <v>124</v>
      </c>
      <c r="C43" s="55">
        <f>+'10.1.14_SIS'!CW44</f>
        <v>0</v>
      </c>
      <c r="D43" s="55">
        <f>+'2.1.15_SIS'!CT44</f>
        <v>0</v>
      </c>
      <c r="E43" s="55">
        <f t="shared" si="6"/>
        <v>0</v>
      </c>
      <c r="F43" s="55">
        <f t="shared" si="1"/>
        <v>0</v>
      </c>
      <c r="G43" s="55">
        <f t="shared" si="2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7"/>
        <v>2911.0405142849204</v>
      </c>
      <c r="K43" s="10">
        <f t="shared" si="3"/>
        <v>0</v>
      </c>
      <c r="L43" s="11">
        <f t="shared" si="4"/>
        <v>0</v>
      </c>
      <c r="M43" s="11">
        <f t="shared" si="5"/>
        <v>0</v>
      </c>
    </row>
    <row r="44" spans="1:13" ht="14.25" x14ac:dyDescent="0.2">
      <c r="A44" s="59">
        <v>41</v>
      </c>
      <c r="B44" s="20" t="s">
        <v>123</v>
      </c>
      <c r="C44" s="54">
        <f>+'10.1.14_SIS'!CW45</f>
        <v>0</v>
      </c>
      <c r="D44" s="54">
        <f>+'2.1.15_SIS'!CT45</f>
        <v>0</v>
      </c>
      <c r="E44" s="54">
        <f t="shared" si="6"/>
        <v>0</v>
      </c>
      <c r="F44" s="54">
        <f t="shared" si="1"/>
        <v>0</v>
      </c>
      <c r="G44" s="54">
        <f t="shared" si="2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7"/>
        <v>2088.7074287358237</v>
      </c>
      <c r="K44" s="14">
        <f t="shared" si="3"/>
        <v>0</v>
      </c>
      <c r="L44" s="13">
        <f t="shared" si="4"/>
        <v>0</v>
      </c>
      <c r="M44" s="13">
        <f t="shared" si="5"/>
        <v>0</v>
      </c>
    </row>
    <row r="45" spans="1:13" ht="14.25" x14ac:dyDescent="0.2">
      <c r="A45" s="59">
        <v>42</v>
      </c>
      <c r="B45" s="20" t="s">
        <v>122</v>
      </c>
      <c r="C45" s="54">
        <f>+'10.1.14_SIS'!CW46</f>
        <v>0</v>
      </c>
      <c r="D45" s="54">
        <f>+'2.1.15_SIS'!CT46</f>
        <v>0</v>
      </c>
      <c r="E45" s="54">
        <f t="shared" si="6"/>
        <v>0</v>
      </c>
      <c r="F45" s="54">
        <f t="shared" si="1"/>
        <v>0</v>
      </c>
      <c r="G45" s="54">
        <f t="shared" si="2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7"/>
        <v>2823.9438875684341</v>
      </c>
      <c r="K45" s="14">
        <f t="shared" si="3"/>
        <v>0</v>
      </c>
      <c r="L45" s="13">
        <f t="shared" si="4"/>
        <v>0</v>
      </c>
      <c r="M45" s="13">
        <f t="shared" si="5"/>
        <v>0</v>
      </c>
    </row>
    <row r="46" spans="1:13" ht="14.25" x14ac:dyDescent="0.2">
      <c r="A46" s="59">
        <v>43</v>
      </c>
      <c r="B46" s="20" t="s">
        <v>121</v>
      </c>
      <c r="C46" s="54">
        <f>+'10.1.14_SIS'!CW47</f>
        <v>0</v>
      </c>
      <c r="D46" s="54">
        <f>+'2.1.15_SIS'!CT47</f>
        <v>0</v>
      </c>
      <c r="E46" s="54">
        <f t="shared" si="6"/>
        <v>0</v>
      </c>
      <c r="F46" s="54">
        <f t="shared" si="1"/>
        <v>0</v>
      </c>
      <c r="G46" s="54">
        <f t="shared" si="2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7"/>
        <v>3181.6769360297349</v>
      </c>
      <c r="K46" s="14">
        <f t="shared" si="3"/>
        <v>0</v>
      </c>
      <c r="L46" s="13">
        <f t="shared" si="4"/>
        <v>0</v>
      </c>
      <c r="M46" s="13">
        <f t="shared" si="5"/>
        <v>0</v>
      </c>
    </row>
    <row r="47" spans="1:13" ht="14.25" x14ac:dyDescent="0.2">
      <c r="A47" s="59">
        <v>44</v>
      </c>
      <c r="B47" s="20" t="s">
        <v>120</v>
      </c>
      <c r="C47" s="54">
        <f>+'10.1.14_SIS'!CW48</f>
        <v>0</v>
      </c>
      <c r="D47" s="54">
        <f>+'2.1.15_SIS'!CT48</f>
        <v>0</v>
      </c>
      <c r="E47" s="54">
        <f t="shared" si="6"/>
        <v>0</v>
      </c>
      <c r="F47" s="54">
        <f t="shared" si="1"/>
        <v>0</v>
      </c>
      <c r="G47" s="54">
        <f t="shared" si="2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7"/>
        <v>2780.3779075910179</v>
      </c>
      <c r="K47" s="14">
        <f t="shared" si="3"/>
        <v>0</v>
      </c>
      <c r="L47" s="13">
        <f t="shared" si="4"/>
        <v>0</v>
      </c>
      <c r="M47" s="13">
        <f t="shared" si="5"/>
        <v>0</v>
      </c>
    </row>
    <row r="48" spans="1:13" ht="14.25" x14ac:dyDescent="0.2">
      <c r="A48" s="60">
        <v>45</v>
      </c>
      <c r="B48" s="22" t="s">
        <v>119</v>
      </c>
      <c r="C48" s="55">
        <f>+'10.1.14_SIS'!CW49</f>
        <v>0</v>
      </c>
      <c r="D48" s="55">
        <f>+'2.1.15_SIS'!CT49</f>
        <v>0</v>
      </c>
      <c r="E48" s="55">
        <f t="shared" si="6"/>
        <v>0</v>
      </c>
      <c r="F48" s="55">
        <f t="shared" si="1"/>
        <v>0</v>
      </c>
      <c r="G48" s="55">
        <f t="shared" si="2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7"/>
        <v>1404.0036249734551</v>
      </c>
      <c r="K48" s="10">
        <f t="shared" si="3"/>
        <v>0</v>
      </c>
      <c r="L48" s="11">
        <f t="shared" si="4"/>
        <v>0</v>
      </c>
      <c r="M48" s="11">
        <f t="shared" si="5"/>
        <v>0</v>
      </c>
    </row>
    <row r="49" spans="1:13" ht="14.25" x14ac:dyDescent="0.2">
      <c r="A49" s="59">
        <v>46</v>
      </c>
      <c r="B49" s="20" t="s">
        <v>118</v>
      </c>
      <c r="C49" s="54">
        <f>+'10.1.14_SIS'!CW50</f>
        <v>0</v>
      </c>
      <c r="D49" s="54">
        <f>+'2.1.15_SIS'!CT50</f>
        <v>0</v>
      </c>
      <c r="E49" s="54">
        <f t="shared" si="6"/>
        <v>0</v>
      </c>
      <c r="F49" s="54">
        <f t="shared" si="1"/>
        <v>0</v>
      </c>
      <c r="G49" s="54">
        <f t="shared" si="2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7"/>
        <v>3389.6372234044193</v>
      </c>
      <c r="K49" s="14">
        <f t="shared" si="3"/>
        <v>0</v>
      </c>
      <c r="L49" s="13">
        <f t="shared" si="4"/>
        <v>0</v>
      </c>
      <c r="M49" s="13">
        <f t="shared" si="5"/>
        <v>0</v>
      </c>
    </row>
    <row r="50" spans="1:13" ht="14.25" x14ac:dyDescent="0.2">
      <c r="A50" s="59">
        <v>47</v>
      </c>
      <c r="B50" s="20" t="s">
        <v>117</v>
      </c>
      <c r="C50" s="54">
        <f>+'10.1.14_SIS'!CW51</f>
        <v>0</v>
      </c>
      <c r="D50" s="54">
        <f>+'2.1.15_SIS'!CT51</f>
        <v>0</v>
      </c>
      <c r="E50" s="54">
        <f t="shared" si="6"/>
        <v>0</v>
      </c>
      <c r="F50" s="54">
        <f t="shared" si="1"/>
        <v>0</v>
      </c>
      <c r="G50" s="54">
        <f t="shared" si="2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7"/>
        <v>1717.4542628823369</v>
      </c>
      <c r="K50" s="14">
        <f t="shared" si="3"/>
        <v>0</v>
      </c>
      <c r="L50" s="13">
        <f t="shared" si="4"/>
        <v>0</v>
      </c>
      <c r="M50" s="13">
        <f t="shared" si="5"/>
        <v>0</v>
      </c>
    </row>
    <row r="51" spans="1:13" ht="14.25" x14ac:dyDescent="0.2">
      <c r="A51" s="59">
        <v>48</v>
      </c>
      <c r="B51" s="20" t="s">
        <v>116</v>
      </c>
      <c r="C51" s="54">
        <f>+'10.1.14_SIS'!CW52</f>
        <v>0</v>
      </c>
      <c r="D51" s="54">
        <f>+'2.1.15_SIS'!CT52</f>
        <v>0</v>
      </c>
      <c r="E51" s="54">
        <f t="shared" si="6"/>
        <v>0</v>
      </c>
      <c r="F51" s="54">
        <f t="shared" si="1"/>
        <v>0</v>
      </c>
      <c r="G51" s="54">
        <f t="shared" si="2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7"/>
        <v>2427.2141264900361</v>
      </c>
      <c r="K51" s="14">
        <f t="shared" si="3"/>
        <v>0</v>
      </c>
      <c r="L51" s="13">
        <f t="shared" si="4"/>
        <v>0</v>
      </c>
      <c r="M51" s="13">
        <f t="shared" si="5"/>
        <v>0</v>
      </c>
    </row>
    <row r="52" spans="1:13" ht="14.25" x14ac:dyDescent="0.2">
      <c r="A52" s="59">
        <v>49</v>
      </c>
      <c r="B52" s="20" t="s">
        <v>115</v>
      </c>
      <c r="C52" s="54">
        <f>+'10.1.14_SIS'!CW53</f>
        <v>0</v>
      </c>
      <c r="D52" s="54">
        <f>+'2.1.15_SIS'!CT53</f>
        <v>0</v>
      </c>
      <c r="E52" s="54">
        <f t="shared" si="6"/>
        <v>0</v>
      </c>
      <c r="F52" s="54">
        <f t="shared" si="1"/>
        <v>0</v>
      </c>
      <c r="G52" s="54">
        <f t="shared" si="2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7"/>
        <v>2785.1577657829594</v>
      </c>
      <c r="K52" s="14">
        <f t="shared" si="3"/>
        <v>0</v>
      </c>
      <c r="L52" s="13">
        <f t="shared" si="4"/>
        <v>0</v>
      </c>
      <c r="M52" s="13">
        <f t="shared" si="5"/>
        <v>0</v>
      </c>
    </row>
    <row r="53" spans="1:13" ht="14.25" x14ac:dyDescent="0.2">
      <c r="A53" s="60">
        <v>50</v>
      </c>
      <c r="B53" s="22" t="s">
        <v>114</v>
      </c>
      <c r="C53" s="55">
        <f>+'10.1.14_SIS'!CW54</f>
        <v>0</v>
      </c>
      <c r="D53" s="55">
        <f>+'2.1.15_SIS'!CT54</f>
        <v>0</v>
      </c>
      <c r="E53" s="55">
        <f t="shared" si="6"/>
        <v>0</v>
      </c>
      <c r="F53" s="55">
        <f t="shared" si="1"/>
        <v>0</v>
      </c>
      <c r="G53" s="55">
        <f t="shared" si="2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7"/>
        <v>2906.0746361350839</v>
      </c>
      <c r="K53" s="10">
        <f t="shared" si="3"/>
        <v>0</v>
      </c>
      <c r="L53" s="11">
        <f t="shared" si="4"/>
        <v>0</v>
      </c>
      <c r="M53" s="11">
        <f t="shared" si="5"/>
        <v>0</v>
      </c>
    </row>
    <row r="54" spans="1:13" ht="14.25" x14ac:dyDescent="0.2">
      <c r="A54" s="59">
        <v>51</v>
      </c>
      <c r="B54" s="20" t="s">
        <v>113</v>
      </c>
      <c r="C54" s="54">
        <f>+'10.1.14_SIS'!CW55</f>
        <v>0</v>
      </c>
      <c r="D54" s="54">
        <f>+'2.1.15_SIS'!CT55</f>
        <v>0</v>
      </c>
      <c r="E54" s="54">
        <f t="shared" si="6"/>
        <v>0</v>
      </c>
      <c r="F54" s="54">
        <f t="shared" si="1"/>
        <v>0</v>
      </c>
      <c r="G54" s="54">
        <f t="shared" si="2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7"/>
        <v>2430.4264301089497</v>
      </c>
      <c r="K54" s="14">
        <f t="shared" si="3"/>
        <v>0</v>
      </c>
      <c r="L54" s="13">
        <f t="shared" si="4"/>
        <v>0</v>
      </c>
      <c r="M54" s="13">
        <f t="shared" si="5"/>
        <v>0</v>
      </c>
    </row>
    <row r="55" spans="1:13" ht="14.25" x14ac:dyDescent="0.2">
      <c r="A55" s="59">
        <v>52</v>
      </c>
      <c r="B55" s="20" t="s">
        <v>112</v>
      </c>
      <c r="C55" s="54">
        <f>+'10.1.14_SIS'!CW56</f>
        <v>0</v>
      </c>
      <c r="D55" s="54">
        <f>+'2.1.15_SIS'!CT56</f>
        <v>0</v>
      </c>
      <c r="E55" s="54">
        <f t="shared" si="6"/>
        <v>0</v>
      </c>
      <c r="F55" s="54">
        <f t="shared" si="1"/>
        <v>0</v>
      </c>
      <c r="G55" s="54">
        <f t="shared" si="2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7"/>
        <v>2860.3222922614086</v>
      </c>
      <c r="K55" s="14">
        <f t="shared" si="3"/>
        <v>0</v>
      </c>
      <c r="L55" s="13">
        <f t="shared" si="4"/>
        <v>0</v>
      </c>
      <c r="M55" s="13">
        <f t="shared" si="5"/>
        <v>0</v>
      </c>
    </row>
    <row r="56" spans="1:13" ht="14.25" x14ac:dyDescent="0.2">
      <c r="A56" s="59">
        <v>53</v>
      </c>
      <c r="B56" s="20" t="s">
        <v>111</v>
      </c>
      <c r="C56" s="54">
        <f>+'10.1.14_SIS'!CW57</f>
        <v>0</v>
      </c>
      <c r="D56" s="54">
        <f>+'2.1.15_SIS'!CT57</f>
        <v>0</v>
      </c>
      <c r="E56" s="54">
        <f t="shared" si="6"/>
        <v>0</v>
      </c>
      <c r="F56" s="54">
        <f t="shared" si="1"/>
        <v>0</v>
      </c>
      <c r="G56" s="54">
        <f t="shared" si="2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7"/>
        <v>2874.945409702274</v>
      </c>
      <c r="K56" s="14">
        <f t="shared" si="3"/>
        <v>0</v>
      </c>
      <c r="L56" s="13">
        <f t="shared" si="4"/>
        <v>0</v>
      </c>
      <c r="M56" s="13">
        <f t="shared" si="5"/>
        <v>0</v>
      </c>
    </row>
    <row r="57" spans="1:13" ht="14.25" x14ac:dyDescent="0.2">
      <c r="A57" s="59">
        <v>54</v>
      </c>
      <c r="B57" s="20" t="s">
        <v>110</v>
      </c>
      <c r="C57" s="54">
        <f>+'10.1.14_SIS'!CW58</f>
        <v>0</v>
      </c>
      <c r="D57" s="54">
        <f>+'2.1.15_SIS'!CT58</f>
        <v>0</v>
      </c>
      <c r="E57" s="54">
        <f t="shared" si="6"/>
        <v>0</v>
      </c>
      <c r="F57" s="54">
        <f t="shared" si="1"/>
        <v>0</v>
      </c>
      <c r="G57" s="54">
        <f t="shared" si="2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7"/>
        <v>3409.2649185258356</v>
      </c>
      <c r="K57" s="14">
        <f t="shared" si="3"/>
        <v>0</v>
      </c>
      <c r="L57" s="13">
        <f t="shared" si="4"/>
        <v>0</v>
      </c>
      <c r="M57" s="13">
        <f t="shared" si="5"/>
        <v>0</v>
      </c>
    </row>
    <row r="58" spans="1:13" ht="14.25" x14ac:dyDescent="0.2">
      <c r="A58" s="60">
        <v>55</v>
      </c>
      <c r="B58" s="22" t="s">
        <v>109</v>
      </c>
      <c r="C58" s="55">
        <f>+'10.1.14_SIS'!CW59</f>
        <v>0</v>
      </c>
      <c r="D58" s="55">
        <f>+'2.1.15_SIS'!CT59</f>
        <v>0</v>
      </c>
      <c r="E58" s="55">
        <f t="shared" si="6"/>
        <v>0</v>
      </c>
      <c r="F58" s="55">
        <f t="shared" si="1"/>
        <v>0</v>
      </c>
      <c r="G58" s="55">
        <f t="shared" si="2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7"/>
        <v>2530.9812745649242</v>
      </c>
      <c r="K58" s="10">
        <f t="shared" si="3"/>
        <v>0</v>
      </c>
      <c r="L58" s="11">
        <f t="shared" si="4"/>
        <v>0</v>
      </c>
      <c r="M58" s="11">
        <f t="shared" si="5"/>
        <v>0</v>
      </c>
    </row>
    <row r="59" spans="1:13" ht="14.25" x14ac:dyDescent="0.2">
      <c r="A59" s="59">
        <v>56</v>
      </c>
      <c r="B59" s="20" t="s">
        <v>108</v>
      </c>
      <c r="C59" s="54">
        <f>+'10.1.14_SIS'!CW60</f>
        <v>0</v>
      </c>
      <c r="D59" s="54">
        <f>+'2.1.15_SIS'!CT60</f>
        <v>0</v>
      </c>
      <c r="E59" s="54">
        <f t="shared" si="6"/>
        <v>0</v>
      </c>
      <c r="F59" s="54">
        <f t="shared" si="1"/>
        <v>0</v>
      </c>
      <c r="G59" s="54">
        <f t="shared" si="2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7"/>
        <v>2821.5754704144142</v>
      </c>
      <c r="K59" s="14">
        <f t="shared" si="3"/>
        <v>0</v>
      </c>
      <c r="L59" s="13">
        <f t="shared" si="4"/>
        <v>0</v>
      </c>
      <c r="M59" s="13">
        <f t="shared" si="5"/>
        <v>0</v>
      </c>
    </row>
    <row r="60" spans="1:13" ht="14.25" x14ac:dyDescent="0.2">
      <c r="A60" s="59">
        <v>57</v>
      </c>
      <c r="B60" s="20" t="s">
        <v>107</v>
      </c>
      <c r="C60" s="54">
        <f>+'10.1.14_SIS'!CW61</f>
        <v>0</v>
      </c>
      <c r="D60" s="54">
        <f>+'2.1.15_SIS'!CT61</f>
        <v>0</v>
      </c>
      <c r="E60" s="54">
        <f t="shared" si="6"/>
        <v>0</v>
      </c>
      <c r="F60" s="54">
        <f t="shared" si="1"/>
        <v>0</v>
      </c>
      <c r="G60" s="54">
        <f t="shared" si="2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7"/>
        <v>2695.2511489615345</v>
      </c>
      <c r="K60" s="14">
        <f t="shared" si="3"/>
        <v>0</v>
      </c>
      <c r="L60" s="13">
        <f t="shared" si="4"/>
        <v>0</v>
      </c>
      <c r="M60" s="13">
        <f t="shared" si="5"/>
        <v>0</v>
      </c>
    </row>
    <row r="61" spans="1:13" ht="14.25" x14ac:dyDescent="0.2">
      <c r="A61" s="59">
        <v>58</v>
      </c>
      <c r="B61" s="20" t="s">
        <v>106</v>
      </c>
      <c r="C61" s="54">
        <f>+'10.1.14_SIS'!CW62</f>
        <v>0</v>
      </c>
      <c r="D61" s="54">
        <f>+'2.1.15_SIS'!CT62</f>
        <v>0</v>
      </c>
      <c r="E61" s="54">
        <f t="shared" si="6"/>
        <v>0</v>
      </c>
      <c r="F61" s="54">
        <f t="shared" si="1"/>
        <v>0</v>
      </c>
      <c r="G61" s="54">
        <f t="shared" si="2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7"/>
        <v>3185.0764818941061</v>
      </c>
      <c r="K61" s="14">
        <f t="shared" si="3"/>
        <v>0</v>
      </c>
      <c r="L61" s="13">
        <f t="shared" si="4"/>
        <v>0</v>
      </c>
      <c r="M61" s="13">
        <f t="shared" si="5"/>
        <v>0</v>
      </c>
    </row>
    <row r="62" spans="1:13" ht="14.25" x14ac:dyDescent="0.2">
      <c r="A62" s="59">
        <v>59</v>
      </c>
      <c r="B62" s="20" t="s">
        <v>105</v>
      </c>
      <c r="C62" s="54">
        <f>+'10.1.14_SIS'!CW63</f>
        <v>0</v>
      </c>
      <c r="D62" s="54">
        <f>+'2.1.15_SIS'!CT63</f>
        <v>0</v>
      </c>
      <c r="E62" s="54">
        <f t="shared" si="6"/>
        <v>0</v>
      </c>
      <c r="F62" s="54">
        <f t="shared" si="1"/>
        <v>0</v>
      </c>
      <c r="G62" s="54">
        <f t="shared" si="2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7"/>
        <v>3655.7331467609238</v>
      </c>
      <c r="K62" s="14">
        <f t="shared" si="3"/>
        <v>0</v>
      </c>
      <c r="L62" s="13">
        <f t="shared" si="4"/>
        <v>0</v>
      </c>
      <c r="M62" s="13">
        <f t="shared" si="5"/>
        <v>0</v>
      </c>
    </row>
    <row r="63" spans="1:13" ht="14.25" x14ac:dyDescent="0.2">
      <c r="A63" s="60">
        <v>60</v>
      </c>
      <c r="B63" s="22" t="s">
        <v>104</v>
      </c>
      <c r="C63" s="55">
        <f>+'10.1.14_SIS'!CW64</f>
        <v>0</v>
      </c>
      <c r="D63" s="55">
        <f>+'2.1.15_SIS'!CT64</f>
        <v>0</v>
      </c>
      <c r="E63" s="55">
        <f t="shared" si="6"/>
        <v>0</v>
      </c>
      <c r="F63" s="55">
        <f t="shared" si="1"/>
        <v>0</v>
      </c>
      <c r="G63" s="55">
        <f t="shared" si="2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7"/>
        <v>2947.632045031914</v>
      </c>
      <c r="K63" s="10">
        <f t="shared" si="3"/>
        <v>0</v>
      </c>
      <c r="L63" s="11">
        <f t="shared" si="4"/>
        <v>0</v>
      </c>
      <c r="M63" s="11">
        <f t="shared" si="5"/>
        <v>0</v>
      </c>
    </row>
    <row r="64" spans="1:13" ht="14.25" x14ac:dyDescent="0.2">
      <c r="A64" s="59">
        <v>61</v>
      </c>
      <c r="B64" s="20" t="s">
        <v>103</v>
      </c>
      <c r="C64" s="54">
        <f>+'10.1.14_SIS'!CW65</f>
        <v>5</v>
      </c>
      <c r="D64" s="54">
        <f>+'2.1.15_SIS'!CT65</f>
        <v>5</v>
      </c>
      <c r="E64" s="54">
        <f t="shared" si="6"/>
        <v>0</v>
      </c>
      <c r="F64" s="54">
        <f t="shared" si="1"/>
        <v>0</v>
      </c>
      <c r="G64" s="54">
        <f t="shared" si="2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7"/>
        <v>1843.9337678184593</v>
      </c>
      <c r="K64" s="14">
        <f t="shared" si="3"/>
        <v>0</v>
      </c>
      <c r="L64" s="13">
        <f t="shared" si="4"/>
        <v>0</v>
      </c>
      <c r="M64" s="13">
        <f t="shared" si="5"/>
        <v>0</v>
      </c>
    </row>
    <row r="65" spans="1:13" ht="14.25" x14ac:dyDescent="0.2">
      <c r="A65" s="59">
        <v>62</v>
      </c>
      <c r="B65" s="20" t="s">
        <v>102</v>
      </c>
      <c r="C65" s="54">
        <f>+'10.1.14_SIS'!CW66</f>
        <v>0</v>
      </c>
      <c r="D65" s="54">
        <f>+'2.1.15_SIS'!CT66</f>
        <v>0</v>
      </c>
      <c r="E65" s="54">
        <f t="shared" si="6"/>
        <v>0</v>
      </c>
      <c r="F65" s="54">
        <f t="shared" si="1"/>
        <v>0</v>
      </c>
      <c r="G65" s="54">
        <f t="shared" si="2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7"/>
        <v>3208.577269258004</v>
      </c>
      <c r="K65" s="14">
        <f t="shared" si="3"/>
        <v>0</v>
      </c>
      <c r="L65" s="13">
        <f t="shared" si="4"/>
        <v>0</v>
      </c>
      <c r="M65" s="13">
        <f t="shared" si="5"/>
        <v>0</v>
      </c>
    </row>
    <row r="66" spans="1:13" ht="14.25" x14ac:dyDescent="0.2">
      <c r="A66" s="59">
        <v>63</v>
      </c>
      <c r="B66" s="20" t="s">
        <v>101</v>
      </c>
      <c r="C66" s="54">
        <f>+'10.1.14_SIS'!CW67</f>
        <v>0</v>
      </c>
      <c r="D66" s="54">
        <f>+'2.1.15_SIS'!CT67</f>
        <v>0</v>
      </c>
      <c r="E66" s="54">
        <f t="shared" si="6"/>
        <v>0</v>
      </c>
      <c r="F66" s="54">
        <f t="shared" si="1"/>
        <v>0</v>
      </c>
      <c r="G66" s="54">
        <f t="shared" si="2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7"/>
        <v>2440.5856740924046</v>
      </c>
      <c r="K66" s="14">
        <f t="shared" si="3"/>
        <v>0</v>
      </c>
      <c r="L66" s="13">
        <f t="shared" si="4"/>
        <v>0</v>
      </c>
      <c r="M66" s="13">
        <f t="shared" si="5"/>
        <v>0</v>
      </c>
    </row>
    <row r="67" spans="1:13" ht="14.25" x14ac:dyDescent="0.2">
      <c r="A67" s="59">
        <v>64</v>
      </c>
      <c r="B67" s="20" t="s">
        <v>100</v>
      </c>
      <c r="C67" s="54">
        <f>+'10.1.14_SIS'!CW68</f>
        <v>0</v>
      </c>
      <c r="D67" s="54">
        <f>+'2.1.15_SIS'!CT68</f>
        <v>0</v>
      </c>
      <c r="E67" s="54">
        <f t="shared" si="6"/>
        <v>0</v>
      </c>
      <c r="F67" s="54">
        <f t="shared" si="1"/>
        <v>0</v>
      </c>
      <c r="G67" s="54">
        <f t="shared" si="2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7"/>
        <v>3435.2453766389126</v>
      </c>
      <c r="K67" s="14">
        <f t="shared" si="3"/>
        <v>0</v>
      </c>
      <c r="L67" s="13">
        <f t="shared" si="4"/>
        <v>0</v>
      </c>
      <c r="M67" s="13">
        <f t="shared" si="5"/>
        <v>0</v>
      </c>
    </row>
    <row r="68" spans="1:13" ht="14.25" x14ac:dyDescent="0.2">
      <c r="A68" s="60">
        <v>65</v>
      </c>
      <c r="B68" s="22" t="s">
        <v>99</v>
      </c>
      <c r="C68" s="55">
        <f>+'10.1.14_SIS'!CW69</f>
        <v>0</v>
      </c>
      <c r="D68" s="55">
        <f>+'2.1.15_SIS'!CT69</f>
        <v>0</v>
      </c>
      <c r="E68" s="55">
        <f t="shared" si="6"/>
        <v>0</v>
      </c>
      <c r="F68" s="55">
        <f t="shared" ref="F68:F72" si="8">IF(E68&gt;0,E68,0)</f>
        <v>0</v>
      </c>
      <c r="G68" s="55">
        <f t="shared" ref="G68:G72" si="9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si="7"/>
        <v>2802.1402771971821</v>
      </c>
      <c r="K68" s="10">
        <f t="shared" ref="K68:K72" si="10">E68*J68</f>
        <v>0</v>
      </c>
      <c r="L68" s="11">
        <f t="shared" ref="L68:L72" si="11">IF(K68&gt;0,K68,0)</f>
        <v>0</v>
      </c>
      <c r="M68" s="11">
        <f t="shared" ref="M68:M72" si="12">IF(K68&lt;0,K68,0)</f>
        <v>0</v>
      </c>
    </row>
    <row r="69" spans="1:13" ht="14.25" x14ac:dyDescent="0.2">
      <c r="A69" s="59">
        <v>66</v>
      </c>
      <c r="B69" s="20" t="s">
        <v>98</v>
      </c>
      <c r="C69" s="54">
        <f>+'10.1.14_SIS'!CW70</f>
        <v>0</v>
      </c>
      <c r="D69" s="54">
        <f>+'2.1.15_SIS'!CT70</f>
        <v>0</v>
      </c>
      <c r="E69" s="54">
        <f t="shared" ref="E69:E72" si="13">D69-C69</f>
        <v>0</v>
      </c>
      <c r="F69" s="54">
        <f t="shared" si="8"/>
        <v>0</v>
      </c>
      <c r="G69" s="54">
        <f t="shared" si="9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ref="J69:J72" si="14">(H69+I69)*0.5</f>
        <v>3647.034271695502</v>
      </c>
      <c r="K69" s="14">
        <f t="shared" si="10"/>
        <v>0</v>
      </c>
      <c r="L69" s="13">
        <f t="shared" si="11"/>
        <v>0</v>
      </c>
      <c r="M69" s="13">
        <f t="shared" si="12"/>
        <v>0</v>
      </c>
    </row>
    <row r="70" spans="1:13" ht="14.25" x14ac:dyDescent="0.2">
      <c r="A70" s="59">
        <v>67</v>
      </c>
      <c r="B70" s="20" t="s">
        <v>97</v>
      </c>
      <c r="C70" s="54">
        <f>+'10.1.14_SIS'!CW71</f>
        <v>0</v>
      </c>
      <c r="D70" s="54">
        <f>+'2.1.15_SIS'!CT71</f>
        <v>0</v>
      </c>
      <c r="E70" s="54">
        <f t="shared" si="13"/>
        <v>0</v>
      </c>
      <c r="F70" s="54">
        <f t="shared" si="8"/>
        <v>0</v>
      </c>
      <c r="G70" s="54">
        <f t="shared" si="9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4"/>
        <v>2872.3783868067057</v>
      </c>
      <c r="K70" s="14">
        <f t="shared" si="10"/>
        <v>0</v>
      </c>
      <c r="L70" s="13">
        <f t="shared" si="11"/>
        <v>0</v>
      </c>
      <c r="M70" s="13">
        <f t="shared" si="12"/>
        <v>0</v>
      </c>
    </row>
    <row r="71" spans="1:13" ht="14.25" x14ac:dyDescent="0.2">
      <c r="A71" s="59">
        <v>68</v>
      </c>
      <c r="B71" s="20" t="s">
        <v>96</v>
      </c>
      <c r="C71" s="54">
        <f>+'10.1.14_SIS'!CW72</f>
        <v>0</v>
      </c>
      <c r="D71" s="54">
        <f>+'2.1.15_SIS'!CT72</f>
        <v>0</v>
      </c>
      <c r="E71" s="54">
        <f t="shared" si="13"/>
        <v>0</v>
      </c>
      <c r="F71" s="54">
        <f t="shared" si="8"/>
        <v>0</v>
      </c>
      <c r="G71" s="54">
        <f t="shared" si="9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4"/>
        <v>3594.43221012803</v>
      </c>
      <c r="K71" s="14">
        <f t="shared" si="10"/>
        <v>0</v>
      </c>
      <c r="L71" s="13">
        <f t="shared" si="11"/>
        <v>0</v>
      </c>
      <c r="M71" s="13">
        <f t="shared" si="12"/>
        <v>0</v>
      </c>
    </row>
    <row r="72" spans="1:13" ht="14.25" x14ac:dyDescent="0.2">
      <c r="A72" s="59">
        <v>69</v>
      </c>
      <c r="B72" s="20" t="s">
        <v>95</v>
      </c>
      <c r="C72" s="54">
        <f>+'10.1.14_SIS'!CW73</f>
        <v>2</v>
      </c>
      <c r="D72" s="54">
        <f>+'2.1.15_SIS'!CT73</f>
        <v>2</v>
      </c>
      <c r="E72" s="54">
        <f t="shared" si="13"/>
        <v>0</v>
      </c>
      <c r="F72" s="54">
        <f t="shared" si="8"/>
        <v>0</v>
      </c>
      <c r="G72" s="54">
        <f t="shared" si="9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4"/>
        <v>3214.0823960640669</v>
      </c>
      <c r="K72" s="14">
        <f t="shared" si="10"/>
        <v>0</v>
      </c>
      <c r="L72" s="13">
        <f t="shared" si="11"/>
        <v>0</v>
      </c>
      <c r="M72" s="13">
        <f t="shared" si="12"/>
        <v>0</v>
      </c>
    </row>
    <row r="73" spans="1:13" ht="13.5" thickBot="1" x14ac:dyDescent="0.25">
      <c r="A73" s="35"/>
      <c r="B73" s="34" t="s">
        <v>94</v>
      </c>
      <c r="C73" s="67">
        <f>SUM(C4:C72)</f>
        <v>181</v>
      </c>
      <c r="D73" s="67">
        <f>SUM(D4:D72)</f>
        <v>181</v>
      </c>
      <c r="E73" s="67">
        <f>SUM(E4:E72)</f>
        <v>0</v>
      </c>
      <c r="F73" s="67">
        <f>SUM(F4:F72)</f>
        <v>1</v>
      </c>
      <c r="G73" s="67">
        <f>SUM(G4:G72)</f>
        <v>-1</v>
      </c>
      <c r="H73" s="33"/>
      <c r="I73" s="32"/>
      <c r="J73" s="32"/>
      <c r="K73" s="32">
        <f>SUM(K4:K72)</f>
        <v>-349.57581241790899</v>
      </c>
      <c r="L73" s="32">
        <f>SUM(L4:L72)</f>
        <v>1732.96201807885</v>
      </c>
      <c r="M73" s="32">
        <f>SUM(M4:M72)</f>
        <v>-2082.5378304967589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February 1 Mid-year Adjustment for Students</oddHeader>
    <oddFooter>&amp;R&amp;P</oddFooter>
  </headerFooter>
  <colBreaks count="1" manualBreakCount="1">
    <brk id="7" max="73" man="1"/>
  </col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1" t="s">
        <v>375</v>
      </c>
      <c r="B1" s="222"/>
      <c r="C1" s="125" t="s">
        <v>508</v>
      </c>
      <c r="D1" s="124" t="s">
        <v>710</v>
      </c>
      <c r="E1" s="43" t="s">
        <v>709</v>
      </c>
      <c r="F1" s="43" t="s">
        <v>501</v>
      </c>
      <c r="G1" s="43" t="s">
        <v>502</v>
      </c>
      <c r="H1" s="126" t="s">
        <v>517</v>
      </c>
      <c r="I1" s="127" t="s">
        <v>503</v>
      </c>
      <c r="J1" s="124" t="s">
        <v>712</v>
      </c>
      <c r="K1" s="123" t="s">
        <v>505</v>
      </c>
      <c r="L1" s="123" t="s">
        <v>506</v>
      </c>
      <c r="M1" s="123" t="s">
        <v>507</v>
      </c>
    </row>
    <row r="2" spans="1:13" ht="13.9" customHeight="1" x14ac:dyDescent="0.25">
      <c r="A2" s="39"/>
      <c r="B2" s="38"/>
      <c r="C2" s="29">
        <v>1</v>
      </c>
      <c r="D2" s="29">
        <f>C2+1</f>
        <v>2</v>
      </c>
      <c r="E2" s="29">
        <f>D2+1</f>
        <v>3</v>
      </c>
      <c r="F2" s="29">
        <f t="shared" ref="F2:M2" si="0">E2+1</f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28" t="s">
        <v>90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54">
        <f>+'10.1.14_SIS'!CQ5</f>
        <v>0</v>
      </c>
      <c r="D4" s="54">
        <f>+'2.1.15_SIS'!CN5</f>
        <v>0</v>
      </c>
      <c r="E4" s="54">
        <f>D4-C4</f>
        <v>0</v>
      </c>
      <c r="F4" s="54">
        <f t="shared" ref="F4:F67" si="1">IF(E4&gt;0,E4,0)</f>
        <v>0</v>
      </c>
      <c r="G4" s="54">
        <f t="shared" ref="G4:G67" si="2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>(H4+I4)*0.5</f>
        <v>2771.6692206674916</v>
      </c>
      <c r="K4" s="14">
        <f t="shared" ref="K4:K67" si="3">E4*J4</f>
        <v>0</v>
      </c>
      <c r="L4" s="13">
        <f t="shared" ref="L4:L67" si="4">IF(K4&gt;0,K4,0)</f>
        <v>0</v>
      </c>
      <c r="M4" s="13">
        <f t="shared" ref="M4:M67" si="5">IF(K4&lt;0,K4,0)</f>
        <v>0</v>
      </c>
    </row>
    <row r="5" spans="1:13" ht="14.25" x14ac:dyDescent="0.2">
      <c r="A5" s="59">
        <v>2</v>
      </c>
      <c r="B5" s="20" t="s">
        <v>162</v>
      </c>
      <c r="C5" s="54">
        <f>+'10.1.14_SIS'!CQ6</f>
        <v>0</v>
      </c>
      <c r="D5" s="54">
        <f>+'2.1.15_SIS'!CN6</f>
        <v>0</v>
      </c>
      <c r="E5" s="54">
        <f t="shared" ref="E5:E68" si="6">D5-C5</f>
        <v>0</v>
      </c>
      <c r="F5" s="54">
        <f t="shared" si="1"/>
        <v>0</v>
      </c>
      <c r="G5" s="54">
        <f t="shared" si="2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ref="J5:J68" si="7">(H5+I5)*0.5</f>
        <v>3579.4733208693319</v>
      </c>
      <c r="K5" s="14">
        <f t="shared" si="3"/>
        <v>0</v>
      </c>
      <c r="L5" s="13">
        <f t="shared" si="4"/>
        <v>0</v>
      </c>
      <c r="M5" s="13">
        <f t="shared" si="5"/>
        <v>0</v>
      </c>
    </row>
    <row r="6" spans="1:13" ht="14.25" x14ac:dyDescent="0.2">
      <c r="A6" s="59">
        <v>3</v>
      </c>
      <c r="B6" s="20" t="s">
        <v>161</v>
      </c>
      <c r="C6" s="54">
        <f>+'10.1.14_SIS'!CQ7</f>
        <v>0</v>
      </c>
      <c r="D6" s="54">
        <f>+'2.1.15_SIS'!CN7</f>
        <v>0</v>
      </c>
      <c r="E6" s="54">
        <f t="shared" si="6"/>
        <v>0</v>
      </c>
      <c r="F6" s="54">
        <f t="shared" si="1"/>
        <v>0</v>
      </c>
      <c r="G6" s="54">
        <f t="shared" si="2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7"/>
        <v>2376.013101369841</v>
      </c>
      <c r="K6" s="14">
        <f t="shared" si="3"/>
        <v>0</v>
      </c>
      <c r="L6" s="13">
        <f t="shared" si="4"/>
        <v>0</v>
      </c>
      <c r="M6" s="13">
        <f t="shared" si="5"/>
        <v>0</v>
      </c>
    </row>
    <row r="7" spans="1:13" ht="14.25" x14ac:dyDescent="0.2">
      <c r="A7" s="59">
        <v>4</v>
      </c>
      <c r="B7" s="20" t="s">
        <v>160</v>
      </c>
      <c r="C7" s="54">
        <f>+'10.1.14_SIS'!CQ8</f>
        <v>0</v>
      </c>
      <c r="D7" s="54">
        <f>+'2.1.15_SIS'!CN8</f>
        <v>0</v>
      </c>
      <c r="E7" s="54">
        <f t="shared" si="6"/>
        <v>0</v>
      </c>
      <c r="F7" s="54">
        <f t="shared" si="1"/>
        <v>0</v>
      </c>
      <c r="G7" s="54">
        <f t="shared" si="2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7"/>
        <v>3352.4090723439285</v>
      </c>
      <c r="K7" s="14">
        <f t="shared" si="3"/>
        <v>0</v>
      </c>
      <c r="L7" s="13">
        <f t="shared" si="4"/>
        <v>0</v>
      </c>
      <c r="M7" s="13">
        <f t="shared" si="5"/>
        <v>0</v>
      </c>
    </row>
    <row r="8" spans="1:13" ht="14.25" x14ac:dyDescent="0.2">
      <c r="A8" s="60">
        <v>5</v>
      </c>
      <c r="B8" s="22" t="s">
        <v>159</v>
      </c>
      <c r="C8" s="55">
        <f>+'10.1.14_SIS'!CQ9</f>
        <v>0</v>
      </c>
      <c r="D8" s="55">
        <f>+'2.1.15_SIS'!CN9</f>
        <v>0</v>
      </c>
      <c r="E8" s="55">
        <f t="shared" si="6"/>
        <v>0</v>
      </c>
      <c r="F8" s="55">
        <f t="shared" si="1"/>
        <v>0</v>
      </c>
      <c r="G8" s="55">
        <f t="shared" si="2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7"/>
        <v>2912.4252830049554</v>
      </c>
      <c r="K8" s="10">
        <f t="shared" si="3"/>
        <v>0</v>
      </c>
      <c r="L8" s="11">
        <f t="shared" si="4"/>
        <v>0</v>
      </c>
      <c r="M8" s="11">
        <f t="shared" si="5"/>
        <v>0</v>
      </c>
    </row>
    <row r="9" spans="1:13" ht="14.25" x14ac:dyDescent="0.2">
      <c r="A9" s="59">
        <v>6</v>
      </c>
      <c r="B9" s="20" t="s">
        <v>158</v>
      </c>
      <c r="C9" s="54">
        <f>+'10.1.14_SIS'!CQ10</f>
        <v>0</v>
      </c>
      <c r="D9" s="54">
        <f>+'2.1.15_SIS'!CN10</f>
        <v>0</v>
      </c>
      <c r="E9" s="54">
        <f t="shared" si="6"/>
        <v>0</v>
      </c>
      <c r="F9" s="54">
        <f t="shared" si="1"/>
        <v>0</v>
      </c>
      <c r="G9" s="54">
        <f t="shared" si="2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7"/>
        <v>2961.9943062477932</v>
      </c>
      <c r="K9" s="14">
        <f t="shared" si="3"/>
        <v>0</v>
      </c>
      <c r="L9" s="13">
        <f t="shared" si="4"/>
        <v>0</v>
      </c>
      <c r="M9" s="13">
        <f t="shared" si="5"/>
        <v>0</v>
      </c>
    </row>
    <row r="10" spans="1:13" ht="14.25" x14ac:dyDescent="0.2">
      <c r="A10" s="59">
        <v>7</v>
      </c>
      <c r="B10" s="20" t="s">
        <v>157</v>
      </c>
      <c r="C10" s="54">
        <f>+'10.1.14_SIS'!CQ11</f>
        <v>0</v>
      </c>
      <c r="D10" s="54">
        <f>+'2.1.15_SIS'!CN11</f>
        <v>0</v>
      </c>
      <c r="E10" s="54">
        <f t="shared" si="6"/>
        <v>0</v>
      </c>
      <c r="F10" s="54">
        <f t="shared" si="1"/>
        <v>0</v>
      </c>
      <c r="G10" s="54">
        <f t="shared" si="2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7"/>
        <v>1499.961598173516</v>
      </c>
      <c r="K10" s="14">
        <f t="shared" si="3"/>
        <v>0</v>
      </c>
      <c r="L10" s="13">
        <f t="shared" si="4"/>
        <v>0</v>
      </c>
      <c r="M10" s="13">
        <f t="shared" si="5"/>
        <v>0</v>
      </c>
    </row>
    <row r="11" spans="1:13" ht="14.25" x14ac:dyDescent="0.2">
      <c r="A11" s="59">
        <v>8</v>
      </c>
      <c r="B11" s="20" t="s">
        <v>156</v>
      </c>
      <c r="C11" s="54">
        <f>+'10.1.14_SIS'!CQ12</f>
        <v>0</v>
      </c>
      <c r="D11" s="54">
        <f>+'2.1.15_SIS'!CN12</f>
        <v>0</v>
      </c>
      <c r="E11" s="54">
        <f t="shared" si="6"/>
        <v>0</v>
      </c>
      <c r="F11" s="54">
        <f t="shared" si="1"/>
        <v>0</v>
      </c>
      <c r="G11" s="54">
        <f t="shared" si="2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7"/>
        <v>2697.7812297794271</v>
      </c>
      <c r="K11" s="14">
        <f t="shared" si="3"/>
        <v>0</v>
      </c>
      <c r="L11" s="13">
        <f t="shared" si="4"/>
        <v>0</v>
      </c>
      <c r="M11" s="13">
        <f t="shared" si="5"/>
        <v>0</v>
      </c>
    </row>
    <row r="12" spans="1:13" ht="14.25" x14ac:dyDescent="0.2">
      <c r="A12" s="59">
        <v>9</v>
      </c>
      <c r="B12" s="20" t="s">
        <v>155</v>
      </c>
      <c r="C12" s="54">
        <f>+'10.1.14_SIS'!CQ13</f>
        <v>0</v>
      </c>
      <c r="D12" s="54">
        <f>+'2.1.15_SIS'!CN13</f>
        <v>0</v>
      </c>
      <c r="E12" s="54">
        <f t="shared" si="6"/>
        <v>0</v>
      </c>
      <c r="F12" s="54">
        <f t="shared" si="1"/>
        <v>0</v>
      </c>
      <c r="G12" s="54">
        <f t="shared" si="2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7"/>
        <v>2688.6107536022505</v>
      </c>
      <c r="K12" s="14">
        <f t="shared" si="3"/>
        <v>0</v>
      </c>
      <c r="L12" s="13">
        <f t="shared" si="4"/>
        <v>0</v>
      </c>
      <c r="M12" s="13">
        <f t="shared" si="5"/>
        <v>0</v>
      </c>
    </row>
    <row r="13" spans="1:13" ht="14.25" x14ac:dyDescent="0.2">
      <c r="A13" s="60">
        <v>10</v>
      </c>
      <c r="B13" s="22" t="s">
        <v>154</v>
      </c>
      <c r="C13" s="55">
        <f>+'10.1.14_SIS'!CQ14</f>
        <v>0</v>
      </c>
      <c r="D13" s="55">
        <f>+'2.1.15_SIS'!CN14</f>
        <v>0</v>
      </c>
      <c r="E13" s="55">
        <f t="shared" si="6"/>
        <v>0</v>
      </c>
      <c r="F13" s="55">
        <f t="shared" si="1"/>
        <v>0</v>
      </c>
      <c r="G13" s="55">
        <f t="shared" si="2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7"/>
        <v>2496.207366959236</v>
      </c>
      <c r="K13" s="10">
        <f t="shared" si="3"/>
        <v>0</v>
      </c>
      <c r="L13" s="11">
        <f t="shared" si="4"/>
        <v>0</v>
      </c>
      <c r="M13" s="11">
        <f t="shared" si="5"/>
        <v>0</v>
      </c>
    </row>
    <row r="14" spans="1:13" ht="14.25" x14ac:dyDescent="0.2">
      <c r="A14" s="59">
        <v>11</v>
      </c>
      <c r="B14" s="20" t="s">
        <v>153</v>
      </c>
      <c r="C14" s="54">
        <f>+'10.1.14_SIS'!CQ15</f>
        <v>0</v>
      </c>
      <c r="D14" s="54">
        <f>+'2.1.15_SIS'!CN15</f>
        <v>0</v>
      </c>
      <c r="E14" s="54">
        <f t="shared" si="6"/>
        <v>0</v>
      </c>
      <c r="F14" s="54">
        <f t="shared" si="1"/>
        <v>0</v>
      </c>
      <c r="G14" s="54">
        <f t="shared" si="2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7"/>
        <v>3902.5436118176676</v>
      </c>
      <c r="K14" s="14">
        <f t="shared" si="3"/>
        <v>0</v>
      </c>
      <c r="L14" s="13">
        <f t="shared" si="4"/>
        <v>0</v>
      </c>
      <c r="M14" s="13">
        <f t="shared" si="5"/>
        <v>0</v>
      </c>
    </row>
    <row r="15" spans="1:13" ht="14.25" x14ac:dyDescent="0.2">
      <c r="A15" s="59">
        <v>12</v>
      </c>
      <c r="B15" s="20" t="s">
        <v>152</v>
      </c>
      <c r="C15" s="54">
        <f>+'10.1.14_SIS'!CQ16</f>
        <v>0</v>
      </c>
      <c r="D15" s="54">
        <f>+'2.1.15_SIS'!CN16</f>
        <v>0</v>
      </c>
      <c r="E15" s="54">
        <f t="shared" si="6"/>
        <v>0</v>
      </c>
      <c r="F15" s="54">
        <f t="shared" si="1"/>
        <v>0</v>
      </c>
      <c r="G15" s="54">
        <f t="shared" si="2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7"/>
        <v>1364.9570491803279</v>
      </c>
      <c r="K15" s="14">
        <f t="shared" si="3"/>
        <v>0</v>
      </c>
      <c r="L15" s="13">
        <f t="shared" si="4"/>
        <v>0</v>
      </c>
      <c r="M15" s="13">
        <f t="shared" si="5"/>
        <v>0</v>
      </c>
    </row>
    <row r="16" spans="1:13" ht="14.25" x14ac:dyDescent="0.2">
      <c r="A16" s="59">
        <v>13</v>
      </c>
      <c r="B16" s="20" t="s">
        <v>151</v>
      </c>
      <c r="C16" s="54">
        <f>+'10.1.14_SIS'!CQ17</f>
        <v>0</v>
      </c>
      <c r="D16" s="54">
        <f>+'2.1.15_SIS'!CN17</f>
        <v>0</v>
      </c>
      <c r="E16" s="54">
        <f t="shared" si="6"/>
        <v>0</v>
      </c>
      <c r="F16" s="54">
        <f t="shared" si="1"/>
        <v>0</v>
      </c>
      <c r="G16" s="54">
        <f t="shared" si="2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7"/>
        <v>3591.5298879166107</v>
      </c>
      <c r="K16" s="14">
        <f t="shared" si="3"/>
        <v>0</v>
      </c>
      <c r="L16" s="13">
        <f t="shared" si="4"/>
        <v>0</v>
      </c>
      <c r="M16" s="13">
        <f t="shared" si="5"/>
        <v>0</v>
      </c>
    </row>
    <row r="17" spans="1:13" ht="14.25" x14ac:dyDescent="0.2">
      <c r="A17" s="59">
        <v>14</v>
      </c>
      <c r="B17" s="20" t="s">
        <v>150</v>
      </c>
      <c r="C17" s="54">
        <f>+'10.1.14_SIS'!CQ18</f>
        <v>0</v>
      </c>
      <c r="D17" s="54">
        <f>+'2.1.15_SIS'!CN18</f>
        <v>0</v>
      </c>
      <c r="E17" s="54">
        <f t="shared" si="6"/>
        <v>0</v>
      </c>
      <c r="F17" s="54">
        <f t="shared" si="1"/>
        <v>0</v>
      </c>
      <c r="G17" s="54">
        <f t="shared" si="2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7"/>
        <v>3072.4654706249999</v>
      </c>
      <c r="K17" s="14">
        <f t="shared" si="3"/>
        <v>0</v>
      </c>
      <c r="L17" s="13">
        <f t="shared" si="4"/>
        <v>0</v>
      </c>
      <c r="M17" s="13">
        <f t="shared" si="5"/>
        <v>0</v>
      </c>
    </row>
    <row r="18" spans="1:13" ht="14.25" x14ac:dyDescent="0.2">
      <c r="A18" s="60">
        <v>15</v>
      </c>
      <c r="B18" s="22" t="s">
        <v>149</v>
      </c>
      <c r="C18" s="55">
        <f>+'10.1.14_SIS'!CQ19</f>
        <v>0</v>
      </c>
      <c r="D18" s="55">
        <f>+'2.1.15_SIS'!CN19</f>
        <v>0</v>
      </c>
      <c r="E18" s="55">
        <f t="shared" si="6"/>
        <v>0</v>
      </c>
      <c r="F18" s="55">
        <f t="shared" si="1"/>
        <v>0</v>
      </c>
      <c r="G18" s="55">
        <f t="shared" si="2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7"/>
        <v>3151.8142607029977</v>
      </c>
      <c r="K18" s="10">
        <f t="shared" si="3"/>
        <v>0</v>
      </c>
      <c r="L18" s="11">
        <f t="shared" si="4"/>
        <v>0</v>
      </c>
      <c r="M18" s="11">
        <f t="shared" si="5"/>
        <v>0</v>
      </c>
    </row>
    <row r="19" spans="1:13" ht="14.25" x14ac:dyDescent="0.2">
      <c r="A19" s="59">
        <v>16</v>
      </c>
      <c r="B19" s="20" t="s">
        <v>148</v>
      </c>
      <c r="C19" s="54">
        <f>+'10.1.14_SIS'!CQ20</f>
        <v>0</v>
      </c>
      <c r="D19" s="54">
        <f>+'2.1.15_SIS'!CN20</f>
        <v>0</v>
      </c>
      <c r="E19" s="54">
        <f t="shared" si="6"/>
        <v>0</v>
      </c>
      <c r="F19" s="54">
        <f t="shared" si="1"/>
        <v>0</v>
      </c>
      <c r="G19" s="54">
        <f t="shared" si="2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7"/>
        <v>1333.4897177171013</v>
      </c>
      <c r="K19" s="14">
        <f t="shared" si="3"/>
        <v>0</v>
      </c>
      <c r="L19" s="13">
        <f t="shared" si="4"/>
        <v>0</v>
      </c>
      <c r="M19" s="13">
        <f t="shared" si="5"/>
        <v>0</v>
      </c>
    </row>
    <row r="20" spans="1:13" ht="14.25" x14ac:dyDescent="0.2">
      <c r="A20" s="59">
        <v>17</v>
      </c>
      <c r="B20" s="20" t="s">
        <v>147</v>
      </c>
      <c r="C20" s="54">
        <f>+'10.1.14_SIS'!CQ21</f>
        <v>0</v>
      </c>
      <c r="D20" s="54">
        <f>+'2.1.15_SIS'!CN21</f>
        <v>0</v>
      </c>
      <c r="E20" s="54">
        <f t="shared" si="6"/>
        <v>0</v>
      </c>
      <c r="F20" s="54">
        <f t="shared" si="1"/>
        <v>0</v>
      </c>
      <c r="G20" s="54">
        <f t="shared" si="2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7"/>
        <v>2082.5378304967589</v>
      </c>
      <c r="K20" s="14">
        <f t="shared" si="3"/>
        <v>0</v>
      </c>
      <c r="L20" s="13">
        <f t="shared" si="4"/>
        <v>0</v>
      </c>
      <c r="M20" s="13">
        <f t="shared" si="5"/>
        <v>0</v>
      </c>
    </row>
    <row r="21" spans="1:13" ht="14.25" x14ac:dyDescent="0.2">
      <c r="A21" s="59">
        <v>18</v>
      </c>
      <c r="B21" s="20" t="s">
        <v>146</v>
      </c>
      <c r="C21" s="54">
        <f>+'10.1.14_SIS'!CQ22</f>
        <v>0</v>
      </c>
      <c r="D21" s="54">
        <f>+'2.1.15_SIS'!CN22</f>
        <v>0</v>
      </c>
      <c r="E21" s="54">
        <f t="shared" si="6"/>
        <v>0</v>
      </c>
      <c r="F21" s="54">
        <f t="shared" si="1"/>
        <v>0</v>
      </c>
      <c r="G21" s="54">
        <f t="shared" si="2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7"/>
        <v>3600.2516750237864</v>
      </c>
      <c r="K21" s="14">
        <f t="shared" si="3"/>
        <v>0</v>
      </c>
      <c r="L21" s="13">
        <f t="shared" si="4"/>
        <v>0</v>
      </c>
      <c r="M21" s="13">
        <f t="shared" si="5"/>
        <v>0</v>
      </c>
    </row>
    <row r="22" spans="1:13" ht="14.25" x14ac:dyDescent="0.2">
      <c r="A22" s="59">
        <v>19</v>
      </c>
      <c r="B22" s="20" t="s">
        <v>145</v>
      </c>
      <c r="C22" s="54">
        <f>+'10.1.14_SIS'!CQ23</f>
        <v>0</v>
      </c>
      <c r="D22" s="54">
        <f>+'2.1.15_SIS'!CN23</f>
        <v>0</v>
      </c>
      <c r="E22" s="54">
        <f t="shared" si="6"/>
        <v>0</v>
      </c>
      <c r="F22" s="54">
        <f t="shared" si="1"/>
        <v>0</v>
      </c>
      <c r="G22" s="54">
        <f t="shared" si="2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7"/>
        <v>3109.9110934730224</v>
      </c>
      <c r="K22" s="14">
        <f t="shared" si="3"/>
        <v>0</v>
      </c>
      <c r="L22" s="13">
        <f t="shared" si="4"/>
        <v>0</v>
      </c>
      <c r="M22" s="13">
        <f t="shared" si="5"/>
        <v>0</v>
      </c>
    </row>
    <row r="23" spans="1:13" ht="14.25" x14ac:dyDescent="0.2">
      <c r="A23" s="60">
        <v>20</v>
      </c>
      <c r="B23" s="22" t="s">
        <v>144</v>
      </c>
      <c r="C23" s="55">
        <f>+'10.1.14_SIS'!CQ24</f>
        <v>0</v>
      </c>
      <c r="D23" s="55">
        <f>+'2.1.15_SIS'!CN24</f>
        <v>0</v>
      </c>
      <c r="E23" s="55">
        <f t="shared" si="6"/>
        <v>0</v>
      </c>
      <c r="F23" s="55">
        <f t="shared" si="1"/>
        <v>0</v>
      </c>
      <c r="G23" s="55">
        <f t="shared" si="2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7"/>
        <v>2932.3450782781006</v>
      </c>
      <c r="K23" s="10">
        <f t="shared" si="3"/>
        <v>0</v>
      </c>
      <c r="L23" s="11">
        <f t="shared" si="4"/>
        <v>0</v>
      </c>
      <c r="M23" s="11">
        <f t="shared" si="5"/>
        <v>0</v>
      </c>
    </row>
    <row r="24" spans="1:13" ht="14.25" x14ac:dyDescent="0.2">
      <c r="A24" s="59">
        <v>21</v>
      </c>
      <c r="B24" s="20" t="s">
        <v>143</v>
      </c>
      <c r="C24" s="54">
        <f>+'10.1.14_SIS'!CQ25</f>
        <v>0</v>
      </c>
      <c r="D24" s="54">
        <f>+'2.1.15_SIS'!CN25</f>
        <v>0</v>
      </c>
      <c r="E24" s="54">
        <f t="shared" si="6"/>
        <v>0</v>
      </c>
      <c r="F24" s="54">
        <f t="shared" si="1"/>
        <v>0</v>
      </c>
      <c r="G24" s="54">
        <f t="shared" si="2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7"/>
        <v>3346.3271147933883</v>
      </c>
      <c r="K24" s="14">
        <f t="shared" si="3"/>
        <v>0</v>
      </c>
      <c r="L24" s="13">
        <f t="shared" si="4"/>
        <v>0</v>
      </c>
      <c r="M24" s="13">
        <f t="shared" si="5"/>
        <v>0</v>
      </c>
    </row>
    <row r="25" spans="1:13" ht="14.25" x14ac:dyDescent="0.2">
      <c r="A25" s="59">
        <v>22</v>
      </c>
      <c r="B25" s="20" t="s">
        <v>142</v>
      </c>
      <c r="C25" s="54">
        <f>+'10.1.14_SIS'!CQ26</f>
        <v>0</v>
      </c>
      <c r="D25" s="54">
        <f>+'2.1.15_SIS'!CN26</f>
        <v>0</v>
      </c>
      <c r="E25" s="54">
        <f t="shared" si="6"/>
        <v>0</v>
      </c>
      <c r="F25" s="54">
        <f t="shared" si="1"/>
        <v>0</v>
      </c>
      <c r="G25" s="54">
        <f t="shared" si="2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7"/>
        <v>3456.2349904097996</v>
      </c>
      <c r="K25" s="14">
        <f t="shared" si="3"/>
        <v>0</v>
      </c>
      <c r="L25" s="13">
        <f t="shared" si="4"/>
        <v>0</v>
      </c>
      <c r="M25" s="13">
        <f t="shared" si="5"/>
        <v>0</v>
      </c>
    </row>
    <row r="26" spans="1:13" ht="14.25" x14ac:dyDescent="0.2">
      <c r="A26" s="59">
        <v>23</v>
      </c>
      <c r="B26" s="20" t="s">
        <v>141</v>
      </c>
      <c r="C26" s="54">
        <f>+'10.1.14_SIS'!CQ27</f>
        <v>0</v>
      </c>
      <c r="D26" s="54">
        <f>+'2.1.15_SIS'!CN27</f>
        <v>0</v>
      </c>
      <c r="E26" s="54">
        <f t="shared" si="6"/>
        <v>0</v>
      </c>
      <c r="F26" s="54">
        <f t="shared" si="1"/>
        <v>0</v>
      </c>
      <c r="G26" s="54">
        <f t="shared" si="2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7"/>
        <v>2849.8007632989579</v>
      </c>
      <c r="K26" s="14">
        <f t="shared" si="3"/>
        <v>0</v>
      </c>
      <c r="L26" s="13">
        <f t="shared" si="4"/>
        <v>0</v>
      </c>
      <c r="M26" s="13">
        <f t="shared" si="5"/>
        <v>0</v>
      </c>
    </row>
    <row r="27" spans="1:13" ht="14.25" x14ac:dyDescent="0.2">
      <c r="A27" s="59">
        <v>24</v>
      </c>
      <c r="B27" s="20" t="s">
        <v>140</v>
      </c>
      <c r="C27" s="54">
        <f>+'10.1.14_SIS'!CQ28</f>
        <v>0</v>
      </c>
      <c r="D27" s="54">
        <f>+'2.1.15_SIS'!CN28</f>
        <v>0</v>
      </c>
      <c r="E27" s="54">
        <f t="shared" si="6"/>
        <v>0</v>
      </c>
      <c r="F27" s="54">
        <f t="shared" si="1"/>
        <v>0</v>
      </c>
      <c r="G27" s="54">
        <f t="shared" si="2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7"/>
        <v>1732.96201807885</v>
      </c>
      <c r="K27" s="14">
        <f t="shared" si="3"/>
        <v>0</v>
      </c>
      <c r="L27" s="13">
        <f t="shared" si="4"/>
        <v>0</v>
      </c>
      <c r="M27" s="13">
        <f t="shared" si="5"/>
        <v>0</v>
      </c>
    </row>
    <row r="28" spans="1:13" ht="14.25" x14ac:dyDescent="0.2">
      <c r="A28" s="60">
        <v>25</v>
      </c>
      <c r="B28" s="22" t="s">
        <v>139</v>
      </c>
      <c r="C28" s="55">
        <f>+'10.1.14_SIS'!CQ29</f>
        <v>0</v>
      </c>
      <c r="D28" s="55">
        <f>+'2.1.15_SIS'!CN29</f>
        <v>0</v>
      </c>
      <c r="E28" s="55">
        <f t="shared" si="6"/>
        <v>0</v>
      </c>
      <c r="F28" s="55">
        <f t="shared" si="1"/>
        <v>0</v>
      </c>
      <c r="G28" s="55">
        <f t="shared" si="2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7"/>
        <v>2413.4010137472851</v>
      </c>
      <c r="K28" s="10">
        <f t="shared" si="3"/>
        <v>0</v>
      </c>
      <c r="L28" s="11">
        <f t="shared" si="4"/>
        <v>0</v>
      </c>
      <c r="M28" s="11">
        <f t="shared" si="5"/>
        <v>0</v>
      </c>
    </row>
    <row r="29" spans="1:13" ht="14.25" x14ac:dyDescent="0.2">
      <c r="A29" s="59">
        <v>26</v>
      </c>
      <c r="B29" s="20" t="s">
        <v>138</v>
      </c>
      <c r="C29" s="54">
        <f>+'10.1.14_SIS'!CQ30</f>
        <v>98</v>
      </c>
      <c r="D29" s="54">
        <f>+'2.1.15_SIS'!CN30</f>
        <v>99</v>
      </c>
      <c r="E29" s="54">
        <f t="shared" si="6"/>
        <v>1</v>
      </c>
      <c r="F29" s="54">
        <f t="shared" si="1"/>
        <v>1</v>
      </c>
      <c r="G29" s="54">
        <f t="shared" si="2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7"/>
        <v>2130.6974985285419</v>
      </c>
      <c r="K29" s="14">
        <f t="shared" si="3"/>
        <v>2130.6974985285419</v>
      </c>
      <c r="L29" s="13">
        <f t="shared" si="4"/>
        <v>2130.6974985285419</v>
      </c>
      <c r="M29" s="13">
        <f t="shared" si="5"/>
        <v>0</v>
      </c>
    </row>
    <row r="30" spans="1:13" ht="14.25" x14ac:dyDescent="0.2">
      <c r="A30" s="59">
        <v>27</v>
      </c>
      <c r="B30" s="20" t="s">
        <v>137</v>
      </c>
      <c r="C30" s="54">
        <f>+'10.1.14_SIS'!CQ31</f>
        <v>0</v>
      </c>
      <c r="D30" s="54">
        <f>+'2.1.15_SIS'!CN31</f>
        <v>0</v>
      </c>
      <c r="E30" s="54">
        <f t="shared" si="6"/>
        <v>0</v>
      </c>
      <c r="F30" s="54">
        <f t="shared" si="1"/>
        <v>0</v>
      </c>
      <c r="G30" s="54">
        <f t="shared" si="2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7"/>
        <v>3248.9806919988505</v>
      </c>
      <c r="K30" s="14">
        <f t="shared" si="3"/>
        <v>0</v>
      </c>
      <c r="L30" s="13">
        <f t="shared" si="4"/>
        <v>0</v>
      </c>
      <c r="M30" s="13">
        <f t="shared" si="5"/>
        <v>0</v>
      </c>
    </row>
    <row r="31" spans="1:13" ht="14.25" x14ac:dyDescent="0.2">
      <c r="A31" s="59">
        <v>28</v>
      </c>
      <c r="B31" s="20" t="s">
        <v>136</v>
      </c>
      <c r="C31" s="54">
        <f>+'10.1.14_SIS'!CQ32</f>
        <v>0</v>
      </c>
      <c r="D31" s="54">
        <f>+'2.1.15_SIS'!CN32</f>
        <v>0</v>
      </c>
      <c r="E31" s="54">
        <f t="shared" si="6"/>
        <v>0</v>
      </c>
      <c r="F31" s="54">
        <f t="shared" si="1"/>
        <v>0</v>
      </c>
      <c r="G31" s="54">
        <f t="shared" si="2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7"/>
        <v>1915.9079423284411</v>
      </c>
      <c r="K31" s="14">
        <f t="shared" si="3"/>
        <v>0</v>
      </c>
      <c r="L31" s="13">
        <f t="shared" si="4"/>
        <v>0</v>
      </c>
      <c r="M31" s="13">
        <f t="shared" si="5"/>
        <v>0</v>
      </c>
    </row>
    <row r="32" spans="1:13" ht="14.25" x14ac:dyDescent="0.2">
      <c r="A32" s="59">
        <v>29</v>
      </c>
      <c r="B32" s="20" t="s">
        <v>135</v>
      </c>
      <c r="C32" s="54">
        <f>+'10.1.14_SIS'!CQ33</f>
        <v>0</v>
      </c>
      <c r="D32" s="54">
        <f>+'2.1.15_SIS'!CN33</f>
        <v>0</v>
      </c>
      <c r="E32" s="54">
        <f t="shared" si="6"/>
        <v>0</v>
      </c>
      <c r="F32" s="54">
        <f t="shared" si="1"/>
        <v>0</v>
      </c>
      <c r="G32" s="54">
        <f t="shared" si="2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7"/>
        <v>2296.9811605086861</v>
      </c>
      <c r="K32" s="14">
        <f t="shared" si="3"/>
        <v>0</v>
      </c>
      <c r="L32" s="13">
        <f t="shared" si="4"/>
        <v>0</v>
      </c>
      <c r="M32" s="13">
        <f t="shared" si="5"/>
        <v>0</v>
      </c>
    </row>
    <row r="33" spans="1:13" ht="14.25" x14ac:dyDescent="0.2">
      <c r="A33" s="60">
        <v>30</v>
      </c>
      <c r="B33" s="22" t="s">
        <v>134</v>
      </c>
      <c r="C33" s="55">
        <f>+'10.1.14_SIS'!CQ34</f>
        <v>0</v>
      </c>
      <c r="D33" s="55">
        <f>+'2.1.15_SIS'!CN34</f>
        <v>0</v>
      </c>
      <c r="E33" s="55">
        <f t="shared" si="6"/>
        <v>0</v>
      </c>
      <c r="F33" s="55">
        <f t="shared" si="1"/>
        <v>0</v>
      </c>
      <c r="G33" s="55">
        <f t="shared" si="2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7"/>
        <v>3265.8513636998382</v>
      </c>
      <c r="K33" s="10">
        <f t="shared" si="3"/>
        <v>0</v>
      </c>
      <c r="L33" s="11">
        <f t="shared" si="4"/>
        <v>0</v>
      </c>
      <c r="M33" s="11">
        <f t="shared" si="5"/>
        <v>0</v>
      </c>
    </row>
    <row r="34" spans="1:13" ht="14.25" x14ac:dyDescent="0.2">
      <c r="A34" s="59">
        <v>31</v>
      </c>
      <c r="B34" s="20" t="s">
        <v>133</v>
      </c>
      <c r="C34" s="54">
        <f>+'10.1.14_SIS'!CQ35</f>
        <v>0</v>
      </c>
      <c r="D34" s="54">
        <f>+'2.1.15_SIS'!CN35</f>
        <v>0</v>
      </c>
      <c r="E34" s="54">
        <f t="shared" si="6"/>
        <v>0</v>
      </c>
      <c r="F34" s="54">
        <f t="shared" si="1"/>
        <v>0</v>
      </c>
      <c r="G34" s="54">
        <f t="shared" si="2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7"/>
        <v>2570.7238358434265</v>
      </c>
      <c r="K34" s="14">
        <f t="shared" si="3"/>
        <v>0</v>
      </c>
      <c r="L34" s="13">
        <f t="shared" si="4"/>
        <v>0</v>
      </c>
      <c r="M34" s="13">
        <f t="shared" si="5"/>
        <v>0</v>
      </c>
    </row>
    <row r="35" spans="1:13" ht="14.25" x14ac:dyDescent="0.2">
      <c r="A35" s="59">
        <v>32</v>
      </c>
      <c r="B35" s="20" t="s">
        <v>132</v>
      </c>
      <c r="C35" s="54">
        <f>+'10.1.14_SIS'!CQ36</f>
        <v>0</v>
      </c>
      <c r="D35" s="54">
        <f>+'2.1.15_SIS'!CN36</f>
        <v>0</v>
      </c>
      <c r="E35" s="54">
        <f t="shared" si="6"/>
        <v>0</v>
      </c>
      <c r="F35" s="54">
        <f t="shared" si="1"/>
        <v>0</v>
      </c>
      <c r="G35" s="54">
        <f t="shared" si="2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7"/>
        <v>3106.2945945305637</v>
      </c>
      <c r="K35" s="14">
        <f t="shared" si="3"/>
        <v>0</v>
      </c>
      <c r="L35" s="13">
        <f t="shared" si="4"/>
        <v>0</v>
      </c>
      <c r="M35" s="13">
        <f t="shared" si="5"/>
        <v>0</v>
      </c>
    </row>
    <row r="36" spans="1:13" ht="14.25" x14ac:dyDescent="0.2">
      <c r="A36" s="59">
        <v>33</v>
      </c>
      <c r="B36" s="20" t="s">
        <v>131</v>
      </c>
      <c r="C36" s="54">
        <f>+'10.1.14_SIS'!CQ37</f>
        <v>0</v>
      </c>
      <c r="D36" s="54">
        <f>+'2.1.15_SIS'!CN37</f>
        <v>0</v>
      </c>
      <c r="E36" s="54">
        <f t="shared" si="6"/>
        <v>0</v>
      </c>
      <c r="F36" s="54">
        <f t="shared" si="1"/>
        <v>0</v>
      </c>
      <c r="G36" s="54">
        <f t="shared" si="2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7"/>
        <v>3055.7677279042618</v>
      </c>
      <c r="K36" s="14">
        <f t="shared" si="3"/>
        <v>0</v>
      </c>
      <c r="L36" s="13">
        <f t="shared" si="4"/>
        <v>0</v>
      </c>
      <c r="M36" s="13">
        <f t="shared" si="5"/>
        <v>0</v>
      </c>
    </row>
    <row r="37" spans="1:13" ht="14.25" x14ac:dyDescent="0.2">
      <c r="A37" s="59">
        <v>34</v>
      </c>
      <c r="B37" s="20" t="s">
        <v>130</v>
      </c>
      <c r="C37" s="54">
        <f>+'10.1.14_SIS'!CQ38</f>
        <v>0</v>
      </c>
      <c r="D37" s="54">
        <f>+'2.1.15_SIS'!CN38</f>
        <v>0</v>
      </c>
      <c r="E37" s="54">
        <f t="shared" si="6"/>
        <v>0</v>
      </c>
      <c r="F37" s="54">
        <f t="shared" si="1"/>
        <v>0</v>
      </c>
      <c r="G37" s="54">
        <f t="shared" si="2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7"/>
        <v>3468.1038421394505</v>
      </c>
      <c r="K37" s="14">
        <f t="shared" si="3"/>
        <v>0</v>
      </c>
      <c r="L37" s="13">
        <f t="shared" si="4"/>
        <v>0</v>
      </c>
      <c r="M37" s="13">
        <f t="shared" si="5"/>
        <v>0</v>
      </c>
    </row>
    <row r="38" spans="1:13" ht="14.25" x14ac:dyDescent="0.2">
      <c r="A38" s="60">
        <v>35</v>
      </c>
      <c r="B38" s="22" t="s">
        <v>129</v>
      </c>
      <c r="C38" s="55">
        <f>+'10.1.14_SIS'!CQ39</f>
        <v>0</v>
      </c>
      <c r="D38" s="55">
        <f>+'2.1.15_SIS'!CN39</f>
        <v>0</v>
      </c>
      <c r="E38" s="55">
        <f t="shared" si="6"/>
        <v>0</v>
      </c>
      <c r="F38" s="55">
        <f t="shared" si="1"/>
        <v>0</v>
      </c>
      <c r="G38" s="55">
        <f t="shared" si="2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7"/>
        <v>2852.1041030238803</v>
      </c>
      <c r="K38" s="10">
        <f t="shared" si="3"/>
        <v>0</v>
      </c>
      <c r="L38" s="11">
        <f t="shared" si="4"/>
        <v>0</v>
      </c>
      <c r="M38" s="11">
        <f t="shared" si="5"/>
        <v>0</v>
      </c>
    </row>
    <row r="39" spans="1:13" ht="14.25" x14ac:dyDescent="0.2">
      <c r="A39" s="59">
        <v>36</v>
      </c>
      <c r="B39" s="20" t="s">
        <v>128</v>
      </c>
      <c r="C39" s="54">
        <f>+'10.1.14_SIS'!CQ40</f>
        <v>5</v>
      </c>
      <c r="D39" s="54">
        <f>+'2.1.15_SIS'!CN40</f>
        <v>4</v>
      </c>
      <c r="E39" s="54">
        <f t="shared" si="6"/>
        <v>-1</v>
      </c>
      <c r="F39" s="54">
        <f t="shared" si="1"/>
        <v>0</v>
      </c>
      <c r="G39" s="54">
        <f t="shared" si="2"/>
        <v>-1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7"/>
        <v>2174.3672795383109</v>
      </c>
      <c r="K39" s="14">
        <f t="shared" si="3"/>
        <v>-2174.3672795383109</v>
      </c>
      <c r="L39" s="13">
        <f t="shared" si="4"/>
        <v>0</v>
      </c>
      <c r="M39" s="13">
        <f t="shared" si="5"/>
        <v>-2174.3672795383109</v>
      </c>
    </row>
    <row r="40" spans="1:13" ht="14.25" x14ac:dyDescent="0.2">
      <c r="A40" s="59">
        <v>37</v>
      </c>
      <c r="B40" s="20" t="s">
        <v>127</v>
      </c>
      <c r="C40" s="54">
        <f>+'10.1.14_SIS'!CQ41</f>
        <v>0</v>
      </c>
      <c r="D40" s="54">
        <f>+'2.1.15_SIS'!CN41</f>
        <v>0</v>
      </c>
      <c r="E40" s="54">
        <f t="shared" si="6"/>
        <v>0</v>
      </c>
      <c r="F40" s="54">
        <f t="shared" si="1"/>
        <v>0</v>
      </c>
      <c r="G40" s="54">
        <f t="shared" si="2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7"/>
        <v>3159.4969630158844</v>
      </c>
      <c r="K40" s="14">
        <f t="shared" si="3"/>
        <v>0</v>
      </c>
      <c r="L40" s="13">
        <f t="shared" si="4"/>
        <v>0</v>
      </c>
      <c r="M40" s="13">
        <f t="shared" si="5"/>
        <v>0</v>
      </c>
    </row>
    <row r="41" spans="1:13" ht="14.25" x14ac:dyDescent="0.2">
      <c r="A41" s="59">
        <v>38</v>
      </c>
      <c r="B41" s="20" t="s">
        <v>126</v>
      </c>
      <c r="C41" s="54">
        <f>+'10.1.14_SIS'!CQ42</f>
        <v>0</v>
      </c>
      <c r="D41" s="54">
        <f>+'2.1.15_SIS'!CN42</f>
        <v>0</v>
      </c>
      <c r="E41" s="54">
        <f t="shared" si="6"/>
        <v>0</v>
      </c>
      <c r="F41" s="54">
        <f t="shared" si="1"/>
        <v>0</v>
      </c>
      <c r="G41" s="54">
        <f t="shared" si="2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7"/>
        <v>1459.3608776458441</v>
      </c>
      <c r="K41" s="14">
        <f t="shared" si="3"/>
        <v>0</v>
      </c>
      <c r="L41" s="13">
        <f t="shared" si="4"/>
        <v>0</v>
      </c>
      <c r="M41" s="13">
        <f t="shared" si="5"/>
        <v>0</v>
      </c>
    </row>
    <row r="42" spans="1:13" ht="14.25" x14ac:dyDescent="0.2">
      <c r="A42" s="59">
        <v>39</v>
      </c>
      <c r="B42" s="20" t="s">
        <v>125</v>
      </c>
      <c r="C42" s="54">
        <f>+'10.1.14_SIS'!CQ43</f>
        <v>0</v>
      </c>
      <c r="D42" s="54">
        <f>+'2.1.15_SIS'!CN43</f>
        <v>0</v>
      </c>
      <c r="E42" s="54">
        <f t="shared" si="6"/>
        <v>0</v>
      </c>
      <c r="F42" s="54">
        <f t="shared" si="1"/>
        <v>0</v>
      </c>
      <c r="G42" s="54">
        <f t="shared" si="2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7"/>
        <v>2218.280705678666</v>
      </c>
      <c r="K42" s="14">
        <f t="shared" si="3"/>
        <v>0</v>
      </c>
      <c r="L42" s="13">
        <f t="shared" si="4"/>
        <v>0</v>
      </c>
      <c r="M42" s="13">
        <f t="shared" si="5"/>
        <v>0</v>
      </c>
    </row>
    <row r="43" spans="1:13" ht="14.25" x14ac:dyDescent="0.2">
      <c r="A43" s="60">
        <v>40</v>
      </c>
      <c r="B43" s="22" t="s">
        <v>124</v>
      </c>
      <c r="C43" s="55">
        <f>+'10.1.14_SIS'!CQ44</f>
        <v>0</v>
      </c>
      <c r="D43" s="55">
        <f>+'2.1.15_SIS'!CN44</f>
        <v>0</v>
      </c>
      <c r="E43" s="55">
        <f t="shared" si="6"/>
        <v>0</v>
      </c>
      <c r="F43" s="55">
        <f t="shared" si="1"/>
        <v>0</v>
      </c>
      <c r="G43" s="55">
        <f t="shared" si="2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7"/>
        <v>2911.0405142849204</v>
      </c>
      <c r="K43" s="10">
        <f t="shared" si="3"/>
        <v>0</v>
      </c>
      <c r="L43" s="11">
        <f t="shared" si="4"/>
        <v>0</v>
      </c>
      <c r="M43" s="11">
        <f t="shared" si="5"/>
        <v>0</v>
      </c>
    </row>
    <row r="44" spans="1:13" ht="14.25" x14ac:dyDescent="0.2">
      <c r="A44" s="59">
        <v>41</v>
      </c>
      <c r="B44" s="20" t="s">
        <v>123</v>
      </c>
      <c r="C44" s="54">
        <f>+'10.1.14_SIS'!CQ45</f>
        <v>0</v>
      </c>
      <c r="D44" s="54">
        <f>+'2.1.15_SIS'!CN45</f>
        <v>0</v>
      </c>
      <c r="E44" s="54">
        <f t="shared" si="6"/>
        <v>0</v>
      </c>
      <c r="F44" s="54">
        <f t="shared" si="1"/>
        <v>0</v>
      </c>
      <c r="G44" s="54">
        <f t="shared" si="2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7"/>
        <v>2088.7074287358237</v>
      </c>
      <c r="K44" s="14">
        <f t="shared" si="3"/>
        <v>0</v>
      </c>
      <c r="L44" s="13">
        <f t="shared" si="4"/>
        <v>0</v>
      </c>
      <c r="M44" s="13">
        <f t="shared" si="5"/>
        <v>0</v>
      </c>
    </row>
    <row r="45" spans="1:13" ht="14.25" x14ac:dyDescent="0.2">
      <c r="A45" s="59">
        <v>42</v>
      </c>
      <c r="B45" s="20" t="s">
        <v>122</v>
      </c>
      <c r="C45" s="54">
        <f>+'10.1.14_SIS'!CQ46</f>
        <v>0</v>
      </c>
      <c r="D45" s="54">
        <f>+'2.1.15_SIS'!CN46</f>
        <v>0</v>
      </c>
      <c r="E45" s="54">
        <f t="shared" si="6"/>
        <v>0</v>
      </c>
      <c r="F45" s="54">
        <f t="shared" si="1"/>
        <v>0</v>
      </c>
      <c r="G45" s="54">
        <f t="shared" si="2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7"/>
        <v>2823.9438875684341</v>
      </c>
      <c r="K45" s="14">
        <f t="shared" si="3"/>
        <v>0</v>
      </c>
      <c r="L45" s="13">
        <f t="shared" si="4"/>
        <v>0</v>
      </c>
      <c r="M45" s="13">
        <f t="shared" si="5"/>
        <v>0</v>
      </c>
    </row>
    <row r="46" spans="1:13" ht="14.25" x14ac:dyDescent="0.2">
      <c r="A46" s="59">
        <v>43</v>
      </c>
      <c r="B46" s="20" t="s">
        <v>121</v>
      </c>
      <c r="C46" s="54">
        <f>+'10.1.14_SIS'!CQ47</f>
        <v>0</v>
      </c>
      <c r="D46" s="54">
        <f>+'2.1.15_SIS'!CN47</f>
        <v>0</v>
      </c>
      <c r="E46" s="54">
        <f t="shared" si="6"/>
        <v>0</v>
      </c>
      <c r="F46" s="54">
        <f t="shared" si="1"/>
        <v>0</v>
      </c>
      <c r="G46" s="54">
        <f t="shared" si="2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7"/>
        <v>3181.6769360297349</v>
      </c>
      <c r="K46" s="14">
        <f t="shared" si="3"/>
        <v>0</v>
      </c>
      <c r="L46" s="13">
        <f t="shared" si="4"/>
        <v>0</v>
      </c>
      <c r="M46" s="13">
        <f t="shared" si="5"/>
        <v>0</v>
      </c>
    </row>
    <row r="47" spans="1:13" ht="14.25" x14ac:dyDescent="0.2">
      <c r="A47" s="59">
        <v>44</v>
      </c>
      <c r="B47" s="20" t="s">
        <v>120</v>
      </c>
      <c r="C47" s="54">
        <f>+'10.1.14_SIS'!CQ48</f>
        <v>0</v>
      </c>
      <c r="D47" s="54">
        <f>+'2.1.15_SIS'!CN48</f>
        <v>0</v>
      </c>
      <c r="E47" s="54">
        <f t="shared" si="6"/>
        <v>0</v>
      </c>
      <c r="F47" s="54">
        <f t="shared" si="1"/>
        <v>0</v>
      </c>
      <c r="G47" s="54">
        <f t="shared" si="2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7"/>
        <v>2780.3779075910179</v>
      </c>
      <c r="K47" s="14">
        <f t="shared" si="3"/>
        <v>0</v>
      </c>
      <c r="L47" s="13">
        <f t="shared" si="4"/>
        <v>0</v>
      </c>
      <c r="M47" s="13">
        <f t="shared" si="5"/>
        <v>0</v>
      </c>
    </row>
    <row r="48" spans="1:13" ht="14.25" x14ac:dyDescent="0.2">
      <c r="A48" s="60">
        <v>45</v>
      </c>
      <c r="B48" s="22" t="s">
        <v>119</v>
      </c>
      <c r="C48" s="55">
        <f>+'10.1.14_SIS'!CQ49</f>
        <v>1</v>
      </c>
      <c r="D48" s="55">
        <f>+'2.1.15_SIS'!CN49</f>
        <v>1</v>
      </c>
      <c r="E48" s="55">
        <f t="shared" si="6"/>
        <v>0</v>
      </c>
      <c r="F48" s="55">
        <f t="shared" si="1"/>
        <v>0</v>
      </c>
      <c r="G48" s="55">
        <f t="shared" si="2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7"/>
        <v>1404.0036249734551</v>
      </c>
      <c r="K48" s="10">
        <f t="shared" si="3"/>
        <v>0</v>
      </c>
      <c r="L48" s="11">
        <f t="shared" si="4"/>
        <v>0</v>
      </c>
      <c r="M48" s="11">
        <f t="shared" si="5"/>
        <v>0</v>
      </c>
    </row>
    <row r="49" spans="1:13" ht="14.25" x14ac:dyDescent="0.2">
      <c r="A49" s="59">
        <v>46</v>
      </c>
      <c r="B49" s="20" t="s">
        <v>118</v>
      </c>
      <c r="C49" s="54">
        <f>+'10.1.14_SIS'!CQ50</f>
        <v>0</v>
      </c>
      <c r="D49" s="54">
        <f>+'2.1.15_SIS'!CN50</f>
        <v>0</v>
      </c>
      <c r="E49" s="54">
        <f t="shared" si="6"/>
        <v>0</v>
      </c>
      <c r="F49" s="54">
        <f t="shared" si="1"/>
        <v>0</v>
      </c>
      <c r="G49" s="54">
        <f t="shared" si="2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7"/>
        <v>3389.6372234044193</v>
      </c>
      <c r="K49" s="14">
        <f t="shared" si="3"/>
        <v>0</v>
      </c>
      <c r="L49" s="13">
        <f t="shared" si="4"/>
        <v>0</v>
      </c>
      <c r="M49" s="13">
        <f t="shared" si="5"/>
        <v>0</v>
      </c>
    </row>
    <row r="50" spans="1:13" ht="14.25" x14ac:dyDescent="0.2">
      <c r="A50" s="59">
        <v>47</v>
      </c>
      <c r="B50" s="20" t="s">
        <v>117</v>
      </c>
      <c r="C50" s="54">
        <f>+'10.1.14_SIS'!CQ51</f>
        <v>0</v>
      </c>
      <c r="D50" s="54">
        <f>+'2.1.15_SIS'!CN51</f>
        <v>0</v>
      </c>
      <c r="E50" s="54">
        <f t="shared" si="6"/>
        <v>0</v>
      </c>
      <c r="F50" s="54">
        <f t="shared" si="1"/>
        <v>0</v>
      </c>
      <c r="G50" s="54">
        <f t="shared" si="2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7"/>
        <v>1717.4542628823369</v>
      </c>
      <c r="K50" s="14">
        <f t="shared" si="3"/>
        <v>0</v>
      </c>
      <c r="L50" s="13">
        <f t="shared" si="4"/>
        <v>0</v>
      </c>
      <c r="M50" s="13">
        <f t="shared" si="5"/>
        <v>0</v>
      </c>
    </row>
    <row r="51" spans="1:13" ht="14.25" x14ac:dyDescent="0.2">
      <c r="A51" s="59">
        <v>48</v>
      </c>
      <c r="B51" s="20" t="s">
        <v>116</v>
      </c>
      <c r="C51" s="54">
        <f>+'10.1.14_SIS'!CQ52</f>
        <v>1</v>
      </c>
      <c r="D51" s="54">
        <f>+'2.1.15_SIS'!CN52</f>
        <v>3</v>
      </c>
      <c r="E51" s="54">
        <f t="shared" si="6"/>
        <v>2</v>
      </c>
      <c r="F51" s="54">
        <f t="shared" si="1"/>
        <v>2</v>
      </c>
      <c r="G51" s="54">
        <f t="shared" si="2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7"/>
        <v>2427.2141264900361</v>
      </c>
      <c r="K51" s="14">
        <f t="shared" si="3"/>
        <v>4854.4282529800721</v>
      </c>
      <c r="L51" s="13">
        <f t="shared" si="4"/>
        <v>4854.4282529800721</v>
      </c>
      <c r="M51" s="13">
        <f t="shared" si="5"/>
        <v>0</v>
      </c>
    </row>
    <row r="52" spans="1:13" ht="14.25" x14ac:dyDescent="0.2">
      <c r="A52" s="59">
        <v>49</v>
      </c>
      <c r="B52" s="20" t="s">
        <v>115</v>
      </c>
      <c r="C52" s="54">
        <f>+'10.1.14_SIS'!CQ53</f>
        <v>0</v>
      </c>
      <c r="D52" s="54">
        <f>+'2.1.15_SIS'!CN53</f>
        <v>0</v>
      </c>
      <c r="E52" s="54">
        <f t="shared" si="6"/>
        <v>0</v>
      </c>
      <c r="F52" s="54">
        <f t="shared" si="1"/>
        <v>0</v>
      </c>
      <c r="G52" s="54">
        <f t="shared" si="2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7"/>
        <v>2785.1577657829594</v>
      </c>
      <c r="K52" s="14">
        <f t="shared" si="3"/>
        <v>0</v>
      </c>
      <c r="L52" s="13">
        <f t="shared" si="4"/>
        <v>0</v>
      </c>
      <c r="M52" s="13">
        <f t="shared" si="5"/>
        <v>0</v>
      </c>
    </row>
    <row r="53" spans="1:13" ht="14.25" x14ac:dyDescent="0.2">
      <c r="A53" s="60">
        <v>50</v>
      </c>
      <c r="B53" s="22" t="s">
        <v>114</v>
      </c>
      <c r="C53" s="55">
        <f>+'10.1.14_SIS'!CQ54</f>
        <v>0</v>
      </c>
      <c r="D53" s="55">
        <f>+'2.1.15_SIS'!CN54</f>
        <v>0</v>
      </c>
      <c r="E53" s="55">
        <f t="shared" si="6"/>
        <v>0</v>
      </c>
      <c r="F53" s="55">
        <f t="shared" si="1"/>
        <v>0</v>
      </c>
      <c r="G53" s="55">
        <f t="shared" si="2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7"/>
        <v>2906.0746361350839</v>
      </c>
      <c r="K53" s="10">
        <f t="shared" si="3"/>
        <v>0</v>
      </c>
      <c r="L53" s="11">
        <f t="shared" si="4"/>
        <v>0</v>
      </c>
      <c r="M53" s="11">
        <f t="shared" si="5"/>
        <v>0</v>
      </c>
    </row>
    <row r="54" spans="1:13" ht="14.25" x14ac:dyDescent="0.2">
      <c r="A54" s="59">
        <v>51</v>
      </c>
      <c r="B54" s="20" t="s">
        <v>113</v>
      </c>
      <c r="C54" s="54">
        <f>+'10.1.14_SIS'!CQ55</f>
        <v>0</v>
      </c>
      <c r="D54" s="54">
        <f>+'2.1.15_SIS'!CN55</f>
        <v>0</v>
      </c>
      <c r="E54" s="54">
        <f t="shared" si="6"/>
        <v>0</v>
      </c>
      <c r="F54" s="54">
        <f t="shared" si="1"/>
        <v>0</v>
      </c>
      <c r="G54" s="54">
        <f t="shared" si="2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7"/>
        <v>2430.4264301089497</v>
      </c>
      <c r="K54" s="14">
        <f t="shared" si="3"/>
        <v>0</v>
      </c>
      <c r="L54" s="13">
        <f t="shared" si="4"/>
        <v>0</v>
      </c>
      <c r="M54" s="13">
        <f t="shared" si="5"/>
        <v>0</v>
      </c>
    </row>
    <row r="55" spans="1:13" ht="14.25" x14ac:dyDescent="0.2">
      <c r="A55" s="59">
        <v>52</v>
      </c>
      <c r="B55" s="20" t="s">
        <v>112</v>
      </c>
      <c r="C55" s="54">
        <f>+'10.1.14_SIS'!CQ56</f>
        <v>0</v>
      </c>
      <c r="D55" s="54">
        <f>+'2.1.15_SIS'!CN56</f>
        <v>0</v>
      </c>
      <c r="E55" s="54">
        <f t="shared" si="6"/>
        <v>0</v>
      </c>
      <c r="F55" s="54">
        <f t="shared" si="1"/>
        <v>0</v>
      </c>
      <c r="G55" s="54">
        <f t="shared" si="2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7"/>
        <v>2860.3222922614086</v>
      </c>
      <c r="K55" s="14">
        <f t="shared" si="3"/>
        <v>0</v>
      </c>
      <c r="L55" s="13">
        <f t="shared" si="4"/>
        <v>0</v>
      </c>
      <c r="M55" s="13">
        <f t="shared" si="5"/>
        <v>0</v>
      </c>
    </row>
    <row r="56" spans="1:13" ht="14.25" x14ac:dyDescent="0.2">
      <c r="A56" s="59">
        <v>53</v>
      </c>
      <c r="B56" s="20" t="s">
        <v>111</v>
      </c>
      <c r="C56" s="54">
        <f>+'10.1.14_SIS'!CQ57</f>
        <v>0</v>
      </c>
      <c r="D56" s="54">
        <f>+'2.1.15_SIS'!CN57</f>
        <v>0</v>
      </c>
      <c r="E56" s="54">
        <f t="shared" si="6"/>
        <v>0</v>
      </c>
      <c r="F56" s="54">
        <f t="shared" si="1"/>
        <v>0</v>
      </c>
      <c r="G56" s="54">
        <f t="shared" si="2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7"/>
        <v>2874.945409702274</v>
      </c>
      <c r="K56" s="14">
        <f t="shared" si="3"/>
        <v>0</v>
      </c>
      <c r="L56" s="13">
        <f t="shared" si="4"/>
        <v>0</v>
      </c>
      <c r="M56" s="13">
        <f t="shared" si="5"/>
        <v>0</v>
      </c>
    </row>
    <row r="57" spans="1:13" ht="14.25" x14ac:dyDescent="0.2">
      <c r="A57" s="59">
        <v>54</v>
      </c>
      <c r="B57" s="20" t="s">
        <v>110</v>
      </c>
      <c r="C57" s="54">
        <f>+'10.1.14_SIS'!CQ58</f>
        <v>0</v>
      </c>
      <c r="D57" s="54">
        <f>+'2.1.15_SIS'!CN58</f>
        <v>0</v>
      </c>
      <c r="E57" s="54">
        <f t="shared" si="6"/>
        <v>0</v>
      </c>
      <c r="F57" s="54">
        <f t="shared" si="1"/>
        <v>0</v>
      </c>
      <c r="G57" s="54">
        <f t="shared" si="2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7"/>
        <v>3409.2649185258356</v>
      </c>
      <c r="K57" s="14">
        <f t="shared" si="3"/>
        <v>0</v>
      </c>
      <c r="L57" s="13">
        <f t="shared" si="4"/>
        <v>0</v>
      </c>
      <c r="M57" s="13">
        <f t="shared" si="5"/>
        <v>0</v>
      </c>
    </row>
    <row r="58" spans="1:13" ht="14.25" x14ac:dyDescent="0.2">
      <c r="A58" s="60">
        <v>55</v>
      </c>
      <c r="B58" s="22" t="s">
        <v>109</v>
      </c>
      <c r="C58" s="55">
        <f>+'10.1.14_SIS'!CQ59</f>
        <v>0</v>
      </c>
      <c r="D58" s="55">
        <f>+'2.1.15_SIS'!CN59</f>
        <v>0</v>
      </c>
      <c r="E58" s="55">
        <f t="shared" si="6"/>
        <v>0</v>
      </c>
      <c r="F58" s="55">
        <f t="shared" si="1"/>
        <v>0</v>
      </c>
      <c r="G58" s="55">
        <f t="shared" si="2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7"/>
        <v>2530.9812745649242</v>
      </c>
      <c r="K58" s="10">
        <f t="shared" si="3"/>
        <v>0</v>
      </c>
      <c r="L58" s="11">
        <f t="shared" si="4"/>
        <v>0</v>
      </c>
      <c r="M58" s="11">
        <f t="shared" si="5"/>
        <v>0</v>
      </c>
    </row>
    <row r="59" spans="1:13" ht="14.25" x14ac:dyDescent="0.2">
      <c r="A59" s="59">
        <v>56</v>
      </c>
      <c r="B59" s="20" t="s">
        <v>108</v>
      </c>
      <c r="C59" s="54">
        <f>+'10.1.14_SIS'!CQ60</f>
        <v>0</v>
      </c>
      <c r="D59" s="54">
        <f>+'2.1.15_SIS'!CN60</f>
        <v>0</v>
      </c>
      <c r="E59" s="54">
        <f t="shared" si="6"/>
        <v>0</v>
      </c>
      <c r="F59" s="54">
        <f t="shared" si="1"/>
        <v>0</v>
      </c>
      <c r="G59" s="54">
        <f t="shared" si="2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7"/>
        <v>2821.5754704144142</v>
      </c>
      <c r="K59" s="14">
        <f t="shared" si="3"/>
        <v>0</v>
      </c>
      <c r="L59" s="13">
        <f t="shared" si="4"/>
        <v>0</v>
      </c>
      <c r="M59" s="13">
        <f t="shared" si="5"/>
        <v>0</v>
      </c>
    </row>
    <row r="60" spans="1:13" ht="14.25" x14ac:dyDescent="0.2">
      <c r="A60" s="59">
        <v>57</v>
      </c>
      <c r="B60" s="20" t="s">
        <v>107</v>
      </c>
      <c r="C60" s="54">
        <f>+'10.1.14_SIS'!CQ61</f>
        <v>0</v>
      </c>
      <c r="D60" s="54">
        <f>+'2.1.15_SIS'!CN61</f>
        <v>0</v>
      </c>
      <c r="E60" s="54">
        <f t="shared" si="6"/>
        <v>0</v>
      </c>
      <c r="F60" s="54">
        <f t="shared" si="1"/>
        <v>0</v>
      </c>
      <c r="G60" s="54">
        <f t="shared" si="2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7"/>
        <v>2695.2511489615345</v>
      </c>
      <c r="K60" s="14">
        <f t="shared" si="3"/>
        <v>0</v>
      </c>
      <c r="L60" s="13">
        <f t="shared" si="4"/>
        <v>0</v>
      </c>
      <c r="M60" s="13">
        <f t="shared" si="5"/>
        <v>0</v>
      </c>
    </row>
    <row r="61" spans="1:13" ht="14.25" x14ac:dyDescent="0.2">
      <c r="A61" s="59">
        <v>58</v>
      </c>
      <c r="B61" s="20" t="s">
        <v>106</v>
      </c>
      <c r="C61" s="54">
        <f>+'10.1.14_SIS'!CQ62</f>
        <v>0</v>
      </c>
      <c r="D61" s="54">
        <f>+'2.1.15_SIS'!CN62</f>
        <v>0</v>
      </c>
      <c r="E61" s="54">
        <f t="shared" si="6"/>
        <v>0</v>
      </c>
      <c r="F61" s="54">
        <f t="shared" si="1"/>
        <v>0</v>
      </c>
      <c r="G61" s="54">
        <f t="shared" si="2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7"/>
        <v>3185.0764818941061</v>
      </c>
      <c r="K61" s="14">
        <f t="shared" si="3"/>
        <v>0</v>
      </c>
      <c r="L61" s="13">
        <f t="shared" si="4"/>
        <v>0</v>
      </c>
      <c r="M61" s="13">
        <f t="shared" si="5"/>
        <v>0</v>
      </c>
    </row>
    <row r="62" spans="1:13" ht="14.25" x14ac:dyDescent="0.2">
      <c r="A62" s="59">
        <v>59</v>
      </c>
      <c r="B62" s="20" t="s">
        <v>105</v>
      </c>
      <c r="C62" s="54">
        <f>+'10.1.14_SIS'!CQ63</f>
        <v>0</v>
      </c>
      <c r="D62" s="54">
        <f>+'2.1.15_SIS'!CN63</f>
        <v>1</v>
      </c>
      <c r="E62" s="54">
        <f t="shared" si="6"/>
        <v>1</v>
      </c>
      <c r="F62" s="54">
        <f t="shared" si="1"/>
        <v>1</v>
      </c>
      <c r="G62" s="54">
        <f t="shared" si="2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7"/>
        <v>3655.7331467609238</v>
      </c>
      <c r="K62" s="14">
        <f t="shared" si="3"/>
        <v>3655.7331467609238</v>
      </c>
      <c r="L62" s="13">
        <f t="shared" si="4"/>
        <v>3655.7331467609238</v>
      </c>
      <c r="M62" s="13">
        <f t="shared" si="5"/>
        <v>0</v>
      </c>
    </row>
    <row r="63" spans="1:13" ht="14.25" x14ac:dyDescent="0.2">
      <c r="A63" s="60">
        <v>60</v>
      </c>
      <c r="B63" s="22" t="s">
        <v>104</v>
      </c>
      <c r="C63" s="55">
        <f>+'10.1.14_SIS'!CQ64</f>
        <v>0</v>
      </c>
      <c r="D63" s="55">
        <f>+'2.1.15_SIS'!CN64</f>
        <v>0</v>
      </c>
      <c r="E63" s="55">
        <f t="shared" si="6"/>
        <v>0</v>
      </c>
      <c r="F63" s="55">
        <f t="shared" si="1"/>
        <v>0</v>
      </c>
      <c r="G63" s="55">
        <f t="shared" si="2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7"/>
        <v>2947.632045031914</v>
      </c>
      <c r="K63" s="10">
        <f t="shared" si="3"/>
        <v>0</v>
      </c>
      <c r="L63" s="11">
        <f t="shared" si="4"/>
        <v>0</v>
      </c>
      <c r="M63" s="11">
        <f t="shared" si="5"/>
        <v>0</v>
      </c>
    </row>
    <row r="64" spans="1:13" ht="14.25" x14ac:dyDescent="0.2">
      <c r="A64" s="59">
        <v>61</v>
      </c>
      <c r="B64" s="20" t="s">
        <v>103</v>
      </c>
      <c r="C64" s="54">
        <f>+'10.1.14_SIS'!CQ65</f>
        <v>0</v>
      </c>
      <c r="D64" s="54">
        <f>+'2.1.15_SIS'!CN65</f>
        <v>0</v>
      </c>
      <c r="E64" s="54">
        <f t="shared" si="6"/>
        <v>0</v>
      </c>
      <c r="F64" s="54">
        <f t="shared" si="1"/>
        <v>0</v>
      </c>
      <c r="G64" s="54">
        <f t="shared" si="2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7"/>
        <v>1843.9337678184593</v>
      </c>
      <c r="K64" s="14">
        <f t="shared" si="3"/>
        <v>0</v>
      </c>
      <c r="L64" s="13">
        <f t="shared" si="4"/>
        <v>0</v>
      </c>
      <c r="M64" s="13">
        <f t="shared" si="5"/>
        <v>0</v>
      </c>
    </row>
    <row r="65" spans="1:13" ht="14.25" x14ac:dyDescent="0.2">
      <c r="A65" s="59">
        <v>62</v>
      </c>
      <c r="B65" s="20" t="s">
        <v>102</v>
      </c>
      <c r="C65" s="54">
        <f>+'10.1.14_SIS'!CQ66</f>
        <v>0</v>
      </c>
      <c r="D65" s="54">
        <f>+'2.1.15_SIS'!CN66</f>
        <v>0</v>
      </c>
      <c r="E65" s="54">
        <f t="shared" si="6"/>
        <v>0</v>
      </c>
      <c r="F65" s="54">
        <f t="shared" si="1"/>
        <v>0</v>
      </c>
      <c r="G65" s="54">
        <f t="shared" si="2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7"/>
        <v>3208.577269258004</v>
      </c>
      <c r="K65" s="14">
        <f t="shared" si="3"/>
        <v>0</v>
      </c>
      <c r="L65" s="13">
        <f t="shared" si="4"/>
        <v>0</v>
      </c>
      <c r="M65" s="13">
        <f t="shared" si="5"/>
        <v>0</v>
      </c>
    </row>
    <row r="66" spans="1:13" ht="14.25" x14ac:dyDescent="0.2">
      <c r="A66" s="59">
        <v>63</v>
      </c>
      <c r="B66" s="20" t="s">
        <v>101</v>
      </c>
      <c r="C66" s="54">
        <f>+'10.1.14_SIS'!CQ67</f>
        <v>0</v>
      </c>
      <c r="D66" s="54">
        <f>+'2.1.15_SIS'!CN67</f>
        <v>0</v>
      </c>
      <c r="E66" s="54">
        <f t="shared" si="6"/>
        <v>0</v>
      </c>
      <c r="F66" s="54">
        <f t="shared" si="1"/>
        <v>0</v>
      </c>
      <c r="G66" s="54">
        <f t="shared" si="2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7"/>
        <v>2440.5856740924046</v>
      </c>
      <c r="K66" s="14">
        <f t="shared" si="3"/>
        <v>0</v>
      </c>
      <c r="L66" s="13">
        <f t="shared" si="4"/>
        <v>0</v>
      </c>
      <c r="M66" s="13">
        <f t="shared" si="5"/>
        <v>0</v>
      </c>
    </row>
    <row r="67" spans="1:13" ht="14.25" x14ac:dyDescent="0.2">
      <c r="A67" s="59">
        <v>64</v>
      </c>
      <c r="B67" s="20" t="s">
        <v>100</v>
      </c>
      <c r="C67" s="54">
        <f>+'10.1.14_SIS'!CQ68</f>
        <v>0</v>
      </c>
      <c r="D67" s="54">
        <f>+'2.1.15_SIS'!CN68</f>
        <v>0</v>
      </c>
      <c r="E67" s="54">
        <f t="shared" si="6"/>
        <v>0</v>
      </c>
      <c r="F67" s="54">
        <f t="shared" si="1"/>
        <v>0</v>
      </c>
      <c r="G67" s="54">
        <f t="shared" si="2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7"/>
        <v>3435.2453766389126</v>
      </c>
      <c r="K67" s="14">
        <f t="shared" si="3"/>
        <v>0</v>
      </c>
      <c r="L67" s="13">
        <f t="shared" si="4"/>
        <v>0</v>
      </c>
      <c r="M67" s="13">
        <f t="shared" si="5"/>
        <v>0</v>
      </c>
    </row>
    <row r="68" spans="1:13" ht="14.25" x14ac:dyDescent="0.2">
      <c r="A68" s="60">
        <v>65</v>
      </c>
      <c r="B68" s="22" t="s">
        <v>99</v>
      </c>
      <c r="C68" s="55">
        <f>+'10.1.14_SIS'!CQ69</f>
        <v>0</v>
      </c>
      <c r="D68" s="55">
        <f>+'2.1.15_SIS'!CN69</f>
        <v>0</v>
      </c>
      <c r="E68" s="55">
        <f t="shared" si="6"/>
        <v>0</v>
      </c>
      <c r="F68" s="55">
        <f t="shared" ref="F68:F72" si="8">IF(E68&gt;0,E68,0)</f>
        <v>0</v>
      </c>
      <c r="G68" s="55">
        <f t="shared" ref="G68:G72" si="9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si="7"/>
        <v>2802.1402771971821</v>
      </c>
      <c r="K68" s="10">
        <f t="shared" ref="K68:K72" si="10">E68*J68</f>
        <v>0</v>
      </c>
      <c r="L68" s="11">
        <f t="shared" ref="L68:L72" si="11">IF(K68&gt;0,K68,0)</f>
        <v>0</v>
      </c>
      <c r="M68" s="11">
        <f t="shared" ref="M68:M72" si="12">IF(K68&lt;0,K68,0)</f>
        <v>0</v>
      </c>
    </row>
    <row r="69" spans="1:13" ht="14.25" x14ac:dyDescent="0.2">
      <c r="A69" s="59">
        <v>66</v>
      </c>
      <c r="B69" s="20" t="s">
        <v>98</v>
      </c>
      <c r="C69" s="54">
        <f>+'10.1.14_SIS'!CQ70</f>
        <v>0</v>
      </c>
      <c r="D69" s="54">
        <f>+'2.1.15_SIS'!CN70</f>
        <v>0</v>
      </c>
      <c r="E69" s="54">
        <f t="shared" ref="E69:E72" si="13">D69-C69</f>
        <v>0</v>
      </c>
      <c r="F69" s="54">
        <f t="shared" si="8"/>
        <v>0</v>
      </c>
      <c r="G69" s="54">
        <f t="shared" si="9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ref="J69:J72" si="14">(H69+I69)*0.5</f>
        <v>3647.034271695502</v>
      </c>
      <c r="K69" s="14">
        <f t="shared" si="10"/>
        <v>0</v>
      </c>
      <c r="L69" s="13">
        <f t="shared" si="11"/>
        <v>0</v>
      </c>
      <c r="M69" s="13">
        <f t="shared" si="12"/>
        <v>0</v>
      </c>
    </row>
    <row r="70" spans="1:13" ht="14.25" x14ac:dyDescent="0.2">
      <c r="A70" s="59">
        <v>67</v>
      </c>
      <c r="B70" s="20" t="s">
        <v>97</v>
      </c>
      <c r="C70" s="54">
        <f>+'10.1.14_SIS'!CQ71</f>
        <v>0</v>
      </c>
      <c r="D70" s="54">
        <f>+'2.1.15_SIS'!CN71</f>
        <v>0</v>
      </c>
      <c r="E70" s="54">
        <f t="shared" si="13"/>
        <v>0</v>
      </c>
      <c r="F70" s="54">
        <f t="shared" si="8"/>
        <v>0</v>
      </c>
      <c r="G70" s="54">
        <f t="shared" si="9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4"/>
        <v>2872.3783868067057</v>
      </c>
      <c r="K70" s="14">
        <f t="shared" si="10"/>
        <v>0</v>
      </c>
      <c r="L70" s="13">
        <f t="shared" si="11"/>
        <v>0</v>
      </c>
      <c r="M70" s="13">
        <f t="shared" si="12"/>
        <v>0</v>
      </c>
    </row>
    <row r="71" spans="1:13" ht="14.25" x14ac:dyDescent="0.2">
      <c r="A71" s="59">
        <v>68</v>
      </c>
      <c r="B71" s="20" t="s">
        <v>96</v>
      </c>
      <c r="C71" s="54">
        <f>+'10.1.14_SIS'!CQ72</f>
        <v>0</v>
      </c>
      <c r="D71" s="54">
        <f>+'2.1.15_SIS'!CN72</f>
        <v>0</v>
      </c>
      <c r="E71" s="54">
        <f t="shared" si="13"/>
        <v>0</v>
      </c>
      <c r="F71" s="54">
        <f t="shared" si="8"/>
        <v>0</v>
      </c>
      <c r="G71" s="54">
        <f t="shared" si="9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4"/>
        <v>3594.43221012803</v>
      </c>
      <c r="K71" s="14">
        <f t="shared" si="10"/>
        <v>0</v>
      </c>
      <c r="L71" s="13">
        <f t="shared" si="11"/>
        <v>0</v>
      </c>
      <c r="M71" s="13">
        <f t="shared" si="12"/>
        <v>0</v>
      </c>
    </row>
    <row r="72" spans="1:13" ht="14.25" x14ac:dyDescent="0.2">
      <c r="A72" s="59">
        <v>69</v>
      </c>
      <c r="B72" s="20" t="s">
        <v>95</v>
      </c>
      <c r="C72" s="54">
        <f>+'10.1.14_SIS'!CQ73</f>
        <v>0</v>
      </c>
      <c r="D72" s="54">
        <f>+'2.1.15_SIS'!CN73</f>
        <v>0</v>
      </c>
      <c r="E72" s="54">
        <f t="shared" si="13"/>
        <v>0</v>
      </c>
      <c r="F72" s="54">
        <f t="shared" si="8"/>
        <v>0</v>
      </c>
      <c r="G72" s="54">
        <f t="shared" si="9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4"/>
        <v>3214.0823960640669</v>
      </c>
      <c r="K72" s="14">
        <f t="shared" si="10"/>
        <v>0</v>
      </c>
      <c r="L72" s="13">
        <f t="shared" si="11"/>
        <v>0</v>
      </c>
      <c r="M72" s="13">
        <f t="shared" si="12"/>
        <v>0</v>
      </c>
    </row>
    <row r="73" spans="1:13" ht="13.5" thickBot="1" x14ac:dyDescent="0.25">
      <c r="A73" s="35"/>
      <c r="B73" s="34" t="s">
        <v>94</v>
      </c>
      <c r="C73" s="67">
        <f>SUM(C4:C72)</f>
        <v>105</v>
      </c>
      <c r="D73" s="67">
        <f>SUM(D4:D72)</f>
        <v>108</v>
      </c>
      <c r="E73" s="67">
        <f>SUM(E4:E72)</f>
        <v>3</v>
      </c>
      <c r="F73" s="67">
        <f>SUM(F4:F72)</f>
        <v>4</v>
      </c>
      <c r="G73" s="67">
        <f>SUM(G4:G72)</f>
        <v>-1</v>
      </c>
      <c r="H73" s="33"/>
      <c r="I73" s="32"/>
      <c r="J73" s="32"/>
      <c r="K73" s="32">
        <f>SUM(K4:K72)</f>
        <v>8466.4916187312265</v>
      </c>
      <c r="L73" s="32">
        <f>SUM(L4:L72)</f>
        <v>10640.858898269538</v>
      </c>
      <c r="M73" s="32">
        <f>SUM(M4:M72)</f>
        <v>-2174.3672795383109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February 1 Mid-year Adjustment for Students</oddHeader>
    <oddFooter>&amp;R&amp;P</oddFooter>
  </headerFooter>
  <colBreaks count="1" manualBreakCount="1">
    <brk id="7" max="73" man="1"/>
  </col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1" t="s">
        <v>374</v>
      </c>
      <c r="B1" s="222"/>
      <c r="C1" s="125" t="s">
        <v>508</v>
      </c>
      <c r="D1" s="124" t="s">
        <v>710</v>
      </c>
      <c r="E1" s="43" t="s">
        <v>709</v>
      </c>
      <c r="F1" s="43" t="s">
        <v>501</v>
      </c>
      <c r="G1" s="43" t="s">
        <v>502</v>
      </c>
      <c r="H1" s="126" t="s">
        <v>517</v>
      </c>
      <c r="I1" s="127" t="s">
        <v>503</v>
      </c>
      <c r="J1" s="124" t="s">
        <v>712</v>
      </c>
      <c r="K1" s="123" t="s">
        <v>505</v>
      </c>
      <c r="L1" s="123" t="s">
        <v>506</v>
      </c>
      <c r="M1" s="123" t="s">
        <v>507</v>
      </c>
    </row>
    <row r="2" spans="1:13" ht="13.9" customHeight="1" x14ac:dyDescent="0.25">
      <c r="A2" s="39"/>
      <c r="B2" s="38"/>
      <c r="C2" s="29">
        <v>1</v>
      </c>
      <c r="D2" s="29">
        <f>C2+1</f>
        <v>2</v>
      </c>
      <c r="E2" s="29">
        <f>D2+1</f>
        <v>3</v>
      </c>
      <c r="F2" s="29">
        <f t="shared" ref="F2:M2" si="0">E2+1</f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28" t="s">
        <v>90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54">
        <f>+'10.1.14_SIS'!CR5</f>
        <v>0</v>
      </c>
      <c r="D4" s="54">
        <f>+'2.1.15_SIS'!CO5</f>
        <v>0</v>
      </c>
      <c r="E4" s="54">
        <f>D4-C4</f>
        <v>0</v>
      </c>
      <c r="F4" s="54">
        <f t="shared" ref="F4:F67" si="1">IF(E4&gt;0,E4,0)</f>
        <v>0</v>
      </c>
      <c r="G4" s="54">
        <f t="shared" ref="G4:G67" si="2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>(H4+I4)*0.5</f>
        <v>2771.6692206674916</v>
      </c>
      <c r="K4" s="14">
        <f t="shared" ref="K4:K67" si="3">E4*J4</f>
        <v>0</v>
      </c>
      <c r="L4" s="13">
        <f t="shared" ref="L4:L67" si="4">IF(K4&gt;0,K4,0)</f>
        <v>0</v>
      </c>
      <c r="M4" s="13">
        <f t="shared" ref="M4:M67" si="5">IF(K4&lt;0,K4,0)</f>
        <v>0</v>
      </c>
    </row>
    <row r="5" spans="1:13" ht="14.25" x14ac:dyDescent="0.2">
      <c r="A5" s="59">
        <v>2</v>
      </c>
      <c r="B5" s="20" t="s">
        <v>162</v>
      </c>
      <c r="C5" s="54">
        <f>+'10.1.14_SIS'!CR6</f>
        <v>0</v>
      </c>
      <c r="D5" s="54">
        <f>+'2.1.15_SIS'!CO6</f>
        <v>0</v>
      </c>
      <c r="E5" s="54">
        <f t="shared" ref="E5:E68" si="6">D5-C5</f>
        <v>0</v>
      </c>
      <c r="F5" s="54">
        <f t="shared" si="1"/>
        <v>0</v>
      </c>
      <c r="G5" s="54">
        <f t="shared" si="2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ref="J5:J68" si="7">(H5+I5)*0.5</f>
        <v>3579.4733208693319</v>
      </c>
      <c r="K5" s="14">
        <f t="shared" si="3"/>
        <v>0</v>
      </c>
      <c r="L5" s="13">
        <f t="shared" si="4"/>
        <v>0</v>
      </c>
      <c r="M5" s="13">
        <f t="shared" si="5"/>
        <v>0</v>
      </c>
    </row>
    <row r="6" spans="1:13" ht="14.25" x14ac:dyDescent="0.2">
      <c r="A6" s="59">
        <v>3</v>
      </c>
      <c r="B6" s="20" t="s">
        <v>161</v>
      </c>
      <c r="C6" s="54">
        <f>+'10.1.14_SIS'!CR7</f>
        <v>0</v>
      </c>
      <c r="D6" s="54">
        <f>+'2.1.15_SIS'!CO7</f>
        <v>0</v>
      </c>
      <c r="E6" s="54">
        <f t="shared" si="6"/>
        <v>0</v>
      </c>
      <c r="F6" s="54">
        <f t="shared" si="1"/>
        <v>0</v>
      </c>
      <c r="G6" s="54">
        <f t="shared" si="2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7"/>
        <v>2376.013101369841</v>
      </c>
      <c r="K6" s="14">
        <f t="shared" si="3"/>
        <v>0</v>
      </c>
      <c r="L6" s="13">
        <f t="shared" si="4"/>
        <v>0</v>
      </c>
      <c r="M6" s="13">
        <f t="shared" si="5"/>
        <v>0</v>
      </c>
    </row>
    <row r="7" spans="1:13" ht="14.25" x14ac:dyDescent="0.2">
      <c r="A7" s="59">
        <v>4</v>
      </c>
      <c r="B7" s="20" t="s">
        <v>160</v>
      </c>
      <c r="C7" s="54">
        <f>+'10.1.14_SIS'!CR8</f>
        <v>0</v>
      </c>
      <c r="D7" s="54">
        <f>+'2.1.15_SIS'!CO8</f>
        <v>0</v>
      </c>
      <c r="E7" s="54">
        <f t="shared" si="6"/>
        <v>0</v>
      </c>
      <c r="F7" s="54">
        <f t="shared" si="1"/>
        <v>0</v>
      </c>
      <c r="G7" s="54">
        <f t="shared" si="2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7"/>
        <v>3352.4090723439285</v>
      </c>
      <c r="K7" s="14">
        <f t="shared" si="3"/>
        <v>0</v>
      </c>
      <c r="L7" s="13">
        <f t="shared" si="4"/>
        <v>0</v>
      </c>
      <c r="M7" s="13">
        <f t="shared" si="5"/>
        <v>0</v>
      </c>
    </row>
    <row r="8" spans="1:13" ht="14.25" x14ac:dyDescent="0.2">
      <c r="A8" s="60">
        <v>5</v>
      </c>
      <c r="B8" s="22" t="s">
        <v>159</v>
      </c>
      <c r="C8" s="55">
        <f>+'10.1.14_SIS'!CR9</f>
        <v>0</v>
      </c>
      <c r="D8" s="55">
        <f>+'2.1.15_SIS'!CO9</f>
        <v>0</v>
      </c>
      <c r="E8" s="55">
        <f t="shared" si="6"/>
        <v>0</v>
      </c>
      <c r="F8" s="55">
        <f t="shared" si="1"/>
        <v>0</v>
      </c>
      <c r="G8" s="55">
        <f t="shared" si="2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7"/>
        <v>2912.4252830049554</v>
      </c>
      <c r="K8" s="10">
        <f t="shared" si="3"/>
        <v>0</v>
      </c>
      <c r="L8" s="11">
        <f t="shared" si="4"/>
        <v>0</v>
      </c>
      <c r="M8" s="11">
        <f t="shared" si="5"/>
        <v>0</v>
      </c>
    </row>
    <row r="9" spans="1:13" ht="14.25" x14ac:dyDescent="0.2">
      <c r="A9" s="59">
        <v>6</v>
      </c>
      <c r="B9" s="20" t="s">
        <v>158</v>
      </c>
      <c r="C9" s="54">
        <f>+'10.1.14_SIS'!CR10</f>
        <v>0</v>
      </c>
      <c r="D9" s="54">
        <f>+'2.1.15_SIS'!CO10</f>
        <v>0</v>
      </c>
      <c r="E9" s="54">
        <f t="shared" si="6"/>
        <v>0</v>
      </c>
      <c r="F9" s="54">
        <f t="shared" si="1"/>
        <v>0</v>
      </c>
      <c r="G9" s="54">
        <f t="shared" si="2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7"/>
        <v>2961.9943062477932</v>
      </c>
      <c r="K9" s="14">
        <f t="shared" si="3"/>
        <v>0</v>
      </c>
      <c r="L9" s="13">
        <f t="shared" si="4"/>
        <v>0</v>
      </c>
      <c r="M9" s="13">
        <f t="shared" si="5"/>
        <v>0</v>
      </c>
    </row>
    <row r="10" spans="1:13" ht="14.25" x14ac:dyDescent="0.2">
      <c r="A10" s="59">
        <v>7</v>
      </c>
      <c r="B10" s="20" t="s">
        <v>157</v>
      </c>
      <c r="C10" s="54">
        <f>+'10.1.14_SIS'!CR11</f>
        <v>0</v>
      </c>
      <c r="D10" s="54">
        <f>+'2.1.15_SIS'!CO11</f>
        <v>0</v>
      </c>
      <c r="E10" s="54">
        <f t="shared" si="6"/>
        <v>0</v>
      </c>
      <c r="F10" s="54">
        <f t="shared" si="1"/>
        <v>0</v>
      </c>
      <c r="G10" s="54">
        <f t="shared" si="2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7"/>
        <v>1499.961598173516</v>
      </c>
      <c r="K10" s="14">
        <f t="shared" si="3"/>
        <v>0</v>
      </c>
      <c r="L10" s="13">
        <f t="shared" si="4"/>
        <v>0</v>
      </c>
      <c r="M10" s="13">
        <f t="shared" si="5"/>
        <v>0</v>
      </c>
    </row>
    <row r="11" spans="1:13" ht="14.25" x14ac:dyDescent="0.2">
      <c r="A11" s="59">
        <v>8</v>
      </c>
      <c r="B11" s="20" t="s">
        <v>156</v>
      </c>
      <c r="C11" s="54">
        <f>+'10.1.14_SIS'!CR12</f>
        <v>0</v>
      </c>
      <c r="D11" s="54">
        <f>+'2.1.15_SIS'!CO12</f>
        <v>0</v>
      </c>
      <c r="E11" s="54">
        <f t="shared" si="6"/>
        <v>0</v>
      </c>
      <c r="F11" s="54">
        <f t="shared" si="1"/>
        <v>0</v>
      </c>
      <c r="G11" s="54">
        <f t="shared" si="2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7"/>
        <v>2697.7812297794271</v>
      </c>
      <c r="K11" s="14">
        <f t="shared" si="3"/>
        <v>0</v>
      </c>
      <c r="L11" s="13">
        <f t="shared" si="4"/>
        <v>0</v>
      </c>
      <c r="M11" s="13">
        <f t="shared" si="5"/>
        <v>0</v>
      </c>
    </row>
    <row r="12" spans="1:13" ht="14.25" x14ac:dyDescent="0.2">
      <c r="A12" s="59">
        <v>9</v>
      </c>
      <c r="B12" s="20" t="s">
        <v>155</v>
      </c>
      <c r="C12" s="54">
        <f>+'10.1.14_SIS'!CR13</f>
        <v>0</v>
      </c>
      <c r="D12" s="54">
        <f>+'2.1.15_SIS'!CO13</f>
        <v>0</v>
      </c>
      <c r="E12" s="54">
        <f t="shared" si="6"/>
        <v>0</v>
      </c>
      <c r="F12" s="54">
        <f t="shared" si="1"/>
        <v>0</v>
      </c>
      <c r="G12" s="54">
        <f t="shared" si="2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7"/>
        <v>2688.6107536022505</v>
      </c>
      <c r="K12" s="14">
        <f t="shared" si="3"/>
        <v>0</v>
      </c>
      <c r="L12" s="13">
        <f t="shared" si="4"/>
        <v>0</v>
      </c>
      <c r="M12" s="13">
        <f t="shared" si="5"/>
        <v>0</v>
      </c>
    </row>
    <row r="13" spans="1:13" ht="14.25" x14ac:dyDescent="0.2">
      <c r="A13" s="60">
        <v>10</v>
      </c>
      <c r="B13" s="22" t="s">
        <v>154</v>
      </c>
      <c r="C13" s="55">
        <f>+'10.1.14_SIS'!CR14</f>
        <v>0</v>
      </c>
      <c r="D13" s="55">
        <f>+'2.1.15_SIS'!CO14</f>
        <v>0</v>
      </c>
      <c r="E13" s="55">
        <f t="shared" si="6"/>
        <v>0</v>
      </c>
      <c r="F13" s="55">
        <f t="shared" si="1"/>
        <v>0</v>
      </c>
      <c r="G13" s="55">
        <f t="shared" si="2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7"/>
        <v>2496.207366959236</v>
      </c>
      <c r="K13" s="10">
        <f t="shared" si="3"/>
        <v>0</v>
      </c>
      <c r="L13" s="11">
        <f t="shared" si="4"/>
        <v>0</v>
      </c>
      <c r="M13" s="11">
        <f t="shared" si="5"/>
        <v>0</v>
      </c>
    </row>
    <row r="14" spans="1:13" ht="14.25" x14ac:dyDescent="0.2">
      <c r="A14" s="59">
        <v>11</v>
      </c>
      <c r="B14" s="20" t="s">
        <v>153</v>
      </c>
      <c r="C14" s="54">
        <f>+'10.1.14_SIS'!CR15</f>
        <v>0</v>
      </c>
      <c r="D14" s="54">
        <f>+'2.1.15_SIS'!CO15</f>
        <v>0</v>
      </c>
      <c r="E14" s="54">
        <f t="shared" si="6"/>
        <v>0</v>
      </c>
      <c r="F14" s="54">
        <f t="shared" si="1"/>
        <v>0</v>
      </c>
      <c r="G14" s="54">
        <f t="shared" si="2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7"/>
        <v>3902.5436118176676</v>
      </c>
      <c r="K14" s="14">
        <f t="shared" si="3"/>
        <v>0</v>
      </c>
      <c r="L14" s="13">
        <f t="shared" si="4"/>
        <v>0</v>
      </c>
      <c r="M14" s="13">
        <f t="shared" si="5"/>
        <v>0</v>
      </c>
    </row>
    <row r="15" spans="1:13" ht="14.25" x14ac:dyDescent="0.2">
      <c r="A15" s="59">
        <v>12</v>
      </c>
      <c r="B15" s="20" t="s">
        <v>152</v>
      </c>
      <c r="C15" s="54">
        <f>+'10.1.14_SIS'!CR16</f>
        <v>0</v>
      </c>
      <c r="D15" s="54">
        <f>+'2.1.15_SIS'!CO16</f>
        <v>0</v>
      </c>
      <c r="E15" s="54">
        <f t="shared" si="6"/>
        <v>0</v>
      </c>
      <c r="F15" s="54">
        <f t="shared" si="1"/>
        <v>0</v>
      </c>
      <c r="G15" s="54">
        <f t="shared" si="2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7"/>
        <v>1364.9570491803279</v>
      </c>
      <c r="K15" s="14">
        <f t="shared" si="3"/>
        <v>0</v>
      </c>
      <c r="L15" s="13">
        <f t="shared" si="4"/>
        <v>0</v>
      </c>
      <c r="M15" s="13">
        <f t="shared" si="5"/>
        <v>0</v>
      </c>
    </row>
    <row r="16" spans="1:13" ht="14.25" x14ac:dyDescent="0.2">
      <c r="A16" s="59">
        <v>13</v>
      </c>
      <c r="B16" s="20" t="s">
        <v>151</v>
      </c>
      <c r="C16" s="54">
        <f>+'10.1.14_SIS'!CR17</f>
        <v>0</v>
      </c>
      <c r="D16" s="54">
        <f>+'2.1.15_SIS'!CO17</f>
        <v>0</v>
      </c>
      <c r="E16" s="54">
        <f t="shared" si="6"/>
        <v>0</v>
      </c>
      <c r="F16" s="54">
        <f t="shared" si="1"/>
        <v>0</v>
      </c>
      <c r="G16" s="54">
        <f t="shared" si="2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7"/>
        <v>3591.5298879166107</v>
      </c>
      <c r="K16" s="14">
        <f t="shared" si="3"/>
        <v>0</v>
      </c>
      <c r="L16" s="13">
        <f t="shared" si="4"/>
        <v>0</v>
      </c>
      <c r="M16" s="13">
        <f t="shared" si="5"/>
        <v>0</v>
      </c>
    </row>
    <row r="17" spans="1:13" ht="14.25" x14ac:dyDescent="0.2">
      <c r="A17" s="59">
        <v>14</v>
      </c>
      <c r="B17" s="20" t="s">
        <v>150</v>
      </c>
      <c r="C17" s="54">
        <f>+'10.1.14_SIS'!CR18</f>
        <v>0</v>
      </c>
      <c r="D17" s="54">
        <f>+'2.1.15_SIS'!CO18</f>
        <v>0</v>
      </c>
      <c r="E17" s="54">
        <f t="shared" si="6"/>
        <v>0</v>
      </c>
      <c r="F17" s="54">
        <f t="shared" si="1"/>
        <v>0</v>
      </c>
      <c r="G17" s="54">
        <f t="shared" si="2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7"/>
        <v>3072.4654706249999</v>
      </c>
      <c r="K17" s="14">
        <f t="shared" si="3"/>
        <v>0</v>
      </c>
      <c r="L17" s="13">
        <f t="shared" si="4"/>
        <v>0</v>
      </c>
      <c r="M17" s="13">
        <f t="shared" si="5"/>
        <v>0</v>
      </c>
    </row>
    <row r="18" spans="1:13" ht="14.25" x14ac:dyDescent="0.2">
      <c r="A18" s="60">
        <v>15</v>
      </c>
      <c r="B18" s="22" t="s">
        <v>149</v>
      </c>
      <c r="C18" s="55">
        <f>+'10.1.14_SIS'!CR19</f>
        <v>0</v>
      </c>
      <c r="D18" s="55">
        <f>+'2.1.15_SIS'!CO19</f>
        <v>0</v>
      </c>
      <c r="E18" s="55">
        <f t="shared" si="6"/>
        <v>0</v>
      </c>
      <c r="F18" s="55">
        <f t="shared" si="1"/>
        <v>0</v>
      </c>
      <c r="G18" s="55">
        <f t="shared" si="2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7"/>
        <v>3151.8142607029977</v>
      </c>
      <c r="K18" s="10">
        <f t="shared" si="3"/>
        <v>0</v>
      </c>
      <c r="L18" s="11">
        <f t="shared" si="4"/>
        <v>0</v>
      </c>
      <c r="M18" s="11">
        <f t="shared" si="5"/>
        <v>0</v>
      </c>
    </row>
    <row r="19" spans="1:13" ht="14.25" x14ac:dyDescent="0.2">
      <c r="A19" s="59">
        <v>16</v>
      </c>
      <c r="B19" s="20" t="s">
        <v>148</v>
      </c>
      <c r="C19" s="54">
        <f>+'10.1.14_SIS'!CR20</f>
        <v>0</v>
      </c>
      <c r="D19" s="54">
        <f>+'2.1.15_SIS'!CO20</f>
        <v>0</v>
      </c>
      <c r="E19" s="54">
        <f t="shared" si="6"/>
        <v>0</v>
      </c>
      <c r="F19" s="54">
        <f t="shared" si="1"/>
        <v>0</v>
      </c>
      <c r="G19" s="54">
        <f t="shared" si="2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7"/>
        <v>1333.4897177171013</v>
      </c>
      <c r="K19" s="14">
        <f t="shared" si="3"/>
        <v>0</v>
      </c>
      <c r="L19" s="13">
        <f t="shared" si="4"/>
        <v>0</v>
      </c>
      <c r="M19" s="13">
        <f t="shared" si="5"/>
        <v>0</v>
      </c>
    </row>
    <row r="20" spans="1:13" ht="14.25" x14ac:dyDescent="0.2">
      <c r="A20" s="59">
        <v>17</v>
      </c>
      <c r="B20" s="20" t="s">
        <v>147</v>
      </c>
      <c r="C20" s="54">
        <f>+'10.1.14_SIS'!CR21</f>
        <v>0</v>
      </c>
      <c r="D20" s="54">
        <f>+'2.1.15_SIS'!CO21</f>
        <v>0</v>
      </c>
      <c r="E20" s="54">
        <f t="shared" si="6"/>
        <v>0</v>
      </c>
      <c r="F20" s="54">
        <f t="shared" si="1"/>
        <v>0</v>
      </c>
      <c r="G20" s="54">
        <f t="shared" si="2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7"/>
        <v>2082.5378304967589</v>
      </c>
      <c r="K20" s="14">
        <f t="shared" si="3"/>
        <v>0</v>
      </c>
      <c r="L20" s="13">
        <f t="shared" si="4"/>
        <v>0</v>
      </c>
      <c r="M20" s="13">
        <f t="shared" si="5"/>
        <v>0</v>
      </c>
    </row>
    <row r="21" spans="1:13" ht="14.25" x14ac:dyDescent="0.2">
      <c r="A21" s="59">
        <v>18</v>
      </c>
      <c r="B21" s="20" t="s">
        <v>146</v>
      </c>
      <c r="C21" s="54">
        <f>+'10.1.14_SIS'!CR22</f>
        <v>0</v>
      </c>
      <c r="D21" s="54">
        <f>+'2.1.15_SIS'!CO22</f>
        <v>0</v>
      </c>
      <c r="E21" s="54">
        <f t="shared" si="6"/>
        <v>0</v>
      </c>
      <c r="F21" s="54">
        <f t="shared" si="1"/>
        <v>0</v>
      </c>
      <c r="G21" s="54">
        <f t="shared" si="2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7"/>
        <v>3600.2516750237864</v>
      </c>
      <c r="K21" s="14">
        <f t="shared" si="3"/>
        <v>0</v>
      </c>
      <c r="L21" s="13">
        <f t="shared" si="4"/>
        <v>0</v>
      </c>
      <c r="M21" s="13">
        <f t="shared" si="5"/>
        <v>0</v>
      </c>
    </row>
    <row r="22" spans="1:13" ht="14.25" x14ac:dyDescent="0.2">
      <c r="A22" s="59">
        <v>19</v>
      </c>
      <c r="B22" s="20" t="s">
        <v>145</v>
      </c>
      <c r="C22" s="54">
        <f>+'10.1.14_SIS'!CR23</f>
        <v>0</v>
      </c>
      <c r="D22" s="54">
        <f>+'2.1.15_SIS'!CO23</f>
        <v>0</v>
      </c>
      <c r="E22" s="54">
        <f t="shared" si="6"/>
        <v>0</v>
      </c>
      <c r="F22" s="54">
        <f t="shared" si="1"/>
        <v>0</v>
      </c>
      <c r="G22" s="54">
        <f t="shared" si="2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7"/>
        <v>3109.9110934730224</v>
      </c>
      <c r="K22" s="14">
        <f t="shared" si="3"/>
        <v>0</v>
      </c>
      <c r="L22" s="13">
        <f t="shared" si="4"/>
        <v>0</v>
      </c>
      <c r="M22" s="13">
        <f t="shared" si="5"/>
        <v>0</v>
      </c>
    </row>
    <row r="23" spans="1:13" ht="14.25" x14ac:dyDescent="0.2">
      <c r="A23" s="60">
        <v>20</v>
      </c>
      <c r="B23" s="22" t="s">
        <v>144</v>
      </c>
      <c r="C23" s="55">
        <f>+'10.1.14_SIS'!CR24</f>
        <v>0</v>
      </c>
      <c r="D23" s="55">
        <f>+'2.1.15_SIS'!CO24</f>
        <v>0</v>
      </c>
      <c r="E23" s="55">
        <f t="shared" si="6"/>
        <v>0</v>
      </c>
      <c r="F23" s="55">
        <f t="shared" si="1"/>
        <v>0</v>
      </c>
      <c r="G23" s="55">
        <f t="shared" si="2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7"/>
        <v>2932.3450782781006</v>
      </c>
      <c r="K23" s="10">
        <f t="shared" si="3"/>
        <v>0</v>
      </c>
      <c r="L23" s="11">
        <f t="shared" si="4"/>
        <v>0</v>
      </c>
      <c r="M23" s="11">
        <f t="shared" si="5"/>
        <v>0</v>
      </c>
    </row>
    <row r="24" spans="1:13" ht="14.25" x14ac:dyDescent="0.2">
      <c r="A24" s="59">
        <v>21</v>
      </c>
      <c r="B24" s="20" t="s">
        <v>143</v>
      </c>
      <c r="C24" s="54">
        <f>+'10.1.14_SIS'!CR25</f>
        <v>0</v>
      </c>
      <c r="D24" s="54">
        <f>+'2.1.15_SIS'!CO25</f>
        <v>0</v>
      </c>
      <c r="E24" s="54">
        <f t="shared" si="6"/>
        <v>0</v>
      </c>
      <c r="F24" s="54">
        <f t="shared" si="1"/>
        <v>0</v>
      </c>
      <c r="G24" s="54">
        <f t="shared" si="2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7"/>
        <v>3346.3271147933883</v>
      </c>
      <c r="K24" s="14">
        <f t="shared" si="3"/>
        <v>0</v>
      </c>
      <c r="L24" s="13">
        <f t="shared" si="4"/>
        <v>0</v>
      </c>
      <c r="M24" s="13">
        <f t="shared" si="5"/>
        <v>0</v>
      </c>
    </row>
    <row r="25" spans="1:13" ht="14.25" x14ac:dyDescent="0.2">
      <c r="A25" s="59">
        <v>22</v>
      </c>
      <c r="B25" s="20" t="s">
        <v>142</v>
      </c>
      <c r="C25" s="54">
        <f>+'10.1.14_SIS'!CR26</f>
        <v>0</v>
      </c>
      <c r="D25" s="54">
        <f>+'2.1.15_SIS'!CO26</f>
        <v>0</v>
      </c>
      <c r="E25" s="54">
        <f t="shared" si="6"/>
        <v>0</v>
      </c>
      <c r="F25" s="54">
        <f t="shared" si="1"/>
        <v>0</v>
      </c>
      <c r="G25" s="54">
        <f t="shared" si="2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7"/>
        <v>3456.2349904097996</v>
      </c>
      <c r="K25" s="14">
        <f t="shared" si="3"/>
        <v>0</v>
      </c>
      <c r="L25" s="13">
        <f t="shared" si="4"/>
        <v>0</v>
      </c>
      <c r="M25" s="13">
        <f t="shared" si="5"/>
        <v>0</v>
      </c>
    </row>
    <row r="26" spans="1:13" ht="14.25" x14ac:dyDescent="0.2">
      <c r="A26" s="59">
        <v>23</v>
      </c>
      <c r="B26" s="20" t="s">
        <v>141</v>
      </c>
      <c r="C26" s="54">
        <f>+'10.1.14_SIS'!CR27</f>
        <v>0</v>
      </c>
      <c r="D26" s="54">
        <f>+'2.1.15_SIS'!CO27</f>
        <v>0</v>
      </c>
      <c r="E26" s="54">
        <f t="shared" si="6"/>
        <v>0</v>
      </c>
      <c r="F26" s="54">
        <f t="shared" si="1"/>
        <v>0</v>
      </c>
      <c r="G26" s="54">
        <f t="shared" si="2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7"/>
        <v>2849.8007632989579</v>
      </c>
      <c r="K26" s="14">
        <f t="shared" si="3"/>
        <v>0</v>
      </c>
      <c r="L26" s="13">
        <f t="shared" si="4"/>
        <v>0</v>
      </c>
      <c r="M26" s="13">
        <f t="shared" si="5"/>
        <v>0</v>
      </c>
    </row>
    <row r="27" spans="1:13" ht="14.25" x14ac:dyDescent="0.2">
      <c r="A27" s="59">
        <v>24</v>
      </c>
      <c r="B27" s="20" t="s">
        <v>140</v>
      </c>
      <c r="C27" s="54">
        <f>+'10.1.14_SIS'!CR28</f>
        <v>0</v>
      </c>
      <c r="D27" s="54">
        <f>+'2.1.15_SIS'!CO28</f>
        <v>0</v>
      </c>
      <c r="E27" s="54">
        <f t="shared" si="6"/>
        <v>0</v>
      </c>
      <c r="F27" s="54">
        <f t="shared" si="1"/>
        <v>0</v>
      </c>
      <c r="G27" s="54">
        <f t="shared" si="2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7"/>
        <v>1732.96201807885</v>
      </c>
      <c r="K27" s="14">
        <f t="shared" si="3"/>
        <v>0</v>
      </c>
      <c r="L27" s="13">
        <f t="shared" si="4"/>
        <v>0</v>
      </c>
      <c r="M27" s="13">
        <f t="shared" si="5"/>
        <v>0</v>
      </c>
    </row>
    <row r="28" spans="1:13" ht="14.25" x14ac:dyDescent="0.2">
      <c r="A28" s="60">
        <v>25</v>
      </c>
      <c r="B28" s="22" t="s">
        <v>139</v>
      </c>
      <c r="C28" s="55">
        <f>+'10.1.14_SIS'!CR29</f>
        <v>0</v>
      </c>
      <c r="D28" s="55">
        <f>+'2.1.15_SIS'!CO29</f>
        <v>0</v>
      </c>
      <c r="E28" s="55">
        <f t="shared" si="6"/>
        <v>0</v>
      </c>
      <c r="F28" s="55">
        <f t="shared" si="1"/>
        <v>0</v>
      </c>
      <c r="G28" s="55">
        <f t="shared" si="2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7"/>
        <v>2413.4010137472851</v>
      </c>
      <c r="K28" s="10">
        <f t="shared" si="3"/>
        <v>0</v>
      </c>
      <c r="L28" s="11">
        <f t="shared" si="4"/>
        <v>0</v>
      </c>
      <c r="M28" s="11">
        <f t="shared" si="5"/>
        <v>0</v>
      </c>
    </row>
    <row r="29" spans="1:13" ht="14.25" x14ac:dyDescent="0.2">
      <c r="A29" s="59">
        <v>26</v>
      </c>
      <c r="B29" s="20" t="s">
        <v>138</v>
      </c>
      <c r="C29" s="54">
        <f>+'10.1.14_SIS'!CR30</f>
        <v>0</v>
      </c>
      <c r="D29" s="54">
        <f>+'2.1.15_SIS'!CO30</f>
        <v>0</v>
      </c>
      <c r="E29" s="54">
        <f t="shared" si="6"/>
        <v>0</v>
      </c>
      <c r="F29" s="54">
        <f t="shared" si="1"/>
        <v>0</v>
      </c>
      <c r="G29" s="54">
        <f t="shared" si="2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7"/>
        <v>2130.6974985285419</v>
      </c>
      <c r="K29" s="14">
        <f t="shared" si="3"/>
        <v>0</v>
      </c>
      <c r="L29" s="13">
        <f t="shared" si="4"/>
        <v>0</v>
      </c>
      <c r="M29" s="13">
        <f t="shared" si="5"/>
        <v>0</v>
      </c>
    </row>
    <row r="30" spans="1:13" ht="14.25" x14ac:dyDescent="0.2">
      <c r="A30" s="59">
        <v>27</v>
      </c>
      <c r="B30" s="20" t="s">
        <v>137</v>
      </c>
      <c r="C30" s="54">
        <f>+'10.1.14_SIS'!CR31</f>
        <v>0</v>
      </c>
      <c r="D30" s="54">
        <f>+'2.1.15_SIS'!CO31</f>
        <v>0</v>
      </c>
      <c r="E30" s="54">
        <f t="shared" si="6"/>
        <v>0</v>
      </c>
      <c r="F30" s="54">
        <f t="shared" si="1"/>
        <v>0</v>
      </c>
      <c r="G30" s="54">
        <f t="shared" si="2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7"/>
        <v>3248.9806919988505</v>
      </c>
      <c r="K30" s="14">
        <f t="shared" si="3"/>
        <v>0</v>
      </c>
      <c r="L30" s="13">
        <f t="shared" si="4"/>
        <v>0</v>
      </c>
      <c r="M30" s="13">
        <f t="shared" si="5"/>
        <v>0</v>
      </c>
    </row>
    <row r="31" spans="1:13" ht="14.25" x14ac:dyDescent="0.2">
      <c r="A31" s="59">
        <v>28</v>
      </c>
      <c r="B31" s="20" t="s">
        <v>136</v>
      </c>
      <c r="C31" s="54">
        <f>+'10.1.14_SIS'!CR32</f>
        <v>0</v>
      </c>
      <c r="D31" s="54">
        <f>+'2.1.15_SIS'!CO32</f>
        <v>0</v>
      </c>
      <c r="E31" s="54">
        <f t="shared" si="6"/>
        <v>0</v>
      </c>
      <c r="F31" s="54">
        <f t="shared" si="1"/>
        <v>0</v>
      </c>
      <c r="G31" s="54">
        <f t="shared" si="2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7"/>
        <v>1915.9079423284411</v>
      </c>
      <c r="K31" s="14">
        <f t="shared" si="3"/>
        <v>0</v>
      </c>
      <c r="L31" s="13">
        <f t="shared" si="4"/>
        <v>0</v>
      </c>
      <c r="M31" s="13">
        <f t="shared" si="5"/>
        <v>0</v>
      </c>
    </row>
    <row r="32" spans="1:13" ht="14.25" x14ac:dyDescent="0.2">
      <c r="A32" s="59">
        <v>29</v>
      </c>
      <c r="B32" s="20" t="s">
        <v>135</v>
      </c>
      <c r="C32" s="54">
        <f>+'10.1.14_SIS'!CR33</f>
        <v>0</v>
      </c>
      <c r="D32" s="54">
        <f>+'2.1.15_SIS'!CO33</f>
        <v>0</v>
      </c>
      <c r="E32" s="54">
        <f t="shared" si="6"/>
        <v>0</v>
      </c>
      <c r="F32" s="54">
        <f t="shared" si="1"/>
        <v>0</v>
      </c>
      <c r="G32" s="54">
        <f t="shared" si="2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7"/>
        <v>2296.9811605086861</v>
      </c>
      <c r="K32" s="14">
        <f t="shared" si="3"/>
        <v>0</v>
      </c>
      <c r="L32" s="13">
        <f t="shared" si="4"/>
        <v>0</v>
      </c>
      <c r="M32" s="13">
        <f t="shared" si="5"/>
        <v>0</v>
      </c>
    </row>
    <row r="33" spans="1:13" ht="14.25" x14ac:dyDescent="0.2">
      <c r="A33" s="60">
        <v>30</v>
      </c>
      <c r="B33" s="22" t="s">
        <v>134</v>
      </c>
      <c r="C33" s="55">
        <f>+'10.1.14_SIS'!CR34</f>
        <v>0</v>
      </c>
      <c r="D33" s="55">
        <f>+'2.1.15_SIS'!CO34</f>
        <v>0</v>
      </c>
      <c r="E33" s="55">
        <f t="shared" si="6"/>
        <v>0</v>
      </c>
      <c r="F33" s="55">
        <f t="shared" si="1"/>
        <v>0</v>
      </c>
      <c r="G33" s="55">
        <f t="shared" si="2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7"/>
        <v>3265.8513636998382</v>
      </c>
      <c r="K33" s="10">
        <f t="shared" si="3"/>
        <v>0</v>
      </c>
      <c r="L33" s="11">
        <f t="shared" si="4"/>
        <v>0</v>
      </c>
      <c r="M33" s="11">
        <f t="shared" si="5"/>
        <v>0</v>
      </c>
    </row>
    <row r="34" spans="1:13" ht="14.25" x14ac:dyDescent="0.2">
      <c r="A34" s="59">
        <v>31</v>
      </c>
      <c r="B34" s="20" t="s">
        <v>133</v>
      </c>
      <c r="C34" s="54">
        <f>+'10.1.14_SIS'!CR35</f>
        <v>0</v>
      </c>
      <c r="D34" s="54">
        <f>+'2.1.15_SIS'!CO35</f>
        <v>0</v>
      </c>
      <c r="E34" s="54">
        <f t="shared" si="6"/>
        <v>0</v>
      </c>
      <c r="F34" s="54">
        <f t="shared" si="1"/>
        <v>0</v>
      </c>
      <c r="G34" s="54">
        <f t="shared" si="2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7"/>
        <v>2570.7238358434265</v>
      </c>
      <c r="K34" s="14">
        <f t="shared" si="3"/>
        <v>0</v>
      </c>
      <c r="L34" s="13">
        <f t="shared" si="4"/>
        <v>0</v>
      </c>
      <c r="M34" s="13">
        <f t="shared" si="5"/>
        <v>0</v>
      </c>
    </row>
    <row r="35" spans="1:13" ht="14.25" x14ac:dyDescent="0.2">
      <c r="A35" s="59">
        <v>32</v>
      </c>
      <c r="B35" s="20" t="s">
        <v>132</v>
      </c>
      <c r="C35" s="54">
        <f>+'10.1.14_SIS'!CR36</f>
        <v>0</v>
      </c>
      <c r="D35" s="54">
        <f>+'2.1.15_SIS'!CO36</f>
        <v>0</v>
      </c>
      <c r="E35" s="54">
        <f t="shared" si="6"/>
        <v>0</v>
      </c>
      <c r="F35" s="54">
        <f t="shared" si="1"/>
        <v>0</v>
      </c>
      <c r="G35" s="54">
        <f t="shared" si="2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7"/>
        <v>3106.2945945305637</v>
      </c>
      <c r="K35" s="14">
        <f t="shared" si="3"/>
        <v>0</v>
      </c>
      <c r="L35" s="13">
        <f t="shared" si="4"/>
        <v>0</v>
      </c>
      <c r="M35" s="13">
        <f t="shared" si="5"/>
        <v>0</v>
      </c>
    </row>
    <row r="36" spans="1:13" ht="14.25" x14ac:dyDescent="0.2">
      <c r="A36" s="59">
        <v>33</v>
      </c>
      <c r="B36" s="20" t="s">
        <v>131</v>
      </c>
      <c r="C36" s="54">
        <f>+'10.1.14_SIS'!CR37</f>
        <v>333</v>
      </c>
      <c r="D36" s="54">
        <f>+'2.1.15_SIS'!CO37</f>
        <v>338</v>
      </c>
      <c r="E36" s="54">
        <f t="shared" si="6"/>
        <v>5</v>
      </c>
      <c r="F36" s="54">
        <f t="shared" si="1"/>
        <v>5</v>
      </c>
      <c r="G36" s="54">
        <f t="shared" si="2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7"/>
        <v>3055.7677279042618</v>
      </c>
      <c r="K36" s="14">
        <f t="shared" si="3"/>
        <v>15278.838639521309</v>
      </c>
      <c r="L36" s="13">
        <f t="shared" si="4"/>
        <v>15278.838639521309</v>
      </c>
      <c r="M36" s="13">
        <f t="shared" si="5"/>
        <v>0</v>
      </c>
    </row>
    <row r="37" spans="1:13" ht="14.25" x14ac:dyDescent="0.2">
      <c r="A37" s="59">
        <v>34</v>
      </c>
      <c r="B37" s="20" t="s">
        <v>130</v>
      </c>
      <c r="C37" s="54">
        <f>+'10.1.14_SIS'!CR38</f>
        <v>0</v>
      </c>
      <c r="D37" s="54">
        <f>+'2.1.15_SIS'!CO38</f>
        <v>0</v>
      </c>
      <c r="E37" s="54">
        <f t="shared" si="6"/>
        <v>0</v>
      </c>
      <c r="F37" s="54">
        <f t="shared" si="1"/>
        <v>0</v>
      </c>
      <c r="G37" s="54">
        <f t="shared" si="2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7"/>
        <v>3468.1038421394505</v>
      </c>
      <c r="K37" s="14">
        <f t="shared" si="3"/>
        <v>0</v>
      </c>
      <c r="L37" s="13">
        <f t="shared" si="4"/>
        <v>0</v>
      </c>
      <c r="M37" s="13">
        <f t="shared" si="5"/>
        <v>0</v>
      </c>
    </row>
    <row r="38" spans="1:13" ht="14.25" x14ac:dyDescent="0.2">
      <c r="A38" s="60">
        <v>35</v>
      </c>
      <c r="B38" s="22" t="s">
        <v>129</v>
      </c>
      <c r="C38" s="55">
        <f>+'10.1.14_SIS'!CR39</f>
        <v>0</v>
      </c>
      <c r="D38" s="55">
        <f>+'2.1.15_SIS'!CO39</f>
        <v>0</v>
      </c>
      <c r="E38" s="55">
        <f t="shared" si="6"/>
        <v>0</v>
      </c>
      <c r="F38" s="55">
        <f t="shared" si="1"/>
        <v>0</v>
      </c>
      <c r="G38" s="55">
        <f t="shared" si="2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7"/>
        <v>2852.1041030238803</v>
      </c>
      <c r="K38" s="10">
        <f t="shared" si="3"/>
        <v>0</v>
      </c>
      <c r="L38" s="11">
        <f t="shared" si="4"/>
        <v>0</v>
      </c>
      <c r="M38" s="11">
        <f t="shared" si="5"/>
        <v>0</v>
      </c>
    </row>
    <row r="39" spans="1:13" ht="14.25" x14ac:dyDescent="0.2">
      <c r="A39" s="59">
        <v>36</v>
      </c>
      <c r="B39" s="20" t="s">
        <v>128</v>
      </c>
      <c r="C39" s="54">
        <f>+'10.1.14_SIS'!CR40</f>
        <v>0</v>
      </c>
      <c r="D39" s="54">
        <f>+'2.1.15_SIS'!CO40</f>
        <v>0</v>
      </c>
      <c r="E39" s="54">
        <f t="shared" si="6"/>
        <v>0</v>
      </c>
      <c r="F39" s="54">
        <f t="shared" si="1"/>
        <v>0</v>
      </c>
      <c r="G39" s="54">
        <f t="shared" si="2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7"/>
        <v>2174.3672795383109</v>
      </c>
      <c r="K39" s="14">
        <f t="shared" si="3"/>
        <v>0</v>
      </c>
      <c r="L39" s="13">
        <f t="shared" si="4"/>
        <v>0</v>
      </c>
      <c r="M39" s="13">
        <f t="shared" si="5"/>
        <v>0</v>
      </c>
    </row>
    <row r="40" spans="1:13" ht="14.25" x14ac:dyDescent="0.2">
      <c r="A40" s="59">
        <v>37</v>
      </c>
      <c r="B40" s="20" t="s">
        <v>127</v>
      </c>
      <c r="C40" s="54">
        <f>+'10.1.14_SIS'!CR41</f>
        <v>0</v>
      </c>
      <c r="D40" s="54">
        <f>+'2.1.15_SIS'!CO41</f>
        <v>0</v>
      </c>
      <c r="E40" s="54">
        <f t="shared" si="6"/>
        <v>0</v>
      </c>
      <c r="F40" s="54">
        <f t="shared" si="1"/>
        <v>0</v>
      </c>
      <c r="G40" s="54">
        <f t="shared" si="2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7"/>
        <v>3159.4969630158844</v>
      </c>
      <c r="K40" s="14">
        <f t="shared" si="3"/>
        <v>0</v>
      </c>
      <c r="L40" s="13">
        <f t="shared" si="4"/>
        <v>0</v>
      </c>
      <c r="M40" s="13">
        <f t="shared" si="5"/>
        <v>0</v>
      </c>
    </row>
    <row r="41" spans="1:13" ht="14.25" x14ac:dyDescent="0.2">
      <c r="A41" s="59">
        <v>38</v>
      </c>
      <c r="B41" s="20" t="s">
        <v>126</v>
      </c>
      <c r="C41" s="54">
        <f>+'10.1.14_SIS'!CR42</f>
        <v>0</v>
      </c>
      <c r="D41" s="54">
        <f>+'2.1.15_SIS'!CO42</f>
        <v>0</v>
      </c>
      <c r="E41" s="54">
        <f t="shared" si="6"/>
        <v>0</v>
      </c>
      <c r="F41" s="54">
        <f t="shared" si="1"/>
        <v>0</v>
      </c>
      <c r="G41" s="54">
        <f t="shared" si="2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7"/>
        <v>1459.3608776458441</v>
      </c>
      <c r="K41" s="14">
        <f t="shared" si="3"/>
        <v>0</v>
      </c>
      <c r="L41" s="13">
        <f t="shared" si="4"/>
        <v>0</v>
      </c>
      <c r="M41" s="13">
        <f t="shared" si="5"/>
        <v>0</v>
      </c>
    </row>
    <row r="42" spans="1:13" ht="14.25" x14ac:dyDescent="0.2">
      <c r="A42" s="59">
        <v>39</v>
      </c>
      <c r="B42" s="20" t="s">
        <v>125</v>
      </c>
      <c r="C42" s="54">
        <f>+'10.1.14_SIS'!CR43</f>
        <v>0</v>
      </c>
      <c r="D42" s="54">
        <f>+'2.1.15_SIS'!CO43</f>
        <v>0</v>
      </c>
      <c r="E42" s="54">
        <f t="shared" si="6"/>
        <v>0</v>
      </c>
      <c r="F42" s="54">
        <f t="shared" si="1"/>
        <v>0</v>
      </c>
      <c r="G42" s="54">
        <f t="shared" si="2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7"/>
        <v>2218.280705678666</v>
      </c>
      <c r="K42" s="14">
        <f t="shared" si="3"/>
        <v>0</v>
      </c>
      <c r="L42" s="13">
        <f t="shared" si="4"/>
        <v>0</v>
      </c>
      <c r="M42" s="13">
        <f t="shared" si="5"/>
        <v>0</v>
      </c>
    </row>
    <row r="43" spans="1:13" ht="14.25" x14ac:dyDescent="0.2">
      <c r="A43" s="60">
        <v>40</v>
      </c>
      <c r="B43" s="22" t="s">
        <v>124</v>
      </c>
      <c r="C43" s="55">
        <f>+'10.1.14_SIS'!CR44</f>
        <v>0</v>
      </c>
      <c r="D43" s="55">
        <f>+'2.1.15_SIS'!CO44</f>
        <v>0</v>
      </c>
      <c r="E43" s="55">
        <f t="shared" si="6"/>
        <v>0</v>
      </c>
      <c r="F43" s="55">
        <f t="shared" si="1"/>
        <v>0</v>
      </c>
      <c r="G43" s="55">
        <f t="shared" si="2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7"/>
        <v>2911.0405142849204</v>
      </c>
      <c r="K43" s="10">
        <f t="shared" si="3"/>
        <v>0</v>
      </c>
      <c r="L43" s="11">
        <f t="shared" si="4"/>
        <v>0</v>
      </c>
      <c r="M43" s="11">
        <f t="shared" si="5"/>
        <v>0</v>
      </c>
    </row>
    <row r="44" spans="1:13" ht="14.25" x14ac:dyDescent="0.2">
      <c r="A44" s="59">
        <v>41</v>
      </c>
      <c r="B44" s="20" t="s">
        <v>123</v>
      </c>
      <c r="C44" s="54">
        <f>+'10.1.14_SIS'!CR45</f>
        <v>0</v>
      </c>
      <c r="D44" s="54">
        <f>+'2.1.15_SIS'!CO45</f>
        <v>0</v>
      </c>
      <c r="E44" s="54">
        <f t="shared" si="6"/>
        <v>0</v>
      </c>
      <c r="F44" s="54">
        <f t="shared" si="1"/>
        <v>0</v>
      </c>
      <c r="G44" s="54">
        <f t="shared" si="2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7"/>
        <v>2088.7074287358237</v>
      </c>
      <c r="K44" s="14">
        <f t="shared" si="3"/>
        <v>0</v>
      </c>
      <c r="L44" s="13">
        <f t="shared" si="4"/>
        <v>0</v>
      </c>
      <c r="M44" s="13">
        <f t="shared" si="5"/>
        <v>0</v>
      </c>
    </row>
    <row r="45" spans="1:13" ht="14.25" x14ac:dyDescent="0.2">
      <c r="A45" s="59">
        <v>42</v>
      </c>
      <c r="B45" s="20" t="s">
        <v>122</v>
      </c>
      <c r="C45" s="54">
        <f>+'10.1.14_SIS'!CR46</f>
        <v>0</v>
      </c>
      <c r="D45" s="54">
        <f>+'2.1.15_SIS'!CO46</f>
        <v>0</v>
      </c>
      <c r="E45" s="54">
        <f t="shared" si="6"/>
        <v>0</v>
      </c>
      <c r="F45" s="54">
        <f t="shared" si="1"/>
        <v>0</v>
      </c>
      <c r="G45" s="54">
        <f t="shared" si="2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7"/>
        <v>2823.9438875684341</v>
      </c>
      <c r="K45" s="14">
        <f t="shared" si="3"/>
        <v>0</v>
      </c>
      <c r="L45" s="13">
        <f t="shared" si="4"/>
        <v>0</v>
      </c>
      <c r="M45" s="13">
        <f t="shared" si="5"/>
        <v>0</v>
      </c>
    </row>
    <row r="46" spans="1:13" ht="14.25" x14ac:dyDescent="0.2">
      <c r="A46" s="59">
        <v>43</v>
      </c>
      <c r="B46" s="20" t="s">
        <v>121</v>
      </c>
      <c r="C46" s="54">
        <f>+'10.1.14_SIS'!CR47</f>
        <v>0</v>
      </c>
      <c r="D46" s="54">
        <f>+'2.1.15_SIS'!CO47</f>
        <v>0</v>
      </c>
      <c r="E46" s="54">
        <f t="shared" si="6"/>
        <v>0</v>
      </c>
      <c r="F46" s="54">
        <f t="shared" si="1"/>
        <v>0</v>
      </c>
      <c r="G46" s="54">
        <f t="shared" si="2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7"/>
        <v>3181.6769360297349</v>
      </c>
      <c r="K46" s="14">
        <f t="shared" si="3"/>
        <v>0</v>
      </c>
      <c r="L46" s="13">
        <f t="shared" si="4"/>
        <v>0</v>
      </c>
      <c r="M46" s="13">
        <f t="shared" si="5"/>
        <v>0</v>
      </c>
    </row>
    <row r="47" spans="1:13" ht="14.25" x14ac:dyDescent="0.2">
      <c r="A47" s="59">
        <v>44</v>
      </c>
      <c r="B47" s="20" t="s">
        <v>120</v>
      </c>
      <c r="C47" s="54">
        <f>+'10.1.14_SIS'!CR48</f>
        <v>0</v>
      </c>
      <c r="D47" s="54">
        <f>+'2.1.15_SIS'!CO48</f>
        <v>0</v>
      </c>
      <c r="E47" s="54">
        <f t="shared" si="6"/>
        <v>0</v>
      </c>
      <c r="F47" s="54">
        <f t="shared" si="1"/>
        <v>0</v>
      </c>
      <c r="G47" s="54">
        <f t="shared" si="2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7"/>
        <v>2780.3779075910179</v>
      </c>
      <c r="K47" s="14">
        <f t="shared" si="3"/>
        <v>0</v>
      </c>
      <c r="L47" s="13">
        <f t="shared" si="4"/>
        <v>0</v>
      </c>
      <c r="M47" s="13">
        <f t="shared" si="5"/>
        <v>0</v>
      </c>
    </row>
    <row r="48" spans="1:13" ht="14.25" x14ac:dyDescent="0.2">
      <c r="A48" s="60">
        <v>45</v>
      </c>
      <c r="B48" s="22" t="s">
        <v>119</v>
      </c>
      <c r="C48" s="55">
        <f>+'10.1.14_SIS'!CR49</f>
        <v>0</v>
      </c>
      <c r="D48" s="55">
        <f>+'2.1.15_SIS'!CO49</f>
        <v>0</v>
      </c>
      <c r="E48" s="55">
        <f t="shared" si="6"/>
        <v>0</v>
      </c>
      <c r="F48" s="55">
        <f t="shared" si="1"/>
        <v>0</v>
      </c>
      <c r="G48" s="55">
        <f t="shared" si="2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7"/>
        <v>1404.0036249734551</v>
      </c>
      <c r="K48" s="10">
        <f t="shared" si="3"/>
        <v>0</v>
      </c>
      <c r="L48" s="11">
        <f t="shared" si="4"/>
        <v>0</v>
      </c>
      <c r="M48" s="11">
        <f t="shared" si="5"/>
        <v>0</v>
      </c>
    </row>
    <row r="49" spans="1:13" ht="14.25" x14ac:dyDescent="0.2">
      <c r="A49" s="59">
        <v>46</v>
      </c>
      <c r="B49" s="20" t="s">
        <v>118</v>
      </c>
      <c r="C49" s="54">
        <f>+'10.1.14_SIS'!CR50</f>
        <v>0</v>
      </c>
      <c r="D49" s="54">
        <f>+'2.1.15_SIS'!CO50</f>
        <v>0</v>
      </c>
      <c r="E49" s="54">
        <f t="shared" si="6"/>
        <v>0</v>
      </c>
      <c r="F49" s="54">
        <f t="shared" si="1"/>
        <v>0</v>
      </c>
      <c r="G49" s="54">
        <f t="shared" si="2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7"/>
        <v>3389.6372234044193</v>
      </c>
      <c r="K49" s="14">
        <f t="shared" si="3"/>
        <v>0</v>
      </c>
      <c r="L49" s="13">
        <f t="shared" si="4"/>
        <v>0</v>
      </c>
      <c r="M49" s="13">
        <f t="shared" si="5"/>
        <v>0</v>
      </c>
    </row>
    <row r="50" spans="1:13" ht="14.25" x14ac:dyDescent="0.2">
      <c r="A50" s="59">
        <v>47</v>
      </c>
      <c r="B50" s="20" t="s">
        <v>117</v>
      </c>
      <c r="C50" s="54">
        <f>+'10.1.14_SIS'!CR51</f>
        <v>0</v>
      </c>
      <c r="D50" s="54">
        <f>+'2.1.15_SIS'!CO51</f>
        <v>0</v>
      </c>
      <c r="E50" s="54">
        <f t="shared" si="6"/>
        <v>0</v>
      </c>
      <c r="F50" s="54">
        <f t="shared" si="1"/>
        <v>0</v>
      </c>
      <c r="G50" s="54">
        <f t="shared" si="2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7"/>
        <v>1717.4542628823369</v>
      </c>
      <c r="K50" s="14">
        <f t="shared" si="3"/>
        <v>0</v>
      </c>
      <c r="L50" s="13">
        <f t="shared" si="4"/>
        <v>0</v>
      </c>
      <c r="M50" s="13">
        <f t="shared" si="5"/>
        <v>0</v>
      </c>
    </row>
    <row r="51" spans="1:13" ht="14.25" x14ac:dyDescent="0.2">
      <c r="A51" s="59">
        <v>48</v>
      </c>
      <c r="B51" s="20" t="s">
        <v>116</v>
      </c>
      <c r="C51" s="54">
        <f>+'10.1.14_SIS'!CR52</f>
        <v>0</v>
      </c>
      <c r="D51" s="54">
        <f>+'2.1.15_SIS'!CO52</f>
        <v>0</v>
      </c>
      <c r="E51" s="54">
        <f t="shared" si="6"/>
        <v>0</v>
      </c>
      <c r="F51" s="54">
        <f t="shared" si="1"/>
        <v>0</v>
      </c>
      <c r="G51" s="54">
        <f t="shared" si="2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7"/>
        <v>2427.2141264900361</v>
      </c>
      <c r="K51" s="14">
        <f t="shared" si="3"/>
        <v>0</v>
      </c>
      <c r="L51" s="13">
        <f t="shared" si="4"/>
        <v>0</v>
      </c>
      <c r="M51" s="13">
        <f t="shared" si="5"/>
        <v>0</v>
      </c>
    </row>
    <row r="52" spans="1:13" ht="14.25" x14ac:dyDescent="0.2">
      <c r="A52" s="59">
        <v>49</v>
      </c>
      <c r="B52" s="20" t="s">
        <v>115</v>
      </c>
      <c r="C52" s="54">
        <f>+'10.1.14_SIS'!CR53</f>
        <v>0</v>
      </c>
      <c r="D52" s="54">
        <f>+'2.1.15_SIS'!CO53</f>
        <v>0</v>
      </c>
      <c r="E52" s="54">
        <f t="shared" si="6"/>
        <v>0</v>
      </c>
      <c r="F52" s="54">
        <f t="shared" si="1"/>
        <v>0</v>
      </c>
      <c r="G52" s="54">
        <f t="shared" si="2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7"/>
        <v>2785.1577657829594</v>
      </c>
      <c r="K52" s="14">
        <f t="shared" si="3"/>
        <v>0</v>
      </c>
      <c r="L52" s="13">
        <f t="shared" si="4"/>
        <v>0</v>
      </c>
      <c r="M52" s="13">
        <f t="shared" si="5"/>
        <v>0</v>
      </c>
    </row>
    <row r="53" spans="1:13" ht="14.25" x14ac:dyDescent="0.2">
      <c r="A53" s="60">
        <v>50</v>
      </c>
      <c r="B53" s="22" t="s">
        <v>114</v>
      </c>
      <c r="C53" s="55">
        <f>+'10.1.14_SIS'!CR54</f>
        <v>0</v>
      </c>
      <c r="D53" s="55">
        <f>+'2.1.15_SIS'!CO54</f>
        <v>0</v>
      </c>
      <c r="E53" s="55">
        <f t="shared" si="6"/>
        <v>0</v>
      </c>
      <c r="F53" s="55">
        <f t="shared" si="1"/>
        <v>0</v>
      </c>
      <c r="G53" s="55">
        <f t="shared" si="2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7"/>
        <v>2906.0746361350839</v>
      </c>
      <c r="K53" s="10">
        <f t="shared" si="3"/>
        <v>0</v>
      </c>
      <c r="L53" s="11">
        <f t="shared" si="4"/>
        <v>0</v>
      </c>
      <c r="M53" s="11">
        <f t="shared" si="5"/>
        <v>0</v>
      </c>
    </row>
    <row r="54" spans="1:13" ht="14.25" x14ac:dyDescent="0.2">
      <c r="A54" s="59">
        <v>51</v>
      </c>
      <c r="B54" s="20" t="s">
        <v>113</v>
      </c>
      <c r="C54" s="54">
        <f>+'10.1.14_SIS'!CR55</f>
        <v>0</v>
      </c>
      <c r="D54" s="54">
        <f>+'2.1.15_SIS'!CO55</f>
        <v>0</v>
      </c>
      <c r="E54" s="54">
        <f t="shared" si="6"/>
        <v>0</v>
      </c>
      <c r="F54" s="54">
        <f t="shared" si="1"/>
        <v>0</v>
      </c>
      <c r="G54" s="54">
        <f t="shared" si="2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7"/>
        <v>2430.4264301089497</v>
      </c>
      <c r="K54" s="14">
        <f t="shared" si="3"/>
        <v>0</v>
      </c>
      <c r="L54" s="13">
        <f t="shared" si="4"/>
        <v>0</v>
      </c>
      <c r="M54" s="13">
        <f t="shared" si="5"/>
        <v>0</v>
      </c>
    </row>
    <row r="55" spans="1:13" ht="14.25" x14ac:dyDescent="0.2">
      <c r="A55" s="59">
        <v>52</v>
      </c>
      <c r="B55" s="20" t="s">
        <v>112</v>
      </c>
      <c r="C55" s="54">
        <f>+'10.1.14_SIS'!CR56</f>
        <v>0</v>
      </c>
      <c r="D55" s="54">
        <f>+'2.1.15_SIS'!CO56</f>
        <v>0</v>
      </c>
      <c r="E55" s="54">
        <f t="shared" si="6"/>
        <v>0</v>
      </c>
      <c r="F55" s="54">
        <f t="shared" si="1"/>
        <v>0</v>
      </c>
      <c r="G55" s="54">
        <f t="shared" si="2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7"/>
        <v>2860.3222922614086</v>
      </c>
      <c r="K55" s="14">
        <f t="shared" si="3"/>
        <v>0</v>
      </c>
      <c r="L55" s="13">
        <f t="shared" si="4"/>
        <v>0</v>
      </c>
      <c r="M55" s="13">
        <f t="shared" si="5"/>
        <v>0</v>
      </c>
    </row>
    <row r="56" spans="1:13" ht="14.25" x14ac:dyDescent="0.2">
      <c r="A56" s="59">
        <v>53</v>
      </c>
      <c r="B56" s="20" t="s">
        <v>111</v>
      </c>
      <c r="C56" s="54">
        <f>+'10.1.14_SIS'!CR57</f>
        <v>0</v>
      </c>
      <c r="D56" s="54">
        <f>+'2.1.15_SIS'!CO57</f>
        <v>0</v>
      </c>
      <c r="E56" s="54">
        <f t="shared" si="6"/>
        <v>0</v>
      </c>
      <c r="F56" s="54">
        <f t="shared" si="1"/>
        <v>0</v>
      </c>
      <c r="G56" s="54">
        <f t="shared" si="2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7"/>
        <v>2874.945409702274</v>
      </c>
      <c r="K56" s="14">
        <f t="shared" si="3"/>
        <v>0</v>
      </c>
      <c r="L56" s="13">
        <f t="shared" si="4"/>
        <v>0</v>
      </c>
      <c r="M56" s="13">
        <f t="shared" si="5"/>
        <v>0</v>
      </c>
    </row>
    <row r="57" spans="1:13" ht="14.25" x14ac:dyDescent="0.2">
      <c r="A57" s="59">
        <v>54</v>
      </c>
      <c r="B57" s="20" t="s">
        <v>110</v>
      </c>
      <c r="C57" s="54">
        <f>+'10.1.14_SIS'!CR58</f>
        <v>0</v>
      </c>
      <c r="D57" s="54">
        <f>+'2.1.15_SIS'!CO58</f>
        <v>1</v>
      </c>
      <c r="E57" s="54">
        <f t="shared" si="6"/>
        <v>1</v>
      </c>
      <c r="F57" s="54">
        <f t="shared" si="1"/>
        <v>1</v>
      </c>
      <c r="G57" s="54">
        <f t="shared" si="2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7"/>
        <v>3409.2649185258356</v>
      </c>
      <c r="K57" s="14">
        <f t="shared" si="3"/>
        <v>3409.2649185258356</v>
      </c>
      <c r="L57" s="13">
        <f t="shared" si="4"/>
        <v>3409.2649185258356</v>
      </c>
      <c r="M57" s="13">
        <f t="shared" si="5"/>
        <v>0</v>
      </c>
    </row>
    <row r="58" spans="1:13" ht="14.25" x14ac:dyDescent="0.2">
      <c r="A58" s="60">
        <v>55</v>
      </c>
      <c r="B58" s="22" t="s">
        <v>109</v>
      </c>
      <c r="C58" s="55">
        <f>+'10.1.14_SIS'!CR59</f>
        <v>0</v>
      </c>
      <c r="D58" s="55">
        <f>+'2.1.15_SIS'!CO59</f>
        <v>0</v>
      </c>
      <c r="E58" s="55">
        <f t="shared" si="6"/>
        <v>0</v>
      </c>
      <c r="F58" s="55">
        <f t="shared" si="1"/>
        <v>0</v>
      </c>
      <c r="G58" s="55">
        <f t="shared" si="2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7"/>
        <v>2530.9812745649242</v>
      </c>
      <c r="K58" s="10">
        <f t="shared" si="3"/>
        <v>0</v>
      </c>
      <c r="L58" s="11">
        <f t="shared" si="4"/>
        <v>0</v>
      </c>
      <c r="M58" s="11">
        <f t="shared" si="5"/>
        <v>0</v>
      </c>
    </row>
    <row r="59" spans="1:13" ht="14.25" x14ac:dyDescent="0.2">
      <c r="A59" s="59">
        <v>56</v>
      </c>
      <c r="B59" s="20" t="s">
        <v>108</v>
      </c>
      <c r="C59" s="54">
        <f>+'10.1.14_SIS'!CR60</f>
        <v>0</v>
      </c>
      <c r="D59" s="54">
        <f>+'2.1.15_SIS'!CO60</f>
        <v>0</v>
      </c>
      <c r="E59" s="54">
        <f t="shared" si="6"/>
        <v>0</v>
      </c>
      <c r="F59" s="54">
        <f t="shared" si="1"/>
        <v>0</v>
      </c>
      <c r="G59" s="54">
        <f t="shared" si="2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7"/>
        <v>2821.5754704144142</v>
      </c>
      <c r="K59" s="14">
        <f t="shared" si="3"/>
        <v>0</v>
      </c>
      <c r="L59" s="13">
        <f t="shared" si="4"/>
        <v>0</v>
      </c>
      <c r="M59" s="13">
        <f t="shared" si="5"/>
        <v>0</v>
      </c>
    </row>
    <row r="60" spans="1:13" ht="14.25" x14ac:dyDescent="0.2">
      <c r="A60" s="59">
        <v>57</v>
      </c>
      <c r="B60" s="20" t="s">
        <v>107</v>
      </c>
      <c r="C60" s="54">
        <f>+'10.1.14_SIS'!CR61</f>
        <v>0</v>
      </c>
      <c r="D60" s="54">
        <f>+'2.1.15_SIS'!CO61</f>
        <v>0</v>
      </c>
      <c r="E60" s="54">
        <f t="shared" si="6"/>
        <v>0</v>
      </c>
      <c r="F60" s="54">
        <f t="shared" si="1"/>
        <v>0</v>
      </c>
      <c r="G60" s="54">
        <f t="shared" si="2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7"/>
        <v>2695.2511489615345</v>
      </c>
      <c r="K60" s="14">
        <f t="shared" si="3"/>
        <v>0</v>
      </c>
      <c r="L60" s="13">
        <f t="shared" si="4"/>
        <v>0</v>
      </c>
      <c r="M60" s="13">
        <f t="shared" si="5"/>
        <v>0</v>
      </c>
    </row>
    <row r="61" spans="1:13" ht="14.25" x14ac:dyDescent="0.2">
      <c r="A61" s="59">
        <v>58</v>
      </c>
      <c r="B61" s="20" t="s">
        <v>106</v>
      </c>
      <c r="C61" s="54">
        <f>+'10.1.14_SIS'!CR62</f>
        <v>0</v>
      </c>
      <c r="D61" s="54">
        <f>+'2.1.15_SIS'!CO62</f>
        <v>0</v>
      </c>
      <c r="E61" s="54">
        <f t="shared" si="6"/>
        <v>0</v>
      </c>
      <c r="F61" s="54">
        <f t="shared" si="1"/>
        <v>0</v>
      </c>
      <c r="G61" s="54">
        <f t="shared" si="2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7"/>
        <v>3185.0764818941061</v>
      </c>
      <c r="K61" s="14">
        <f t="shared" si="3"/>
        <v>0</v>
      </c>
      <c r="L61" s="13">
        <f t="shared" si="4"/>
        <v>0</v>
      </c>
      <c r="M61" s="13">
        <f t="shared" si="5"/>
        <v>0</v>
      </c>
    </row>
    <row r="62" spans="1:13" ht="14.25" x14ac:dyDescent="0.2">
      <c r="A62" s="59">
        <v>59</v>
      </c>
      <c r="B62" s="20" t="s">
        <v>105</v>
      </c>
      <c r="C62" s="54">
        <f>+'10.1.14_SIS'!CR63</f>
        <v>0</v>
      </c>
      <c r="D62" s="54">
        <f>+'2.1.15_SIS'!CO63</f>
        <v>0</v>
      </c>
      <c r="E62" s="54">
        <f t="shared" si="6"/>
        <v>0</v>
      </c>
      <c r="F62" s="54">
        <f t="shared" si="1"/>
        <v>0</v>
      </c>
      <c r="G62" s="54">
        <f t="shared" si="2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7"/>
        <v>3655.7331467609238</v>
      </c>
      <c r="K62" s="14">
        <f t="shared" si="3"/>
        <v>0</v>
      </c>
      <c r="L62" s="13">
        <f t="shared" si="4"/>
        <v>0</v>
      </c>
      <c r="M62" s="13">
        <f t="shared" si="5"/>
        <v>0</v>
      </c>
    </row>
    <row r="63" spans="1:13" ht="14.25" x14ac:dyDescent="0.2">
      <c r="A63" s="60">
        <v>60</v>
      </c>
      <c r="B63" s="22" t="s">
        <v>104</v>
      </c>
      <c r="C63" s="55">
        <f>+'10.1.14_SIS'!CR64</f>
        <v>0</v>
      </c>
      <c r="D63" s="55">
        <f>+'2.1.15_SIS'!CO64</f>
        <v>0</v>
      </c>
      <c r="E63" s="55">
        <f t="shared" si="6"/>
        <v>0</v>
      </c>
      <c r="F63" s="55">
        <f t="shared" si="1"/>
        <v>0</v>
      </c>
      <c r="G63" s="55">
        <f t="shared" si="2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7"/>
        <v>2947.632045031914</v>
      </c>
      <c r="K63" s="10">
        <f t="shared" si="3"/>
        <v>0</v>
      </c>
      <c r="L63" s="11">
        <f t="shared" si="4"/>
        <v>0</v>
      </c>
      <c r="M63" s="11">
        <f t="shared" si="5"/>
        <v>0</v>
      </c>
    </row>
    <row r="64" spans="1:13" ht="14.25" x14ac:dyDescent="0.2">
      <c r="A64" s="59">
        <v>61</v>
      </c>
      <c r="B64" s="20" t="s">
        <v>103</v>
      </c>
      <c r="C64" s="54">
        <f>+'10.1.14_SIS'!CR65</f>
        <v>0</v>
      </c>
      <c r="D64" s="54">
        <f>+'2.1.15_SIS'!CO65</f>
        <v>0</v>
      </c>
      <c r="E64" s="54">
        <f t="shared" si="6"/>
        <v>0</v>
      </c>
      <c r="F64" s="54">
        <f t="shared" si="1"/>
        <v>0</v>
      </c>
      <c r="G64" s="54">
        <f t="shared" si="2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7"/>
        <v>1843.9337678184593</v>
      </c>
      <c r="K64" s="14">
        <f t="shared" si="3"/>
        <v>0</v>
      </c>
      <c r="L64" s="13">
        <f t="shared" si="4"/>
        <v>0</v>
      </c>
      <c r="M64" s="13">
        <f t="shared" si="5"/>
        <v>0</v>
      </c>
    </row>
    <row r="65" spans="1:13" ht="14.25" x14ac:dyDescent="0.2">
      <c r="A65" s="59">
        <v>62</v>
      </c>
      <c r="B65" s="20" t="s">
        <v>102</v>
      </c>
      <c r="C65" s="54">
        <f>+'10.1.14_SIS'!CR66</f>
        <v>0</v>
      </c>
      <c r="D65" s="54">
        <f>+'2.1.15_SIS'!CO66</f>
        <v>0</v>
      </c>
      <c r="E65" s="54">
        <f t="shared" si="6"/>
        <v>0</v>
      </c>
      <c r="F65" s="54">
        <f t="shared" si="1"/>
        <v>0</v>
      </c>
      <c r="G65" s="54">
        <f t="shared" si="2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7"/>
        <v>3208.577269258004</v>
      </c>
      <c r="K65" s="14">
        <f t="shared" si="3"/>
        <v>0</v>
      </c>
      <c r="L65" s="13">
        <f t="shared" si="4"/>
        <v>0</v>
      </c>
      <c r="M65" s="13">
        <f t="shared" si="5"/>
        <v>0</v>
      </c>
    </row>
    <row r="66" spans="1:13" ht="14.25" x14ac:dyDescent="0.2">
      <c r="A66" s="59">
        <v>63</v>
      </c>
      <c r="B66" s="20" t="s">
        <v>101</v>
      </c>
      <c r="C66" s="54">
        <f>+'10.1.14_SIS'!CR67</f>
        <v>0</v>
      </c>
      <c r="D66" s="54">
        <f>+'2.1.15_SIS'!CO67</f>
        <v>0</v>
      </c>
      <c r="E66" s="54">
        <f t="shared" si="6"/>
        <v>0</v>
      </c>
      <c r="F66" s="54">
        <f t="shared" si="1"/>
        <v>0</v>
      </c>
      <c r="G66" s="54">
        <f t="shared" si="2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7"/>
        <v>2440.5856740924046</v>
      </c>
      <c r="K66" s="14">
        <f t="shared" si="3"/>
        <v>0</v>
      </c>
      <c r="L66" s="13">
        <f t="shared" si="4"/>
        <v>0</v>
      </c>
      <c r="M66" s="13">
        <f t="shared" si="5"/>
        <v>0</v>
      </c>
    </row>
    <row r="67" spans="1:13" ht="14.25" x14ac:dyDescent="0.2">
      <c r="A67" s="59">
        <v>64</v>
      </c>
      <c r="B67" s="20" t="s">
        <v>100</v>
      </c>
      <c r="C67" s="54">
        <f>+'10.1.14_SIS'!CR68</f>
        <v>0</v>
      </c>
      <c r="D67" s="54">
        <f>+'2.1.15_SIS'!CO68</f>
        <v>0</v>
      </c>
      <c r="E67" s="54">
        <f t="shared" si="6"/>
        <v>0</v>
      </c>
      <c r="F67" s="54">
        <f t="shared" si="1"/>
        <v>0</v>
      </c>
      <c r="G67" s="54">
        <f t="shared" si="2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7"/>
        <v>3435.2453766389126</v>
      </c>
      <c r="K67" s="14">
        <f t="shared" si="3"/>
        <v>0</v>
      </c>
      <c r="L67" s="13">
        <f t="shared" si="4"/>
        <v>0</v>
      </c>
      <c r="M67" s="13">
        <f t="shared" si="5"/>
        <v>0</v>
      </c>
    </row>
    <row r="68" spans="1:13" ht="14.25" x14ac:dyDescent="0.2">
      <c r="A68" s="60">
        <v>65</v>
      </c>
      <c r="B68" s="22" t="s">
        <v>99</v>
      </c>
      <c r="C68" s="55">
        <f>+'10.1.14_SIS'!CR69</f>
        <v>0</v>
      </c>
      <c r="D68" s="55">
        <f>+'2.1.15_SIS'!CO69</f>
        <v>0</v>
      </c>
      <c r="E68" s="55">
        <f t="shared" si="6"/>
        <v>0</v>
      </c>
      <c r="F68" s="55">
        <f t="shared" ref="F68:F72" si="8">IF(E68&gt;0,E68,0)</f>
        <v>0</v>
      </c>
      <c r="G68" s="55">
        <f t="shared" ref="G68:G72" si="9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si="7"/>
        <v>2802.1402771971821</v>
      </c>
      <c r="K68" s="10">
        <f t="shared" ref="K68:K72" si="10">E68*J68</f>
        <v>0</v>
      </c>
      <c r="L68" s="11">
        <f t="shared" ref="L68:L72" si="11">IF(K68&gt;0,K68,0)</f>
        <v>0</v>
      </c>
      <c r="M68" s="11">
        <f t="shared" ref="M68:M72" si="12">IF(K68&lt;0,K68,0)</f>
        <v>0</v>
      </c>
    </row>
    <row r="69" spans="1:13" ht="14.25" x14ac:dyDescent="0.2">
      <c r="A69" s="59">
        <v>66</v>
      </c>
      <c r="B69" s="20" t="s">
        <v>98</v>
      </c>
      <c r="C69" s="54">
        <f>+'10.1.14_SIS'!CR70</f>
        <v>0</v>
      </c>
      <c r="D69" s="54">
        <f>+'2.1.15_SIS'!CO70</f>
        <v>0</v>
      </c>
      <c r="E69" s="54">
        <f t="shared" ref="E69:E72" si="13">D69-C69</f>
        <v>0</v>
      </c>
      <c r="F69" s="54">
        <f t="shared" si="8"/>
        <v>0</v>
      </c>
      <c r="G69" s="54">
        <f t="shared" si="9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ref="J69:J72" si="14">(H69+I69)*0.5</f>
        <v>3647.034271695502</v>
      </c>
      <c r="K69" s="14">
        <f t="shared" si="10"/>
        <v>0</v>
      </c>
      <c r="L69" s="13">
        <f t="shared" si="11"/>
        <v>0</v>
      </c>
      <c r="M69" s="13">
        <f t="shared" si="12"/>
        <v>0</v>
      </c>
    </row>
    <row r="70" spans="1:13" ht="14.25" x14ac:dyDescent="0.2">
      <c r="A70" s="59">
        <v>67</v>
      </c>
      <c r="B70" s="20" t="s">
        <v>97</v>
      </c>
      <c r="C70" s="54">
        <f>+'10.1.14_SIS'!CR71</f>
        <v>0</v>
      </c>
      <c r="D70" s="54">
        <f>+'2.1.15_SIS'!CO71</f>
        <v>0</v>
      </c>
      <c r="E70" s="54">
        <f t="shared" si="13"/>
        <v>0</v>
      </c>
      <c r="F70" s="54">
        <f t="shared" si="8"/>
        <v>0</v>
      </c>
      <c r="G70" s="54">
        <f t="shared" si="9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4"/>
        <v>2872.3783868067057</v>
      </c>
      <c r="K70" s="14">
        <f t="shared" si="10"/>
        <v>0</v>
      </c>
      <c r="L70" s="13">
        <f t="shared" si="11"/>
        <v>0</v>
      </c>
      <c r="M70" s="13">
        <f t="shared" si="12"/>
        <v>0</v>
      </c>
    </row>
    <row r="71" spans="1:13" ht="14.25" x14ac:dyDescent="0.2">
      <c r="A71" s="59">
        <v>68</v>
      </c>
      <c r="B71" s="20" t="s">
        <v>96</v>
      </c>
      <c r="C71" s="54">
        <f>+'10.1.14_SIS'!CR72</f>
        <v>0</v>
      </c>
      <c r="D71" s="54">
        <f>+'2.1.15_SIS'!CO72</f>
        <v>0</v>
      </c>
      <c r="E71" s="54">
        <f t="shared" si="13"/>
        <v>0</v>
      </c>
      <c r="F71" s="54">
        <f t="shared" si="8"/>
        <v>0</v>
      </c>
      <c r="G71" s="54">
        <f t="shared" si="9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4"/>
        <v>3594.43221012803</v>
      </c>
      <c r="K71" s="14">
        <f t="shared" si="10"/>
        <v>0</v>
      </c>
      <c r="L71" s="13">
        <f t="shared" si="11"/>
        <v>0</v>
      </c>
      <c r="M71" s="13">
        <f t="shared" si="12"/>
        <v>0</v>
      </c>
    </row>
    <row r="72" spans="1:13" ht="14.25" x14ac:dyDescent="0.2">
      <c r="A72" s="59">
        <v>69</v>
      </c>
      <c r="B72" s="20" t="s">
        <v>95</v>
      </c>
      <c r="C72" s="54">
        <f>+'10.1.14_SIS'!CR73</f>
        <v>0</v>
      </c>
      <c r="D72" s="54">
        <f>+'2.1.15_SIS'!CO73</f>
        <v>0</v>
      </c>
      <c r="E72" s="54">
        <f t="shared" si="13"/>
        <v>0</v>
      </c>
      <c r="F72" s="54">
        <f t="shared" si="8"/>
        <v>0</v>
      </c>
      <c r="G72" s="54">
        <f t="shared" si="9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4"/>
        <v>3214.0823960640669</v>
      </c>
      <c r="K72" s="14">
        <f t="shared" si="10"/>
        <v>0</v>
      </c>
      <c r="L72" s="13">
        <f t="shared" si="11"/>
        <v>0</v>
      </c>
      <c r="M72" s="13">
        <f t="shared" si="12"/>
        <v>0</v>
      </c>
    </row>
    <row r="73" spans="1:13" ht="13.5" thickBot="1" x14ac:dyDescent="0.25">
      <c r="A73" s="35"/>
      <c r="B73" s="34" t="s">
        <v>94</v>
      </c>
      <c r="C73" s="67">
        <f>SUM(C4:C72)</f>
        <v>333</v>
      </c>
      <c r="D73" s="67">
        <f>SUM(D4:D72)</f>
        <v>339</v>
      </c>
      <c r="E73" s="67">
        <f>SUM(E4:E72)</f>
        <v>6</v>
      </c>
      <c r="F73" s="67">
        <f>SUM(F4:F72)</f>
        <v>6</v>
      </c>
      <c r="G73" s="67">
        <f>SUM(G4:G72)</f>
        <v>0</v>
      </c>
      <c r="H73" s="33"/>
      <c r="I73" s="32"/>
      <c r="J73" s="32"/>
      <c r="K73" s="32">
        <f>SUM(K4:K72)</f>
        <v>18688.103558047143</v>
      </c>
      <c r="L73" s="32">
        <f>SUM(L4:L72)</f>
        <v>18688.103558047143</v>
      </c>
      <c r="M73" s="32">
        <f>SUM(M4:M72)</f>
        <v>0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February 1 Mid-year Adjustment for Students</oddHeader>
    <oddFooter>&amp;R&amp;P</oddFooter>
  </headerFooter>
  <colBreaks count="1" manualBreakCount="1">
    <brk id="7" max="73" man="1"/>
  </col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1" t="s">
        <v>373</v>
      </c>
      <c r="B1" s="222"/>
      <c r="C1" s="125" t="s">
        <v>508</v>
      </c>
      <c r="D1" s="124" t="s">
        <v>710</v>
      </c>
      <c r="E1" s="43" t="s">
        <v>709</v>
      </c>
      <c r="F1" s="43" t="s">
        <v>501</v>
      </c>
      <c r="G1" s="43" t="s">
        <v>502</v>
      </c>
      <c r="H1" s="126" t="s">
        <v>517</v>
      </c>
      <c r="I1" s="127" t="s">
        <v>503</v>
      </c>
      <c r="J1" s="124" t="s">
        <v>712</v>
      </c>
      <c r="K1" s="123" t="s">
        <v>505</v>
      </c>
      <c r="L1" s="123" t="s">
        <v>506</v>
      </c>
      <c r="M1" s="123" t="s">
        <v>507</v>
      </c>
    </row>
    <row r="2" spans="1:13" ht="13.9" customHeight="1" x14ac:dyDescent="0.25">
      <c r="A2" s="39"/>
      <c r="B2" s="38"/>
      <c r="C2" s="29">
        <v>1</v>
      </c>
      <c r="D2" s="29">
        <f>C2+1</f>
        <v>2</v>
      </c>
      <c r="E2" s="29">
        <f>D2+1</f>
        <v>3</v>
      </c>
      <c r="F2" s="29">
        <f t="shared" ref="F2:M2" si="0">E2+1</f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28" t="s">
        <v>90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54">
        <f>+'10.1.14_SIS'!CV5</f>
        <v>0</v>
      </c>
      <c r="D4" s="54">
        <f>+'2.1.15_SIS'!CS5</f>
        <v>0</v>
      </c>
      <c r="E4" s="54">
        <f>D4-C4</f>
        <v>0</v>
      </c>
      <c r="F4" s="54">
        <f t="shared" ref="F4:F67" si="1">IF(E4&gt;0,E4,0)</f>
        <v>0</v>
      </c>
      <c r="G4" s="54">
        <f t="shared" ref="G4:G67" si="2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>(H4+I4)*0.5</f>
        <v>2771.6692206674916</v>
      </c>
      <c r="K4" s="14">
        <f t="shared" ref="K4:K67" si="3">E4*J4</f>
        <v>0</v>
      </c>
      <c r="L4" s="13">
        <f t="shared" ref="L4:L67" si="4">IF(K4&gt;0,K4,0)</f>
        <v>0</v>
      </c>
      <c r="M4" s="13">
        <f t="shared" ref="M4:M67" si="5">IF(K4&lt;0,K4,0)</f>
        <v>0</v>
      </c>
    </row>
    <row r="5" spans="1:13" ht="14.25" x14ac:dyDescent="0.2">
      <c r="A5" s="59">
        <v>2</v>
      </c>
      <c r="B5" s="20" t="s">
        <v>162</v>
      </c>
      <c r="C5" s="54">
        <f>+'10.1.14_SIS'!CV6</f>
        <v>0</v>
      </c>
      <c r="D5" s="54">
        <f>+'2.1.15_SIS'!CS6</f>
        <v>0</v>
      </c>
      <c r="E5" s="54">
        <f t="shared" ref="E5:E68" si="6">D5-C5</f>
        <v>0</v>
      </c>
      <c r="F5" s="54">
        <f t="shared" si="1"/>
        <v>0</v>
      </c>
      <c r="G5" s="54">
        <f t="shared" si="2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ref="J5:J68" si="7">(H5+I5)*0.5</f>
        <v>3579.4733208693319</v>
      </c>
      <c r="K5" s="14">
        <f t="shared" si="3"/>
        <v>0</v>
      </c>
      <c r="L5" s="13">
        <f t="shared" si="4"/>
        <v>0</v>
      </c>
      <c r="M5" s="13">
        <f t="shared" si="5"/>
        <v>0</v>
      </c>
    </row>
    <row r="6" spans="1:13" ht="14.25" x14ac:dyDescent="0.2">
      <c r="A6" s="59">
        <v>3</v>
      </c>
      <c r="B6" s="20" t="s">
        <v>161</v>
      </c>
      <c r="C6" s="54">
        <f>+'10.1.14_SIS'!CV7</f>
        <v>0</v>
      </c>
      <c r="D6" s="54">
        <f>+'2.1.15_SIS'!CS7</f>
        <v>0</v>
      </c>
      <c r="E6" s="54">
        <f t="shared" si="6"/>
        <v>0</v>
      </c>
      <c r="F6" s="54">
        <f t="shared" si="1"/>
        <v>0</v>
      </c>
      <c r="G6" s="54">
        <f t="shared" si="2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7"/>
        <v>2376.013101369841</v>
      </c>
      <c r="K6" s="14">
        <f t="shared" si="3"/>
        <v>0</v>
      </c>
      <c r="L6" s="13">
        <f t="shared" si="4"/>
        <v>0</v>
      </c>
      <c r="M6" s="13">
        <f t="shared" si="5"/>
        <v>0</v>
      </c>
    </row>
    <row r="7" spans="1:13" ht="14.25" x14ac:dyDescent="0.2">
      <c r="A7" s="59">
        <v>4</v>
      </c>
      <c r="B7" s="20" t="s">
        <v>160</v>
      </c>
      <c r="C7" s="54">
        <f>+'10.1.14_SIS'!CV8</f>
        <v>0</v>
      </c>
      <c r="D7" s="54">
        <f>+'2.1.15_SIS'!CS8</f>
        <v>0</v>
      </c>
      <c r="E7" s="54">
        <f t="shared" si="6"/>
        <v>0</v>
      </c>
      <c r="F7" s="54">
        <f t="shared" si="1"/>
        <v>0</v>
      </c>
      <c r="G7" s="54">
        <f t="shared" si="2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7"/>
        <v>3352.4090723439285</v>
      </c>
      <c r="K7" s="14">
        <f t="shared" si="3"/>
        <v>0</v>
      </c>
      <c r="L7" s="13">
        <f t="shared" si="4"/>
        <v>0</v>
      </c>
      <c r="M7" s="13">
        <f t="shared" si="5"/>
        <v>0</v>
      </c>
    </row>
    <row r="8" spans="1:13" ht="14.25" x14ac:dyDescent="0.2">
      <c r="A8" s="60">
        <v>5</v>
      </c>
      <c r="B8" s="22" t="s">
        <v>159</v>
      </c>
      <c r="C8" s="55">
        <f>+'10.1.14_SIS'!CV9</f>
        <v>0</v>
      </c>
      <c r="D8" s="55">
        <f>+'2.1.15_SIS'!CS9</f>
        <v>0</v>
      </c>
      <c r="E8" s="55">
        <f t="shared" si="6"/>
        <v>0</v>
      </c>
      <c r="F8" s="55">
        <f t="shared" si="1"/>
        <v>0</v>
      </c>
      <c r="G8" s="55">
        <f t="shared" si="2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7"/>
        <v>2912.4252830049554</v>
      </c>
      <c r="K8" s="10">
        <f t="shared" si="3"/>
        <v>0</v>
      </c>
      <c r="L8" s="11">
        <f t="shared" si="4"/>
        <v>0</v>
      </c>
      <c r="M8" s="11">
        <f t="shared" si="5"/>
        <v>0</v>
      </c>
    </row>
    <row r="9" spans="1:13" ht="14.25" x14ac:dyDescent="0.2">
      <c r="A9" s="59">
        <v>6</v>
      </c>
      <c r="B9" s="20" t="s">
        <v>158</v>
      </c>
      <c r="C9" s="54">
        <f>+'10.1.14_SIS'!CV10</f>
        <v>0</v>
      </c>
      <c r="D9" s="54">
        <f>+'2.1.15_SIS'!CS10</f>
        <v>0</v>
      </c>
      <c r="E9" s="54">
        <f t="shared" si="6"/>
        <v>0</v>
      </c>
      <c r="F9" s="54">
        <f t="shared" si="1"/>
        <v>0</v>
      </c>
      <c r="G9" s="54">
        <f t="shared" si="2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7"/>
        <v>2961.9943062477932</v>
      </c>
      <c r="K9" s="14">
        <f t="shared" si="3"/>
        <v>0</v>
      </c>
      <c r="L9" s="13">
        <f t="shared" si="4"/>
        <v>0</v>
      </c>
      <c r="M9" s="13">
        <f t="shared" si="5"/>
        <v>0</v>
      </c>
    </row>
    <row r="10" spans="1:13" ht="14.25" x14ac:dyDescent="0.2">
      <c r="A10" s="59">
        <v>7</v>
      </c>
      <c r="B10" s="20" t="s">
        <v>157</v>
      </c>
      <c r="C10" s="54">
        <f>+'10.1.14_SIS'!CV11</f>
        <v>0</v>
      </c>
      <c r="D10" s="54">
        <f>+'2.1.15_SIS'!CS11</f>
        <v>0</v>
      </c>
      <c r="E10" s="54">
        <f t="shared" si="6"/>
        <v>0</v>
      </c>
      <c r="F10" s="54">
        <f t="shared" si="1"/>
        <v>0</v>
      </c>
      <c r="G10" s="54">
        <f t="shared" si="2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7"/>
        <v>1499.961598173516</v>
      </c>
      <c r="K10" s="14">
        <f t="shared" si="3"/>
        <v>0</v>
      </c>
      <c r="L10" s="13">
        <f t="shared" si="4"/>
        <v>0</v>
      </c>
      <c r="M10" s="13">
        <f t="shared" si="5"/>
        <v>0</v>
      </c>
    </row>
    <row r="11" spans="1:13" ht="14.25" x14ac:dyDescent="0.2">
      <c r="A11" s="59">
        <v>8</v>
      </c>
      <c r="B11" s="20" t="s">
        <v>156</v>
      </c>
      <c r="C11" s="54">
        <f>+'10.1.14_SIS'!CV12</f>
        <v>0</v>
      </c>
      <c r="D11" s="54">
        <f>+'2.1.15_SIS'!CS12</f>
        <v>0</v>
      </c>
      <c r="E11" s="54">
        <f t="shared" si="6"/>
        <v>0</v>
      </c>
      <c r="F11" s="54">
        <f t="shared" si="1"/>
        <v>0</v>
      </c>
      <c r="G11" s="54">
        <f t="shared" si="2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7"/>
        <v>2697.7812297794271</v>
      </c>
      <c r="K11" s="14">
        <f t="shared" si="3"/>
        <v>0</v>
      </c>
      <c r="L11" s="13">
        <f t="shared" si="4"/>
        <v>0</v>
      </c>
      <c r="M11" s="13">
        <f t="shared" si="5"/>
        <v>0</v>
      </c>
    </row>
    <row r="12" spans="1:13" ht="14.25" x14ac:dyDescent="0.2">
      <c r="A12" s="59">
        <v>9</v>
      </c>
      <c r="B12" s="20" t="s">
        <v>155</v>
      </c>
      <c r="C12" s="54">
        <f>+'10.1.14_SIS'!CV13</f>
        <v>0</v>
      </c>
      <c r="D12" s="54">
        <f>+'2.1.15_SIS'!CS13</f>
        <v>0</v>
      </c>
      <c r="E12" s="54">
        <f t="shared" si="6"/>
        <v>0</v>
      </c>
      <c r="F12" s="54">
        <f t="shared" si="1"/>
        <v>0</v>
      </c>
      <c r="G12" s="54">
        <f t="shared" si="2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7"/>
        <v>2688.6107536022505</v>
      </c>
      <c r="K12" s="14">
        <f t="shared" si="3"/>
        <v>0</v>
      </c>
      <c r="L12" s="13">
        <f t="shared" si="4"/>
        <v>0</v>
      </c>
      <c r="M12" s="13">
        <f t="shared" si="5"/>
        <v>0</v>
      </c>
    </row>
    <row r="13" spans="1:13" ht="14.25" x14ac:dyDescent="0.2">
      <c r="A13" s="60">
        <v>10</v>
      </c>
      <c r="B13" s="22" t="s">
        <v>154</v>
      </c>
      <c r="C13" s="55">
        <f>+'10.1.14_SIS'!CV14</f>
        <v>0</v>
      </c>
      <c r="D13" s="55">
        <f>+'2.1.15_SIS'!CS14</f>
        <v>0</v>
      </c>
      <c r="E13" s="55">
        <f t="shared" si="6"/>
        <v>0</v>
      </c>
      <c r="F13" s="55">
        <f t="shared" si="1"/>
        <v>0</v>
      </c>
      <c r="G13" s="55">
        <f t="shared" si="2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7"/>
        <v>2496.207366959236</v>
      </c>
      <c r="K13" s="10">
        <f t="shared" si="3"/>
        <v>0</v>
      </c>
      <c r="L13" s="11">
        <f t="shared" si="4"/>
        <v>0</v>
      </c>
      <c r="M13" s="11">
        <f t="shared" si="5"/>
        <v>0</v>
      </c>
    </row>
    <row r="14" spans="1:13" ht="14.25" x14ac:dyDescent="0.2">
      <c r="A14" s="59">
        <v>11</v>
      </c>
      <c r="B14" s="20" t="s">
        <v>153</v>
      </c>
      <c r="C14" s="54">
        <f>+'10.1.14_SIS'!CV15</f>
        <v>0</v>
      </c>
      <c r="D14" s="54">
        <f>+'2.1.15_SIS'!CS15</f>
        <v>0</v>
      </c>
      <c r="E14" s="54">
        <f t="shared" si="6"/>
        <v>0</v>
      </c>
      <c r="F14" s="54">
        <f t="shared" si="1"/>
        <v>0</v>
      </c>
      <c r="G14" s="54">
        <f t="shared" si="2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7"/>
        <v>3902.5436118176676</v>
      </c>
      <c r="K14" s="14">
        <f t="shared" si="3"/>
        <v>0</v>
      </c>
      <c r="L14" s="13">
        <f t="shared" si="4"/>
        <v>0</v>
      </c>
      <c r="M14" s="13">
        <f t="shared" si="5"/>
        <v>0</v>
      </c>
    </row>
    <row r="15" spans="1:13" ht="14.25" x14ac:dyDescent="0.2">
      <c r="A15" s="59">
        <v>12</v>
      </c>
      <c r="B15" s="20" t="s">
        <v>152</v>
      </c>
      <c r="C15" s="54">
        <f>+'10.1.14_SIS'!CV16</f>
        <v>0</v>
      </c>
      <c r="D15" s="54">
        <f>+'2.1.15_SIS'!CS16</f>
        <v>0</v>
      </c>
      <c r="E15" s="54">
        <f t="shared" si="6"/>
        <v>0</v>
      </c>
      <c r="F15" s="54">
        <f t="shared" si="1"/>
        <v>0</v>
      </c>
      <c r="G15" s="54">
        <f t="shared" si="2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7"/>
        <v>1364.9570491803279</v>
      </c>
      <c r="K15" s="14">
        <f t="shared" si="3"/>
        <v>0</v>
      </c>
      <c r="L15" s="13">
        <f t="shared" si="4"/>
        <v>0</v>
      </c>
      <c r="M15" s="13">
        <f t="shared" si="5"/>
        <v>0</v>
      </c>
    </row>
    <row r="16" spans="1:13" ht="14.25" x14ac:dyDescent="0.2">
      <c r="A16" s="59">
        <v>13</v>
      </c>
      <c r="B16" s="20" t="s">
        <v>151</v>
      </c>
      <c r="C16" s="54">
        <f>+'10.1.14_SIS'!CV17</f>
        <v>0</v>
      </c>
      <c r="D16" s="54">
        <f>+'2.1.15_SIS'!CS17</f>
        <v>0</v>
      </c>
      <c r="E16" s="54">
        <f t="shared" si="6"/>
        <v>0</v>
      </c>
      <c r="F16" s="54">
        <f t="shared" si="1"/>
        <v>0</v>
      </c>
      <c r="G16" s="54">
        <f t="shared" si="2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7"/>
        <v>3591.5298879166107</v>
      </c>
      <c r="K16" s="14">
        <f t="shared" si="3"/>
        <v>0</v>
      </c>
      <c r="L16" s="13">
        <f t="shared" si="4"/>
        <v>0</v>
      </c>
      <c r="M16" s="13">
        <f t="shared" si="5"/>
        <v>0</v>
      </c>
    </row>
    <row r="17" spans="1:13" ht="14.25" x14ac:dyDescent="0.2">
      <c r="A17" s="59">
        <v>14</v>
      </c>
      <c r="B17" s="20" t="s">
        <v>150</v>
      </c>
      <c r="C17" s="54">
        <f>+'10.1.14_SIS'!CV18</f>
        <v>0</v>
      </c>
      <c r="D17" s="54">
        <f>+'2.1.15_SIS'!CS18</f>
        <v>0</v>
      </c>
      <c r="E17" s="54">
        <f t="shared" si="6"/>
        <v>0</v>
      </c>
      <c r="F17" s="54">
        <f t="shared" si="1"/>
        <v>0</v>
      </c>
      <c r="G17" s="54">
        <f t="shared" si="2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7"/>
        <v>3072.4654706249999</v>
      </c>
      <c r="K17" s="14">
        <f t="shared" si="3"/>
        <v>0</v>
      </c>
      <c r="L17" s="13">
        <f t="shared" si="4"/>
        <v>0</v>
      </c>
      <c r="M17" s="13">
        <f t="shared" si="5"/>
        <v>0</v>
      </c>
    </row>
    <row r="18" spans="1:13" ht="14.25" x14ac:dyDescent="0.2">
      <c r="A18" s="60">
        <v>15</v>
      </c>
      <c r="B18" s="22" t="s">
        <v>149</v>
      </c>
      <c r="C18" s="55">
        <f>+'10.1.14_SIS'!CV19</f>
        <v>0</v>
      </c>
      <c r="D18" s="55">
        <f>+'2.1.15_SIS'!CS19</f>
        <v>0</v>
      </c>
      <c r="E18" s="55">
        <f t="shared" si="6"/>
        <v>0</v>
      </c>
      <c r="F18" s="55">
        <f t="shared" si="1"/>
        <v>0</v>
      </c>
      <c r="G18" s="55">
        <f t="shared" si="2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7"/>
        <v>3151.8142607029977</v>
      </c>
      <c r="K18" s="10">
        <f t="shared" si="3"/>
        <v>0</v>
      </c>
      <c r="L18" s="11">
        <f t="shared" si="4"/>
        <v>0</v>
      </c>
      <c r="M18" s="11">
        <f t="shared" si="5"/>
        <v>0</v>
      </c>
    </row>
    <row r="19" spans="1:13" ht="14.25" x14ac:dyDescent="0.2">
      <c r="A19" s="59">
        <v>16</v>
      </c>
      <c r="B19" s="20" t="s">
        <v>148</v>
      </c>
      <c r="C19" s="54">
        <f>+'10.1.14_SIS'!CV20</f>
        <v>0</v>
      </c>
      <c r="D19" s="54">
        <f>+'2.1.15_SIS'!CS20</f>
        <v>0</v>
      </c>
      <c r="E19" s="54">
        <f t="shared" si="6"/>
        <v>0</v>
      </c>
      <c r="F19" s="54">
        <f t="shared" si="1"/>
        <v>0</v>
      </c>
      <c r="G19" s="54">
        <f t="shared" si="2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7"/>
        <v>1333.4897177171013</v>
      </c>
      <c r="K19" s="14">
        <f t="shared" si="3"/>
        <v>0</v>
      </c>
      <c r="L19" s="13">
        <f t="shared" si="4"/>
        <v>0</v>
      </c>
      <c r="M19" s="13">
        <f t="shared" si="5"/>
        <v>0</v>
      </c>
    </row>
    <row r="20" spans="1:13" ht="14.25" x14ac:dyDescent="0.2">
      <c r="A20" s="59">
        <v>17</v>
      </c>
      <c r="B20" s="20" t="s">
        <v>147</v>
      </c>
      <c r="C20" s="54">
        <f>+'10.1.14_SIS'!CV21</f>
        <v>0</v>
      </c>
      <c r="D20" s="54">
        <f>+'2.1.15_SIS'!CS21</f>
        <v>0</v>
      </c>
      <c r="E20" s="54">
        <f t="shared" si="6"/>
        <v>0</v>
      </c>
      <c r="F20" s="54">
        <f t="shared" si="1"/>
        <v>0</v>
      </c>
      <c r="G20" s="54">
        <f t="shared" si="2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7"/>
        <v>2082.5378304967589</v>
      </c>
      <c r="K20" s="14">
        <f t="shared" si="3"/>
        <v>0</v>
      </c>
      <c r="L20" s="13">
        <f t="shared" si="4"/>
        <v>0</v>
      </c>
      <c r="M20" s="13">
        <f t="shared" si="5"/>
        <v>0</v>
      </c>
    </row>
    <row r="21" spans="1:13" ht="14.25" x14ac:dyDescent="0.2">
      <c r="A21" s="59">
        <v>18</v>
      </c>
      <c r="B21" s="20" t="s">
        <v>146</v>
      </c>
      <c r="C21" s="54">
        <f>+'10.1.14_SIS'!CV22</f>
        <v>0</v>
      </c>
      <c r="D21" s="54">
        <f>+'2.1.15_SIS'!CS22</f>
        <v>0</v>
      </c>
      <c r="E21" s="54">
        <f t="shared" si="6"/>
        <v>0</v>
      </c>
      <c r="F21" s="54">
        <f t="shared" si="1"/>
        <v>0</v>
      </c>
      <c r="G21" s="54">
        <f t="shared" si="2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7"/>
        <v>3600.2516750237864</v>
      </c>
      <c r="K21" s="14">
        <f t="shared" si="3"/>
        <v>0</v>
      </c>
      <c r="L21" s="13">
        <f t="shared" si="4"/>
        <v>0</v>
      </c>
      <c r="M21" s="13">
        <f t="shared" si="5"/>
        <v>0</v>
      </c>
    </row>
    <row r="22" spans="1:13" ht="14.25" x14ac:dyDescent="0.2">
      <c r="A22" s="59">
        <v>19</v>
      </c>
      <c r="B22" s="20" t="s">
        <v>145</v>
      </c>
      <c r="C22" s="54">
        <f>+'10.1.14_SIS'!CV23</f>
        <v>0</v>
      </c>
      <c r="D22" s="54">
        <f>+'2.1.15_SIS'!CS23</f>
        <v>0</v>
      </c>
      <c r="E22" s="54">
        <f t="shared" si="6"/>
        <v>0</v>
      </c>
      <c r="F22" s="54">
        <f t="shared" si="1"/>
        <v>0</v>
      </c>
      <c r="G22" s="54">
        <f t="shared" si="2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7"/>
        <v>3109.9110934730224</v>
      </c>
      <c r="K22" s="14">
        <f t="shared" si="3"/>
        <v>0</v>
      </c>
      <c r="L22" s="13">
        <f t="shared" si="4"/>
        <v>0</v>
      </c>
      <c r="M22" s="13">
        <f t="shared" si="5"/>
        <v>0</v>
      </c>
    </row>
    <row r="23" spans="1:13" ht="14.25" x14ac:dyDescent="0.2">
      <c r="A23" s="60">
        <v>20</v>
      </c>
      <c r="B23" s="22" t="s">
        <v>144</v>
      </c>
      <c r="C23" s="55">
        <f>+'10.1.14_SIS'!CV24</f>
        <v>0</v>
      </c>
      <c r="D23" s="55">
        <f>+'2.1.15_SIS'!CS24</f>
        <v>0</v>
      </c>
      <c r="E23" s="55">
        <f t="shared" si="6"/>
        <v>0</v>
      </c>
      <c r="F23" s="55">
        <f t="shared" si="1"/>
        <v>0</v>
      </c>
      <c r="G23" s="55">
        <f t="shared" si="2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7"/>
        <v>2932.3450782781006</v>
      </c>
      <c r="K23" s="10">
        <f t="shared" si="3"/>
        <v>0</v>
      </c>
      <c r="L23" s="11">
        <f t="shared" si="4"/>
        <v>0</v>
      </c>
      <c r="M23" s="11">
        <f t="shared" si="5"/>
        <v>0</v>
      </c>
    </row>
    <row r="24" spans="1:13" ht="14.25" x14ac:dyDescent="0.2">
      <c r="A24" s="59">
        <v>21</v>
      </c>
      <c r="B24" s="20" t="s">
        <v>143</v>
      </c>
      <c r="C24" s="54">
        <f>+'10.1.14_SIS'!CV25</f>
        <v>0</v>
      </c>
      <c r="D24" s="54">
        <f>+'2.1.15_SIS'!CS25</f>
        <v>0</v>
      </c>
      <c r="E24" s="54">
        <f t="shared" si="6"/>
        <v>0</v>
      </c>
      <c r="F24" s="54">
        <f t="shared" si="1"/>
        <v>0</v>
      </c>
      <c r="G24" s="54">
        <f t="shared" si="2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7"/>
        <v>3346.3271147933883</v>
      </c>
      <c r="K24" s="14">
        <f t="shared" si="3"/>
        <v>0</v>
      </c>
      <c r="L24" s="13">
        <f t="shared" si="4"/>
        <v>0</v>
      </c>
      <c r="M24" s="13">
        <f t="shared" si="5"/>
        <v>0</v>
      </c>
    </row>
    <row r="25" spans="1:13" ht="14.25" x14ac:dyDescent="0.2">
      <c r="A25" s="59">
        <v>22</v>
      </c>
      <c r="B25" s="20" t="s">
        <v>142</v>
      </c>
      <c r="C25" s="54">
        <f>+'10.1.14_SIS'!CV26</f>
        <v>0</v>
      </c>
      <c r="D25" s="54">
        <f>+'2.1.15_SIS'!CS26</f>
        <v>0</v>
      </c>
      <c r="E25" s="54">
        <f t="shared" si="6"/>
        <v>0</v>
      </c>
      <c r="F25" s="54">
        <f t="shared" si="1"/>
        <v>0</v>
      </c>
      <c r="G25" s="54">
        <f t="shared" si="2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7"/>
        <v>3456.2349904097996</v>
      </c>
      <c r="K25" s="14">
        <f t="shared" si="3"/>
        <v>0</v>
      </c>
      <c r="L25" s="13">
        <f t="shared" si="4"/>
        <v>0</v>
      </c>
      <c r="M25" s="13">
        <f t="shared" si="5"/>
        <v>0</v>
      </c>
    </row>
    <row r="26" spans="1:13" ht="14.25" x14ac:dyDescent="0.2">
      <c r="A26" s="59">
        <v>23</v>
      </c>
      <c r="B26" s="20" t="s">
        <v>141</v>
      </c>
      <c r="C26" s="54">
        <f>+'10.1.14_SIS'!CV27</f>
        <v>0</v>
      </c>
      <c r="D26" s="54">
        <f>+'2.1.15_SIS'!CS27</f>
        <v>0</v>
      </c>
      <c r="E26" s="54">
        <f t="shared" si="6"/>
        <v>0</v>
      </c>
      <c r="F26" s="54">
        <f t="shared" si="1"/>
        <v>0</v>
      </c>
      <c r="G26" s="54">
        <f t="shared" si="2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7"/>
        <v>2849.8007632989579</v>
      </c>
      <c r="K26" s="14">
        <f t="shared" si="3"/>
        <v>0</v>
      </c>
      <c r="L26" s="13">
        <f t="shared" si="4"/>
        <v>0</v>
      </c>
      <c r="M26" s="13">
        <f t="shared" si="5"/>
        <v>0</v>
      </c>
    </row>
    <row r="27" spans="1:13" ht="14.25" x14ac:dyDescent="0.2">
      <c r="A27" s="59">
        <v>24</v>
      </c>
      <c r="B27" s="20" t="s">
        <v>140</v>
      </c>
      <c r="C27" s="54">
        <f>+'10.1.14_SIS'!CV28</f>
        <v>0</v>
      </c>
      <c r="D27" s="54">
        <f>+'2.1.15_SIS'!CS28</f>
        <v>0</v>
      </c>
      <c r="E27" s="54">
        <f t="shared" si="6"/>
        <v>0</v>
      </c>
      <c r="F27" s="54">
        <f t="shared" si="1"/>
        <v>0</v>
      </c>
      <c r="G27" s="54">
        <f t="shared" si="2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7"/>
        <v>1732.96201807885</v>
      </c>
      <c r="K27" s="14">
        <f t="shared" si="3"/>
        <v>0</v>
      </c>
      <c r="L27" s="13">
        <f t="shared" si="4"/>
        <v>0</v>
      </c>
      <c r="M27" s="13">
        <f t="shared" si="5"/>
        <v>0</v>
      </c>
    </row>
    <row r="28" spans="1:13" ht="14.25" x14ac:dyDescent="0.2">
      <c r="A28" s="60">
        <v>25</v>
      </c>
      <c r="B28" s="22" t="s">
        <v>139</v>
      </c>
      <c r="C28" s="55">
        <f>+'10.1.14_SIS'!CV29</f>
        <v>0</v>
      </c>
      <c r="D28" s="55">
        <f>+'2.1.15_SIS'!CS29</f>
        <v>0</v>
      </c>
      <c r="E28" s="55">
        <f t="shared" si="6"/>
        <v>0</v>
      </c>
      <c r="F28" s="55">
        <f t="shared" si="1"/>
        <v>0</v>
      </c>
      <c r="G28" s="55">
        <f t="shared" si="2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7"/>
        <v>2413.4010137472851</v>
      </c>
      <c r="K28" s="10">
        <f t="shared" si="3"/>
        <v>0</v>
      </c>
      <c r="L28" s="11">
        <f t="shared" si="4"/>
        <v>0</v>
      </c>
      <c r="M28" s="11">
        <f t="shared" si="5"/>
        <v>0</v>
      </c>
    </row>
    <row r="29" spans="1:13" ht="14.25" x14ac:dyDescent="0.2">
      <c r="A29" s="59">
        <v>26</v>
      </c>
      <c r="B29" s="20" t="s">
        <v>138</v>
      </c>
      <c r="C29" s="54">
        <f>+'10.1.14_SIS'!CV30</f>
        <v>0</v>
      </c>
      <c r="D29" s="54">
        <f>+'2.1.15_SIS'!CS30</f>
        <v>0</v>
      </c>
      <c r="E29" s="54">
        <f t="shared" si="6"/>
        <v>0</v>
      </c>
      <c r="F29" s="54">
        <f t="shared" si="1"/>
        <v>0</v>
      </c>
      <c r="G29" s="54">
        <f t="shared" si="2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7"/>
        <v>2130.6974985285419</v>
      </c>
      <c r="K29" s="14">
        <f t="shared" si="3"/>
        <v>0</v>
      </c>
      <c r="L29" s="13">
        <f t="shared" si="4"/>
        <v>0</v>
      </c>
      <c r="M29" s="13">
        <f t="shared" si="5"/>
        <v>0</v>
      </c>
    </row>
    <row r="30" spans="1:13" ht="14.25" x14ac:dyDescent="0.2">
      <c r="A30" s="59">
        <v>27</v>
      </c>
      <c r="B30" s="20" t="s">
        <v>137</v>
      </c>
      <c r="C30" s="54">
        <f>+'10.1.14_SIS'!CV31</f>
        <v>0</v>
      </c>
      <c r="D30" s="54">
        <f>+'2.1.15_SIS'!CS31</f>
        <v>0</v>
      </c>
      <c r="E30" s="54">
        <f t="shared" si="6"/>
        <v>0</v>
      </c>
      <c r="F30" s="54">
        <f t="shared" si="1"/>
        <v>0</v>
      </c>
      <c r="G30" s="54">
        <f t="shared" si="2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7"/>
        <v>3248.9806919988505</v>
      </c>
      <c r="K30" s="14">
        <f t="shared" si="3"/>
        <v>0</v>
      </c>
      <c r="L30" s="13">
        <f t="shared" si="4"/>
        <v>0</v>
      </c>
      <c r="M30" s="13">
        <f t="shared" si="5"/>
        <v>0</v>
      </c>
    </row>
    <row r="31" spans="1:13" ht="14.25" x14ac:dyDescent="0.2">
      <c r="A31" s="59">
        <v>28</v>
      </c>
      <c r="B31" s="20" t="s">
        <v>136</v>
      </c>
      <c r="C31" s="54">
        <f>+'10.1.14_SIS'!CV32</f>
        <v>0</v>
      </c>
      <c r="D31" s="54">
        <f>+'2.1.15_SIS'!CS32</f>
        <v>0</v>
      </c>
      <c r="E31" s="54">
        <f t="shared" si="6"/>
        <v>0</v>
      </c>
      <c r="F31" s="54">
        <f t="shared" si="1"/>
        <v>0</v>
      </c>
      <c r="G31" s="54">
        <f t="shared" si="2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7"/>
        <v>1915.9079423284411</v>
      </c>
      <c r="K31" s="14">
        <f t="shared" si="3"/>
        <v>0</v>
      </c>
      <c r="L31" s="13">
        <f t="shared" si="4"/>
        <v>0</v>
      </c>
      <c r="M31" s="13">
        <f t="shared" si="5"/>
        <v>0</v>
      </c>
    </row>
    <row r="32" spans="1:13" ht="14.25" x14ac:dyDescent="0.2">
      <c r="A32" s="59">
        <v>29</v>
      </c>
      <c r="B32" s="20" t="s">
        <v>135</v>
      </c>
      <c r="C32" s="54">
        <f>+'10.1.14_SIS'!CV33</f>
        <v>0</v>
      </c>
      <c r="D32" s="54">
        <f>+'2.1.15_SIS'!CS33</f>
        <v>0</v>
      </c>
      <c r="E32" s="54">
        <f t="shared" si="6"/>
        <v>0</v>
      </c>
      <c r="F32" s="54">
        <f t="shared" si="1"/>
        <v>0</v>
      </c>
      <c r="G32" s="54">
        <f t="shared" si="2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7"/>
        <v>2296.9811605086861</v>
      </c>
      <c r="K32" s="14">
        <f t="shared" si="3"/>
        <v>0</v>
      </c>
      <c r="L32" s="13">
        <f t="shared" si="4"/>
        <v>0</v>
      </c>
      <c r="M32" s="13">
        <f t="shared" si="5"/>
        <v>0</v>
      </c>
    </row>
    <row r="33" spans="1:13" ht="14.25" x14ac:dyDescent="0.2">
      <c r="A33" s="60">
        <v>30</v>
      </c>
      <c r="B33" s="22" t="s">
        <v>134</v>
      </c>
      <c r="C33" s="55">
        <f>+'10.1.14_SIS'!CV34</f>
        <v>0</v>
      </c>
      <c r="D33" s="55">
        <f>+'2.1.15_SIS'!CS34</f>
        <v>0</v>
      </c>
      <c r="E33" s="55">
        <f t="shared" si="6"/>
        <v>0</v>
      </c>
      <c r="F33" s="55">
        <f t="shared" si="1"/>
        <v>0</v>
      </c>
      <c r="G33" s="55">
        <f t="shared" si="2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7"/>
        <v>3265.8513636998382</v>
      </c>
      <c r="K33" s="10">
        <f t="shared" si="3"/>
        <v>0</v>
      </c>
      <c r="L33" s="11">
        <f t="shared" si="4"/>
        <v>0</v>
      </c>
      <c r="M33" s="11">
        <f t="shared" si="5"/>
        <v>0</v>
      </c>
    </row>
    <row r="34" spans="1:13" ht="14.25" x14ac:dyDescent="0.2">
      <c r="A34" s="59">
        <v>31</v>
      </c>
      <c r="B34" s="20" t="s">
        <v>133</v>
      </c>
      <c r="C34" s="54">
        <f>+'10.1.14_SIS'!CV35</f>
        <v>0</v>
      </c>
      <c r="D34" s="54">
        <f>+'2.1.15_SIS'!CS35</f>
        <v>0</v>
      </c>
      <c r="E34" s="54">
        <f t="shared" si="6"/>
        <v>0</v>
      </c>
      <c r="F34" s="54">
        <f t="shared" si="1"/>
        <v>0</v>
      </c>
      <c r="G34" s="54">
        <f t="shared" si="2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7"/>
        <v>2570.7238358434265</v>
      </c>
      <c r="K34" s="14">
        <f t="shared" si="3"/>
        <v>0</v>
      </c>
      <c r="L34" s="13">
        <f t="shared" si="4"/>
        <v>0</v>
      </c>
      <c r="M34" s="13">
        <f t="shared" si="5"/>
        <v>0</v>
      </c>
    </row>
    <row r="35" spans="1:13" ht="14.25" x14ac:dyDescent="0.2">
      <c r="A35" s="59">
        <v>32</v>
      </c>
      <c r="B35" s="20" t="s">
        <v>132</v>
      </c>
      <c r="C35" s="54">
        <f>+'10.1.14_SIS'!CV36</f>
        <v>0</v>
      </c>
      <c r="D35" s="54">
        <f>+'2.1.15_SIS'!CS36</f>
        <v>0</v>
      </c>
      <c r="E35" s="54">
        <f t="shared" si="6"/>
        <v>0</v>
      </c>
      <c r="F35" s="54">
        <f t="shared" si="1"/>
        <v>0</v>
      </c>
      <c r="G35" s="54">
        <f t="shared" si="2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7"/>
        <v>3106.2945945305637</v>
      </c>
      <c r="K35" s="14">
        <f t="shared" si="3"/>
        <v>0</v>
      </c>
      <c r="L35" s="13">
        <f t="shared" si="4"/>
        <v>0</v>
      </c>
      <c r="M35" s="13">
        <f t="shared" si="5"/>
        <v>0</v>
      </c>
    </row>
    <row r="36" spans="1:13" ht="14.25" x14ac:dyDescent="0.2">
      <c r="A36" s="59">
        <v>33</v>
      </c>
      <c r="B36" s="20" t="s">
        <v>131</v>
      </c>
      <c r="C36" s="54">
        <f>+'10.1.14_SIS'!CV37</f>
        <v>0</v>
      </c>
      <c r="D36" s="54">
        <f>+'2.1.15_SIS'!CS37</f>
        <v>0</v>
      </c>
      <c r="E36" s="54">
        <f t="shared" si="6"/>
        <v>0</v>
      </c>
      <c r="F36" s="54">
        <f t="shared" si="1"/>
        <v>0</v>
      </c>
      <c r="G36" s="54">
        <f t="shared" si="2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7"/>
        <v>3055.7677279042618</v>
      </c>
      <c r="K36" s="14">
        <f t="shared" si="3"/>
        <v>0</v>
      </c>
      <c r="L36" s="13">
        <f t="shared" si="4"/>
        <v>0</v>
      </c>
      <c r="M36" s="13">
        <f t="shared" si="5"/>
        <v>0</v>
      </c>
    </row>
    <row r="37" spans="1:13" ht="14.25" x14ac:dyDescent="0.2">
      <c r="A37" s="59">
        <v>34</v>
      </c>
      <c r="B37" s="20" t="s">
        <v>130</v>
      </c>
      <c r="C37" s="54">
        <f>+'10.1.14_SIS'!CV38</f>
        <v>0</v>
      </c>
      <c r="D37" s="54">
        <f>+'2.1.15_SIS'!CS38</f>
        <v>0</v>
      </c>
      <c r="E37" s="54">
        <f t="shared" si="6"/>
        <v>0</v>
      </c>
      <c r="F37" s="54">
        <f t="shared" si="1"/>
        <v>0</v>
      </c>
      <c r="G37" s="54">
        <f t="shared" si="2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7"/>
        <v>3468.1038421394505</v>
      </c>
      <c r="K37" s="14">
        <f t="shared" si="3"/>
        <v>0</v>
      </c>
      <c r="L37" s="13">
        <f t="shared" si="4"/>
        <v>0</v>
      </c>
      <c r="M37" s="13">
        <f t="shared" si="5"/>
        <v>0</v>
      </c>
    </row>
    <row r="38" spans="1:13" ht="14.25" x14ac:dyDescent="0.2">
      <c r="A38" s="60">
        <v>35</v>
      </c>
      <c r="B38" s="22" t="s">
        <v>129</v>
      </c>
      <c r="C38" s="55">
        <f>+'10.1.14_SIS'!CV39</f>
        <v>0</v>
      </c>
      <c r="D38" s="55">
        <f>+'2.1.15_SIS'!CS39</f>
        <v>0</v>
      </c>
      <c r="E38" s="55">
        <f t="shared" si="6"/>
        <v>0</v>
      </c>
      <c r="F38" s="55">
        <f t="shared" si="1"/>
        <v>0</v>
      </c>
      <c r="G38" s="55">
        <f t="shared" si="2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7"/>
        <v>2852.1041030238803</v>
      </c>
      <c r="K38" s="10">
        <f t="shared" si="3"/>
        <v>0</v>
      </c>
      <c r="L38" s="11">
        <f t="shared" si="4"/>
        <v>0</v>
      </c>
      <c r="M38" s="11">
        <f t="shared" si="5"/>
        <v>0</v>
      </c>
    </row>
    <row r="39" spans="1:13" ht="14.25" x14ac:dyDescent="0.2">
      <c r="A39" s="59">
        <v>36</v>
      </c>
      <c r="B39" s="20" t="s">
        <v>128</v>
      </c>
      <c r="C39" s="54">
        <f>+'10.1.14_SIS'!CV40</f>
        <v>0</v>
      </c>
      <c r="D39" s="54">
        <f>+'2.1.15_SIS'!CS40</f>
        <v>0</v>
      </c>
      <c r="E39" s="54">
        <f t="shared" si="6"/>
        <v>0</v>
      </c>
      <c r="F39" s="54">
        <f t="shared" si="1"/>
        <v>0</v>
      </c>
      <c r="G39" s="54">
        <f t="shared" si="2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7"/>
        <v>2174.3672795383109</v>
      </c>
      <c r="K39" s="14">
        <f t="shared" si="3"/>
        <v>0</v>
      </c>
      <c r="L39" s="13">
        <f t="shared" si="4"/>
        <v>0</v>
      </c>
      <c r="M39" s="13">
        <f t="shared" si="5"/>
        <v>0</v>
      </c>
    </row>
    <row r="40" spans="1:13" ht="14.25" x14ac:dyDescent="0.2">
      <c r="A40" s="59">
        <v>37</v>
      </c>
      <c r="B40" s="20" t="s">
        <v>127</v>
      </c>
      <c r="C40" s="54">
        <f>+'10.1.14_SIS'!CV41</f>
        <v>0</v>
      </c>
      <c r="D40" s="54">
        <f>+'2.1.15_SIS'!CS41</f>
        <v>0</v>
      </c>
      <c r="E40" s="54">
        <f t="shared" si="6"/>
        <v>0</v>
      </c>
      <c r="F40" s="54">
        <f t="shared" si="1"/>
        <v>0</v>
      </c>
      <c r="G40" s="54">
        <f t="shared" si="2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7"/>
        <v>3159.4969630158844</v>
      </c>
      <c r="K40" s="14">
        <f t="shared" si="3"/>
        <v>0</v>
      </c>
      <c r="L40" s="13">
        <f t="shared" si="4"/>
        <v>0</v>
      </c>
      <c r="M40" s="13">
        <f t="shared" si="5"/>
        <v>0</v>
      </c>
    </row>
    <row r="41" spans="1:13" ht="14.25" x14ac:dyDescent="0.2">
      <c r="A41" s="59">
        <v>38</v>
      </c>
      <c r="B41" s="20" t="s">
        <v>126</v>
      </c>
      <c r="C41" s="54">
        <f>+'10.1.14_SIS'!CV42</f>
        <v>0</v>
      </c>
      <c r="D41" s="54">
        <f>+'2.1.15_SIS'!CS42</f>
        <v>0</v>
      </c>
      <c r="E41" s="54">
        <f t="shared" si="6"/>
        <v>0</v>
      </c>
      <c r="F41" s="54">
        <f t="shared" si="1"/>
        <v>0</v>
      </c>
      <c r="G41" s="54">
        <f t="shared" si="2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7"/>
        <v>1459.3608776458441</v>
      </c>
      <c r="K41" s="14">
        <f t="shared" si="3"/>
        <v>0</v>
      </c>
      <c r="L41" s="13">
        <f t="shared" si="4"/>
        <v>0</v>
      </c>
      <c r="M41" s="13">
        <f t="shared" si="5"/>
        <v>0</v>
      </c>
    </row>
    <row r="42" spans="1:13" ht="14.25" x14ac:dyDescent="0.2">
      <c r="A42" s="59">
        <v>39</v>
      </c>
      <c r="B42" s="20" t="s">
        <v>125</v>
      </c>
      <c r="C42" s="54">
        <f>+'10.1.14_SIS'!CV43</f>
        <v>0</v>
      </c>
      <c r="D42" s="54">
        <f>+'2.1.15_SIS'!CS43</f>
        <v>0</v>
      </c>
      <c r="E42" s="54">
        <f t="shared" si="6"/>
        <v>0</v>
      </c>
      <c r="F42" s="54">
        <f t="shared" si="1"/>
        <v>0</v>
      </c>
      <c r="G42" s="54">
        <f t="shared" si="2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7"/>
        <v>2218.280705678666</v>
      </c>
      <c r="K42" s="14">
        <f t="shared" si="3"/>
        <v>0</v>
      </c>
      <c r="L42" s="13">
        <f t="shared" si="4"/>
        <v>0</v>
      </c>
      <c r="M42" s="13">
        <f t="shared" si="5"/>
        <v>0</v>
      </c>
    </row>
    <row r="43" spans="1:13" ht="14.25" x14ac:dyDescent="0.2">
      <c r="A43" s="60">
        <v>40</v>
      </c>
      <c r="B43" s="22" t="s">
        <v>124</v>
      </c>
      <c r="C43" s="55">
        <f>+'10.1.14_SIS'!CV44</f>
        <v>0</v>
      </c>
      <c r="D43" s="55">
        <f>+'2.1.15_SIS'!CS44</f>
        <v>0</v>
      </c>
      <c r="E43" s="55">
        <f t="shared" si="6"/>
        <v>0</v>
      </c>
      <c r="F43" s="55">
        <f t="shared" si="1"/>
        <v>0</v>
      </c>
      <c r="G43" s="55">
        <f t="shared" si="2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7"/>
        <v>2911.0405142849204</v>
      </c>
      <c r="K43" s="10">
        <f t="shared" si="3"/>
        <v>0</v>
      </c>
      <c r="L43" s="11">
        <f t="shared" si="4"/>
        <v>0</v>
      </c>
      <c r="M43" s="11">
        <f t="shared" si="5"/>
        <v>0</v>
      </c>
    </row>
    <row r="44" spans="1:13" ht="14.25" x14ac:dyDescent="0.2">
      <c r="A44" s="59">
        <v>41</v>
      </c>
      <c r="B44" s="20" t="s">
        <v>123</v>
      </c>
      <c r="C44" s="54">
        <f>+'10.1.14_SIS'!CV45</f>
        <v>0</v>
      </c>
      <c r="D44" s="54">
        <f>+'2.1.15_SIS'!CS45</f>
        <v>0</v>
      </c>
      <c r="E44" s="54">
        <f t="shared" si="6"/>
        <v>0</v>
      </c>
      <c r="F44" s="54">
        <f t="shared" si="1"/>
        <v>0</v>
      </c>
      <c r="G44" s="54">
        <f t="shared" si="2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7"/>
        <v>2088.7074287358237</v>
      </c>
      <c r="K44" s="14">
        <f t="shared" si="3"/>
        <v>0</v>
      </c>
      <c r="L44" s="13">
        <f t="shared" si="4"/>
        <v>0</v>
      </c>
      <c r="M44" s="13">
        <f t="shared" si="5"/>
        <v>0</v>
      </c>
    </row>
    <row r="45" spans="1:13" ht="14.25" x14ac:dyDescent="0.2">
      <c r="A45" s="59">
        <v>42</v>
      </c>
      <c r="B45" s="20" t="s">
        <v>122</v>
      </c>
      <c r="C45" s="54">
        <f>+'10.1.14_SIS'!CV46</f>
        <v>0</v>
      </c>
      <c r="D45" s="54">
        <f>+'2.1.15_SIS'!CS46</f>
        <v>0</v>
      </c>
      <c r="E45" s="54">
        <f t="shared" si="6"/>
        <v>0</v>
      </c>
      <c r="F45" s="54">
        <f t="shared" si="1"/>
        <v>0</v>
      </c>
      <c r="G45" s="54">
        <f t="shared" si="2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7"/>
        <v>2823.9438875684341</v>
      </c>
      <c r="K45" s="14">
        <f t="shared" si="3"/>
        <v>0</v>
      </c>
      <c r="L45" s="13">
        <f t="shared" si="4"/>
        <v>0</v>
      </c>
      <c r="M45" s="13">
        <f t="shared" si="5"/>
        <v>0</v>
      </c>
    </row>
    <row r="46" spans="1:13" ht="14.25" x14ac:dyDescent="0.2">
      <c r="A46" s="59">
        <v>43</v>
      </c>
      <c r="B46" s="20" t="s">
        <v>121</v>
      </c>
      <c r="C46" s="54">
        <f>+'10.1.14_SIS'!CV47</f>
        <v>0</v>
      </c>
      <c r="D46" s="54">
        <f>+'2.1.15_SIS'!CS47</f>
        <v>0</v>
      </c>
      <c r="E46" s="54">
        <f t="shared" si="6"/>
        <v>0</v>
      </c>
      <c r="F46" s="54">
        <f t="shared" si="1"/>
        <v>0</v>
      </c>
      <c r="G46" s="54">
        <f t="shared" si="2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7"/>
        <v>3181.6769360297349</v>
      </c>
      <c r="K46" s="14">
        <f t="shared" si="3"/>
        <v>0</v>
      </c>
      <c r="L46" s="13">
        <f t="shared" si="4"/>
        <v>0</v>
      </c>
      <c r="M46" s="13">
        <f t="shared" si="5"/>
        <v>0</v>
      </c>
    </row>
    <row r="47" spans="1:13" ht="14.25" x14ac:dyDescent="0.2">
      <c r="A47" s="59">
        <v>44</v>
      </c>
      <c r="B47" s="20" t="s">
        <v>120</v>
      </c>
      <c r="C47" s="54">
        <f>+'10.1.14_SIS'!CV48</f>
        <v>0</v>
      </c>
      <c r="D47" s="54">
        <f>+'2.1.15_SIS'!CS48</f>
        <v>0</v>
      </c>
      <c r="E47" s="54">
        <f t="shared" si="6"/>
        <v>0</v>
      </c>
      <c r="F47" s="54">
        <f t="shared" si="1"/>
        <v>0</v>
      </c>
      <c r="G47" s="54">
        <f t="shared" si="2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7"/>
        <v>2780.3779075910179</v>
      </c>
      <c r="K47" s="14">
        <f t="shared" si="3"/>
        <v>0</v>
      </c>
      <c r="L47" s="13">
        <f t="shared" si="4"/>
        <v>0</v>
      </c>
      <c r="M47" s="13">
        <f t="shared" si="5"/>
        <v>0</v>
      </c>
    </row>
    <row r="48" spans="1:13" ht="14.25" x14ac:dyDescent="0.2">
      <c r="A48" s="60">
        <v>45</v>
      </c>
      <c r="B48" s="22" t="s">
        <v>119</v>
      </c>
      <c r="C48" s="55">
        <f>+'10.1.14_SIS'!CV49</f>
        <v>0</v>
      </c>
      <c r="D48" s="55">
        <f>+'2.1.15_SIS'!CS49</f>
        <v>0</v>
      </c>
      <c r="E48" s="55">
        <f t="shared" si="6"/>
        <v>0</v>
      </c>
      <c r="F48" s="55">
        <f t="shared" si="1"/>
        <v>0</v>
      </c>
      <c r="G48" s="55">
        <f t="shared" si="2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7"/>
        <v>1404.0036249734551</v>
      </c>
      <c r="K48" s="10">
        <f t="shared" si="3"/>
        <v>0</v>
      </c>
      <c r="L48" s="11">
        <f t="shared" si="4"/>
        <v>0</v>
      </c>
      <c r="M48" s="11">
        <f t="shared" si="5"/>
        <v>0</v>
      </c>
    </row>
    <row r="49" spans="1:13" ht="14.25" x14ac:dyDescent="0.2">
      <c r="A49" s="59">
        <v>46</v>
      </c>
      <c r="B49" s="20" t="s">
        <v>118</v>
      </c>
      <c r="C49" s="54">
        <f>+'10.1.14_SIS'!CV50</f>
        <v>0</v>
      </c>
      <c r="D49" s="54">
        <f>+'2.1.15_SIS'!CS50</f>
        <v>0</v>
      </c>
      <c r="E49" s="54">
        <f t="shared" si="6"/>
        <v>0</v>
      </c>
      <c r="F49" s="54">
        <f t="shared" si="1"/>
        <v>0</v>
      </c>
      <c r="G49" s="54">
        <f t="shared" si="2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7"/>
        <v>3389.6372234044193</v>
      </c>
      <c r="K49" s="14">
        <f t="shared" si="3"/>
        <v>0</v>
      </c>
      <c r="L49" s="13">
        <f t="shared" si="4"/>
        <v>0</v>
      </c>
      <c r="M49" s="13">
        <f t="shared" si="5"/>
        <v>0</v>
      </c>
    </row>
    <row r="50" spans="1:13" ht="14.25" x14ac:dyDescent="0.2">
      <c r="A50" s="59">
        <v>47</v>
      </c>
      <c r="B50" s="20" t="s">
        <v>117</v>
      </c>
      <c r="C50" s="54">
        <f>+'10.1.14_SIS'!CV51</f>
        <v>0</v>
      </c>
      <c r="D50" s="54">
        <f>+'2.1.15_SIS'!CS51</f>
        <v>0</v>
      </c>
      <c r="E50" s="54">
        <f t="shared" si="6"/>
        <v>0</v>
      </c>
      <c r="F50" s="54">
        <f t="shared" si="1"/>
        <v>0</v>
      </c>
      <c r="G50" s="54">
        <f t="shared" si="2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7"/>
        <v>1717.4542628823369</v>
      </c>
      <c r="K50" s="14">
        <f t="shared" si="3"/>
        <v>0</v>
      </c>
      <c r="L50" s="13">
        <f t="shared" si="4"/>
        <v>0</v>
      </c>
      <c r="M50" s="13">
        <f t="shared" si="5"/>
        <v>0</v>
      </c>
    </row>
    <row r="51" spans="1:13" ht="14.25" x14ac:dyDescent="0.2">
      <c r="A51" s="59">
        <v>48</v>
      </c>
      <c r="B51" s="20" t="s">
        <v>116</v>
      </c>
      <c r="C51" s="54">
        <f>+'10.1.14_SIS'!CV52</f>
        <v>0</v>
      </c>
      <c r="D51" s="54">
        <f>+'2.1.15_SIS'!CS52</f>
        <v>0</v>
      </c>
      <c r="E51" s="54">
        <f t="shared" si="6"/>
        <v>0</v>
      </c>
      <c r="F51" s="54">
        <f t="shared" si="1"/>
        <v>0</v>
      </c>
      <c r="G51" s="54">
        <f t="shared" si="2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7"/>
        <v>2427.2141264900361</v>
      </c>
      <c r="K51" s="14">
        <f t="shared" si="3"/>
        <v>0</v>
      </c>
      <c r="L51" s="13">
        <f t="shared" si="4"/>
        <v>0</v>
      </c>
      <c r="M51" s="13">
        <f t="shared" si="5"/>
        <v>0</v>
      </c>
    </row>
    <row r="52" spans="1:13" ht="14.25" x14ac:dyDescent="0.2">
      <c r="A52" s="59">
        <v>49</v>
      </c>
      <c r="B52" s="20" t="s">
        <v>115</v>
      </c>
      <c r="C52" s="54">
        <f>+'10.1.14_SIS'!CV53</f>
        <v>0</v>
      </c>
      <c r="D52" s="54">
        <f>+'2.1.15_SIS'!CS53</f>
        <v>0</v>
      </c>
      <c r="E52" s="54">
        <f t="shared" si="6"/>
        <v>0</v>
      </c>
      <c r="F52" s="54">
        <f t="shared" si="1"/>
        <v>0</v>
      </c>
      <c r="G52" s="54">
        <f t="shared" si="2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7"/>
        <v>2785.1577657829594</v>
      </c>
      <c r="K52" s="14">
        <f t="shared" si="3"/>
        <v>0</v>
      </c>
      <c r="L52" s="13">
        <f t="shared" si="4"/>
        <v>0</v>
      </c>
      <c r="M52" s="13">
        <f t="shared" si="5"/>
        <v>0</v>
      </c>
    </row>
    <row r="53" spans="1:13" ht="14.25" x14ac:dyDescent="0.2">
      <c r="A53" s="60">
        <v>50</v>
      </c>
      <c r="B53" s="22" t="s">
        <v>114</v>
      </c>
      <c r="C53" s="55">
        <f>+'10.1.14_SIS'!CV54</f>
        <v>0</v>
      </c>
      <c r="D53" s="55">
        <f>+'2.1.15_SIS'!CS54</f>
        <v>0</v>
      </c>
      <c r="E53" s="55">
        <f t="shared" si="6"/>
        <v>0</v>
      </c>
      <c r="F53" s="55">
        <f t="shared" si="1"/>
        <v>0</v>
      </c>
      <c r="G53" s="55">
        <f t="shared" si="2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7"/>
        <v>2906.0746361350839</v>
      </c>
      <c r="K53" s="10">
        <f t="shared" si="3"/>
        <v>0</v>
      </c>
      <c r="L53" s="11">
        <f t="shared" si="4"/>
        <v>0</v>
      </c>
      <c r="M53" s="11">
        <f t="shared" si="5"/>
        <v>0</v>
      </c>
    </row>
    <row r="54" spans="1:13" ht="14.25" x14ac:dyDescent="0.2">
      <c r="A54" s="59">
        <v>51</v>
      </c>
      <c r="B54" s="20" t="s">
        <v>113</v>
      </c>
      <c r="C54" s="54">
        <f>+'10.1.14_SIS'!CV55</f>
        <v>0</v>
      </c>
      <c r="D54" s="54">
        <f>+'2.1.15_SIS'!CS55</f>
        <v>0</v>
      </c>
      <c r="E54" s="54">
        <f t="shared" si="6"/>
        <v>0</v>
      </c>
      <c r="F54" s="54">
        <f t="shared" si="1"/>
        <v>0</v>
      </c>
      <c r="G54" s="54">
        <f t="shared" si="2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7"/>
        <v>2430.4264301089497</v>
      </c>
      <c r="K54" s="14">
        <f t="shared" si="3"/>
        <v>0</v>
      </c>
      <c r="L54" s="13">
        <f t="shared" si="4"/>
        <v>0</v>
      </c>
      <c r="M54" s="13">
        <f t="shared" si="5"/>
        <v>0</v>
      </c>
    </row>
    <row r="55" spans="1:13" ht="14.25" x14ac:dyDescent="0.2">
      <c r="A55" s="59">
        <v>52</v>
      </c>
      <c r="B55" s="20" t="s">
        <v>112</v>
      </c>
      <c r="C55" s="54">
        <f>+'10.1.14_SIS'!CV56</f>
        <v>1</v>
      </c>
      <c r="D55" s="54">
        <f>+'2.1.15_SIS'!CS56</f>
        <v>1</v>
      </c>
      <c r="E55" s="54">
        <f t="shared" si="6"/>
        <v>0</v>
      </c>
      <c r="F55" s="54">
        <f t="shared" si="1"/>
        <v>0</v>
      </c>
      <c r="G55" s="54">
        <f t="shared" si="2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7"/>
        <v>2860.3222922614086</v>
      </c>
      <c r="K55" s="14">
        <f t="shared" si="3"/>
        <v>0</v>
      </c>
      <c r="L55" s="13">
        <f t="shared" si="4"/>
        <v>0</v>
      </c>
      <c r="M55" s="13">
        <f t="shared" si="5"/>
        <v>0</v>
      </c>
    </row>
    <row r="56" spans="1:13" ht="14.25" x14ac:dyDescent="0.2">
      <c r="A56" s="59">
        <v>53</v>
      </c>
      <c r="B56" s="20" t="s">
        <v>111</v>
      </c>
      <c r="C56" s="54">
        <f>+'10.1.14_SIS'!CV57</f>
        <v>0</v>
      </c>
      <c r="D56" s="54">
        <f>+'2.1.15_SIS'!CS57</f>
        <v>0</v>
      </c>
      <c r="E56" s="54">
        <f t="shared" si="6"/>
        <v>0</v>
      </c>
      <c r="F56" s="54">
        <f t="shared" si="1"/>
        <v>0</v>
      </c>
      <c r="G56" s="54">
        <f t="shared" si="2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7"/>
        <v>2874.945409702274</v>
      </c>
      <c r="K56" s="14">
        <f t="shared" si="3"/>
        <v>0</v>
      </c>
      <c r="L56" s="13">
        <f t="shared" si="4"/>
        <v>0</v>
      </c>
      <c r="M56" s="13">
        <f t="shared" si="5"/>
        <v>0</v>
      </c>
    </row>
    <row r="57" spans="1:13" ht="14.25" x14ac:dyDescent="0.2">
      <c r="A57" s="59">
        <v>54</v>
      </c>
      <c r="B57" s="20" t="s">
        <v>110</v>
      </c>
      <c r="C57" s="54">
        <f>+'10.1.14_SIS'!CV58</f>
        <v>0</v>
      </c>
      <c r="D57" s="54">
        <f>+'2.1.15_SIS'!CS58</f>
        <v>0</v>
      </c>
      <c r="E57" s="54">
        <f t="shared" si="6"/>
        <v>0</v>
      </c>
      <c r="F57" s="54">
        <f t="shared" si="1"/>
        <v>0</v>
      </c>
      <c r="G57" s="54">
        <f t="shared" si="2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7"/>
        <v>3409.2649185258356</v>
      </c>
      <c r="K57" s="14">
        <f t="shared" si="3"/>
        <v>0</v>
      </c>
      <c r="L57" s="13">
        <f t="shared" si="4"/>
        <v>0</v>
      </c>
      <c r="M57" s="13">
        <f t="shared" si="5"/>
        <v>0</v>
      </c>
    </row>
    <row r="58" spans="1:13" ht="14.25" x14ac:dyDescent="0.2">
      <c r="A58" s="60">
        <v>55</v>
      </c>
      <c r="B58" s="22" t="s">
        <v>109</v>
      </c>
      <c r="C58" s="55">
        <f>+'10.1.14_SIS'!CV59</f>
        <v>0</v>
      </c>
      <c r="D58" s="55">
        <f>+'2.1.15_SIS'!CS59</f>
        <v>0</v>
      </c>
      <c r="E58" s="55">
        <f t="shared" si="6"/>
        <v>0</v>
      </c>
      <c r="F58" s="55">
        <f t="shared" si="1"/>
        <v>0</v>
      </c>
      <c r="G58" s="55">
        <f t="shared" si="2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7"/>
        <v>2530.9812745649242</v>
      </c>
      <c r="K58" s="10">
        <f t="shared" si="3"/>
        <v>0</v>
      </c>
      <c r="L58" s="11">
        <f t="shared" si="4"/>
        <v>0</v>
      </c>
      <c r="M58" s="11">
        <f t="shared" si="5"/>
        <v>0</v>
      </c>
    </row>
    <row r="59" spans="1:13" ht="14.25" x14ac:dyDescent="0.2">
      <c r="A59" s="59">
        <v>56</v>
      </c>
      <c r="B59" s="20" t="s">
        <v>108</v>
      </c>
      <c r="C59" s="54">
        <f>+'10.1.14_SIS'!CV60</f>
        <v>0</v>
      </c>
      <c r="D59" s="54">
        <f>+'2.1.15_SIS'!CS60</f>
        <v>0</v>
      </c>
      <c r="E59" s="54">
        <f t="shared" si="6"/>
        <v>0</v>
      </c>
      <c r="F59" s="54">
        <f t="shared" si="1"/>
        <v>0</v>
      </c>
      <c r="G59" s="54">
        <f t="shared" si="2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7"/>
        <v>2821.5754704144142</v>
      </c>
      <c r="K59" s="14">
        <f t="shared" si="3"/>
        <v>0</v>
      </c>
      <c r="L59" s="13">
        <f t="shared" si="4"/>
        <v>0</v>
      </c>
      <c r="M59" s="13">
        <f t="shared" si="5"/>
        <v>0</v>
      </c>
    </row>
    <row r="60" spans="1:13" ht="14.25" x14ac:dyDescent="0.2">
      <c r="A60" s="59">
        <v>57</v>
      </c>
      <c r="B60" s="20" t="s">
        <v>107</v>
      </c>
      <c r="C60" s="54">
        <f>+'10.1.14_SIS'!CV61</f>
        <v>0</v>
      </c>
      <c r="D60" s="54">
        <f>+'2.1.15_SIS'!CS61</f>
        <v>0</v>
      </c>
      <c r="E60" s="54">
        <f t="shared" si="6"/>
        <v>0</v>
      </c>
      <c r="F60" s="54">
        <f t="shared" si="1"/>
        <v>0</v>
      </c>
      <c r="G60" s="54">
        <f t="shared" si="2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7"/>
        <v>2695.2511489615345</v>
      </c>
      <c r="K60" s="14">
        <f t="shared" si="3"/>
        <v>0</v>
      </c>
      <c r="L60" s="13">
        <f t="shared" si="4"/>
        <v>0</v>
      </c>
      <c r="M60" s="13">
        <f t="shared" si="5"/>
        <v>0</v>
      </c>
    </row>
    <row r="61" spans="1:13" ht="14.25" x14ac:dyDescent="0.2">
      <c r="A61" s="59">
        <v>58</v>
      </c>
      <c r="B61" s="20" t="s">
        <v>106</v>
      </c>
      <c r="C61" s="54">
        <f>+'10.1.14_SIS'!CV62</f>
        <v>0</v>
      </c>
      <c r="D61" s="54">
        <f>+'2.1.15_SIS'!CS62</f>
        <v>0</v>
      </c>
      <c r="E61" s="54">
        <f t="shared" si="6"/>
        <v>0</v>
      </c>
      <c r="F61" s="54">
        <f t="shared" si="1"/>
        <v>0</v>
      </c>
      <c r="G61" s="54">
        <f t="shared" si="2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7"/>
        <v>3185.0764818941061</v>
      </c>
      <c r="K61" s="14">
        <f t="shared" si="3"/>
        <v>0</v>
      </c>
      <c r="L61" s="13">
        <f t="shared" si="4"/>
        <v>0</v>
      </c>
      <c r="M61" s="13">
        <f t="shared" si="5"/>
        <v>0</v>
      </c>
    </row>
    <row r="62" spans="1:13" ht="14.25" x14ac:dyDescent="0.2">
      <c r="A62" s="59">
        <v>59</v>
      </c>
      <c r="B62" s="20" t="s">
        <v>105</v>
      </c>
      <c r="C62" s="54">
        <f>+'10.1.14_SIS'!CV63</f>
        <v>16</v>
      </c>
      <c r="D62" s="54">
        <f>+'2.1.15_SIS'!CS63</f>
        <v>15</v>
      </c>
      <c r="E62" s="54">
        <f t="shared" si="6"/>
        <v>-1</v>
      </c>
      <c r="F62" s="54">
        <f t="shared" si="1"/>
        <v>0</v>
      </c>
      <c r="G62" s="54">
        <f t="shared" si="2"/>
        <v>-1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7"/>
        <v>3655.7331467609238</v>
      </c>
      <c r="K62" s="14">
        <f t="shared" si="3"/>
        <v>-3655.7331467609238</v>
      </c>
      <c r="L62" s="13">
        <f t="shared" si="4"/>
        <v>0</v>
      </c>
      <c r="M62" s="13">
        <f t="shared" si="5"/>
        <v>-3655.7331467609238</v>
      </c>
    </row>
    <row r="63" spans="1:13" ht="14.25" x14ac:dyDescent="0.2">
      <c r="A63" s="60">
        <v>60</v>
      </c>
      <c r="B63" s="22" t="s">
        <v>104</v>
      </c>
      <c r="C63" s="55">
        <f>+'10.1.14_SIS'!CV64</f>
        <v>0</v>
      </c>
      <c r="D63" s="55">
        <f>+'2.1.15_SIS'!CS64</f>
        <v>0</v>
      </c>
      <c r="E63" s="55">
        <f t="shared" si="6"/>
        <v>0</v>
      </c>
      <c r="F63" s="55">
        <f t="shared" si="1"/>
        <v>0</v>
      </c>
      <c r="G63" s="55">
        <f t="shared" si="2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7"/>
        <v>2947.632045031914</v>
      </c>
      <c r="K63" s="10">
        <f t="shared" si="3"/>
        <v>0</v>
      </c>
      <c r="L63" s="11">
        <f t="shared" si="4"/>
        <v>0</v>
      </c>
      <c r="M63" s="11">
        <f t="shared" si="5"/>
        <v>0</v>
      </c>
    </row>
    <row r="64" spans="1:13" ht="14.25" x14ac:dyDescent="0.2">
      <c r="A64" s="59">
        <v>61</v>
      </c>
      <c r="B64" s="20" t="s">
        <v>103</v>
      </c>
      <c r="C64" s="54">
        <f>+'10.1.14_SIS'!CV65</f>
        <v>0</v>
      </c>
      <c r="D64" s="54">
        <f>+'2.1.15_SIS'!CS65</f>
        <v>0</v>
      </c>
      <c r="E64" s="54">
        <f t="shared" si="6"/>
        <v>0</v>
      </c>
      <c r="F64" s="54">
        <f t="shared" si="1"/>
        <v>0</v>
      </c>
      <c r="G64" s="54">
        <f t="shared" si="2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7"/>
        <v>1843.9337678184593</v>
      </c>
      <c r="K64" s="14">
        <f t="shared" si="3"/>
        <v>0</v>
      </c>
      <c r="L64" s="13">
        <f t="shared" si="4"/>
        <v>0</v>
      </c>
      <c r="M64" s="13">
        <f t="shared" si="5"/>
        <v>0</v>
      </c>
    </row>
    <row r="65" spans="1:13" ht="14.25" x14ac:dyDescent="0.2">
      <c r="A65" s="59">
        <v>62</v>
      </c>
      <c r="B65" s="20" t="s">
        <v>102</v>
      </c>
      <c r="C65" s="54">
        <f>+'10.1.14_SIS'!CV66</f>
        <v>0</v>
      </c>
      <c r="D65" s="54">
        <f>+'2.1.15_SIS'!CS66</f>
        <v>0</v>
      </c>
      <c r="E65" s="54">
        <f t="shared" si="6"/>
        <v>0</v>
      </c>
      <c r="F65" s="54">
        <f t="shared" si="1"/>
        <v>0</v>
      </c>
      <c r="G65" s="54">
        <f t="shared" si="2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7"/>
        <v>3208.577269258004</v>
      </c>
      <c r="K65" s="14">
        <f t="shared" si="3"/>
        <v>0</v>
      </c>
      <c r="L65" s="13">
        <f t="shared" si="4"/>
        <v>0</v>
      </c>
      <c r="M65" s="13">
        <f t="shared" si="5"/>
        <v>0</v>
      </c>
    </row>
    <row r="66" spans="1:13" ht="14.25" x14ac:dyDescent="0.2">
      <c r="A66" s="59">
        <v>63</v>
      </c>
      <c r="B66" s="20" t="s">
        <v>101</v>
      </c>
      <c r="C66" s="54">
        <f>+'10.1.14_SIS'!CV67</f>
        <v>0</v>
      </c>
      <c r="D66" s="54">
        <f>+'2.1.15_SIS'!CS67</f>
        <v>0</v>
      </c>
      <c r="E66" s="54">
        <f t="shared" si="6"/>
        <v>0</v>
      </c>
      <c r="F66" s="54">
        <f t="shared" si="1"/>
        <v>0</v>
      </c>
      <c r="G66" s="54">
        <f t="shared" si="2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7"/>
        <v>2440.5856740924046</v>
      </c>
      <c r="K66" s="14">
        <f t="shared" si="3"/>
        <v>0</v>
      </c>
      <c r="L66" s="13">
        <f t="shared" si="4"/>
        <v>0</v>
      </c>
      <c r="M66" s="13">
        <f t="shared" si="5"/>
        <v>0</v>
      </c>
    </row>
    <row r="67" spans="1:13" ht="14.25" x14ac:dyDescent="0.2">
      <c r="A67" s="59">
        <v>64</v>
      </c>
      <c r="B67" s="20" t="s">
        <v>100</v>
      </c>
      <c r="C67" s="54">
        <f>+'10.1.14_SIS'!CV68</f>
        <v>0</v>
      </c>
      <c r="D67" s="54">
        <f>+'2.1.15_SIS'!CS68</f>
        <v>0</v>
      </c>
      <c r="E67" s="54">
        <f t="shared" si="6"/>
        <v>0</v>
      </c>
      <c r="F67" s="54">
        <f t="shared" si="1"/>
        <v>0</v>
      </c>
      <c r="G67" s="54">
        <f t="shared" si="2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7"/>
        <v>3435.2453766389126</v>
      </c>
      <c r="K67" s="14">
        <f t="shared" si="3"/>
        <v>0</v>
      </c>
      <c r="L67" s="13">
        <f t="shared" si="4"/>
        <v>0</v>
      </c>
      <c r="M67" s="13">
        <f t="shared" si="5"/>
        <v>0</v>
      </c>
    </row>
    <row r="68" spans="1:13" ht="14.25" x14ac:dyDescent="0.2">
      <c r="A68" s="60">
        <v>65</v>
      </c>
      <c r="B68" s="22" t="s">
        <v>99</v>
      </c>
      <c r="C68" s="55">
        <f>+'10.1.14_SIS'!CV69</f>
        <v>0</v>
      </c>
      <c r="D68" s="55">
        <f>+'2.1.15_SIS'!CS69</f>
        <v>0</v>
      </c>
      <c r="E68" s="55">
        <f t="shared" si="6"/>
        <v>0</v>
      </c>
      <c r="F68" s="55">
        <f t="shared" ref="F68:F72" si="8">IF(E68&gt;0,E68,0)</f>
        <v>0</v>
      </c>
      <c r="G68" s="55">
        <f t="shared" ref="G68:G72" si="9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si="7"/>
        <v>2802.1402771971821</v>
      </c>
      <c r="K68" s="10">
        <f t="shared" ref="K68:K72" si="10">E68*J68</f>
        <v>0</v>
      </c>
      <c r="L68" s="11">
        <f t="shared" ref="L68:L72" si="11">IF(K68&gt;0,K68,0)</f>
        <v>0</v>
      </c>
      <c r="M68" s="11">
        <f t="shared" ref="M68:M72" si="12">IF(K68&lt;0,K68,0)</f>
        <v>0</v>
      </c>
    </row>
    <row r="69" spans="1:13" ht="14.25" x14ac:dyDescent="0.2">
      <c r="A69" s="59">
        <v>66</v>
      </c>
      <c r="B69" s="20" t="s">
        <v>98</v>
      </c>
      <c r="C69" s="54">
        <f>+'10.1.14_SIS'!CV70</f>
        <v>390</v>
      </c>
      <c r="D69" s="54">
        <f>+'2.1.15_SIS'!CS70</f>
        <v>408</v>
      </c>
      <c r="E69" s="54">
        <f t="shared" ref="E69:E72" si="13">D69-C69</f>
        <v>18</v>
      </c>
      <c r="F69" s="54">
        <f t="shared" si="8"/>
        <v>18</v>
      </c>
      <c r="G69" s="54">
        <f t="shared" si="9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ref="J69:J72" si="14">(H69+I69)*0.5</f>
        <v>3647.034271695502</v>
      </c>
      <c r="K69" s="14">
        <f t="shared" si="10"/>
        <v>65646.616890519042</v>
      </c>
      <c r="L69" s="13">
        <f t="shared" si="11"/>
        <v>65646.616890519042</v>
      </c>
      <c r="M69" s="13">
        <f t="shared" si="12"/>
        <v>0</v>
      </c>
    </row>
    <row r="70" spans="1:13" ht="14.25" x14ac:dyDescent="0.2">
      <c r="A70" s="59">
        <v>67</v>
      </c>
      <c r="B70" s="20" t="s">
        <v>97</v>
      </c>
      <c r="C70" s="54">
        <f>+'10.1.14_SIS'!CV71</f>
        <v>0</v>
      </c>
      <c r="D70" s="54">
        <f>+'2.1.15_SIS'!CS71</f>
        <v>0</v>
      </c>
      <c r="E70" s="54">
        <f t="shared" si="13"/>
        <v>0</v>
      </c>
      <c r="F70" s="54">
        <f t="shared" si="8"/>
        <v>0</v>
      </c>
      <c r="G70" s="54">
        <f t="shared" si="9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4"/>
        <v>2872.3783868067057</v>
      </c>
      <c r="K70" s="14">
        <f t="shared" si="10"/>
        <v>0</v>
      </c>
      <c r="L70" s="13">
        <f t="shared" si="11"/>
        <v>0</v>
      </c>
      <c r="M70" s="13">
        <f t="shared" si="12"/>
        <v>0</v>
      </c>
    </row>
    <row r="71" spans="1:13" ht="14.25" x14ac:dyDescent="0.2">
      <c r="A71" s="59">
        <v>68</v>
      </c>
      <c r="B71" s="20" t="s">
        <v>96</v>
      </c>
      <c r="C71" s="54">
        <f>+'10.1.14_SIS'!CV72</f>
        <v>0</v>
      </c>
      <c r="D71" s="54">
        <f>+'2.1.15_SIS'!CS72</f>
        <v>0</v>
      </c>
      <c r="E71" s="54">
        <f t="shared" si="13"/>
        <v>0</v>
      </c>
      <c r="F71" s="54">
        <f t="shared" si="8"/>
        <v>0</v>
      </c>
      <c r="G71" s="54">
        <f t="shared" si="9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4"/>
        <v>3594.43221012803</v>
      </c>
      <c r="K71" s="14">
        <f t="shared" si="10"/>
        <v>0</v>
      </c>
      <c r="L71" s="13">
        <f t="shared" si="11"/>
        <v>0</v>
      </c>
      <c r="M71" s="13">
        <f t="shared" si="12"/>
        <v>0</v>
      </c>
    </row>
    <row r="72" spans="1:13" ht="14.25" x14ac:dyDescent="0.2">
      <c r="A72" s="59">
        <v>69</v>
      </c>
      <c r="B72" s="20" t="s">
        <v>95</v>
      </c>
      <c r="C72" s="54">
        <f>+'10.1.14_SIS'!CV73</f>
        <v>0</v>
      </c>
      <c r="D72" s="54">
        <f>+'2.1.15_SIS'!CS73</f>
        <v>0</v>
      </c>
      <c r="E72" s="54">
        <f t="shared" si="13"/>
        <v>0</v>
      </c>
      <c r="F72" s="54">
        <f t="shared" si="8"/>
        <v>0</v>
      </c>
      <c r="G72" s="54">
        <f t="shared" si="9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4"/>
        <v>3214.0823960640669</v>
      </c>
      <c r="K72" s="14">
        <f t="shared" si="10"/>
        <v>0</v>
      </c>
      <c r="L72" s="13">
        <f t="shared" si="11"/>
        <v>0</v>
      </c>
      <c r="M72" s="13">
        <f t="shared" si="12"/>
        <v>0</v>
      </c>
    </row>
    <row r="73" spans="1:13" ht="13.5" thickBot="1" x14ac:dyDescent="0.25">
      <c r="A73" s="35"/>
      <c r="B73" s="34" t="s">
        <v>94</v>
      </c>
      <c r="C73" s="67">
        <f>SUM(C4:C72)</f>
        <v>407</v>
      </c>
      <c r="D73" s="67">
        <f>SUM(D4:D72)</f>
        <v>424</v>
      </c>
      <c r="E73" s="67">
        <f>SUM(E4:E72)</f>
        <v>17</v>
      </c>
      <c r="F73" s="67">
        <f>SUM(F4:F72)</f>
        <v>18</v>
      </c>
      <c r="G73" s="67">
        <f>SUM(G4:G72)</f>
        <v>-1</v>
      </c>
      <c r="H73" s="33"/>
      <c r="I73" s="32"/>
      <c r="J73" s="32"/>
      <c r="K73" s="32">
        <f>SUM(K4:K72)</f>
        <v>61990.883743758117</v>
      </c>
      <c r="L73" s="32">
        <f>SUM(L4:L72)</f>
        <v>65646.616890519042</v>
      </c>
      <c r="M73" s="32">
        <f>SUM(M4:M72)</f>
        <v>-3655.7331467609238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February 1 Mid-year Adjustment for Students</oddHeader>
    <oddFooter>&amp;R&amp;P</oddFooter>
  </headerFooter>
  <colBreaks count="1" manualBreakCount="1">
    <brk id="7" max="73" man="1"/>
  </col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1" t="s">
        <v>372</v>
      </c>
      <c r="B1" s="222"/>
      <c r="C1" s="125" t="s">
        <v>508</v>
      </c>
      <c r="D1" s="124" t="s">
        <v>710</v>
      </c>
      <c r="E1" s="43" t="s">
        <v>709</v>
      </c>
      <c r="F1" s="43" t="s">
        <v>501</v>
      </c>
      <c r="G1" s="43" t="s">
        <v>502</v>
      </c>
      <c r="H1" s="126" t="s">
        <v>517</v>
      </c>
      <c r="I1" s="127" t="s">
        <v>503</v>
      </c>
      <c r="J1" s="124" t="s">
        <v>712</v>
      </c>
      <c r="K1" s="123" t="s">
        <v>505</v>
      </c>
      <c r="L1" s="123" t="s">
        <v>506</v>
      </c>
      <c r="M1" s="123" t="s">
        <v>507</v>
      </c>
    </row>
    <row r="2" spans="1:13" ht="13.9" customHeight="1" x14ac:dyDescent="0.25">
      <c r="A2" s="39"/>
      <c r="B2" s="38"/>
      <c r="C2" s="29">
        <v>1</v>
      </c>
      <c r="D2" s="29">
        <f>C2+1</f>
        <v>2</v>
      </c>
      <c r="E2" s="29">
        <f>D2+1</f>
        <v>3</v>
      </c>
      <c r="F2" s="29">
        <f t="shared" ref="F2:M2" si="0">E2+1</f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28" t="s">
        <v>90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54">
        <f>+'10.1.14_SIS'!CS5</f>
        <v>0</v>
      </c>
      <c r="D4" s="54">
        <f>+'2.1.15_SIS'!CP5</f>
        <v>0</v>
      </c>
      <c r="E4" s="54">
        <f>D4-C4</f>
        <v>0</v>
      </c>
      <c r="F4" s="54">
        <f t="shared" ref="F4:F67" si="1">IF(E4&gt;0,E4,0)</f>
        <v>0</v>
      </c>
      <c r="G4" s="54">
        <f t="shared" ref="G4:G67" si="2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>(H4+I4)*0.5</f>
        <v>2771.6692206674916</v>
      </c>
      <c r="K4" s="14">
        <f t="shared" ref="K4:K67" si="3">E4*J4</f>
        <v>0</v>
      </c>
      <c r="L4" s="13">
        <f t="shared" ref="L4:L67" si="4">IF(K4&gt;0,K4,0)</f>
        <v>0</v>
      </c>
      <c r="M4" s="13">
        <f t="shared" ref="M4:M67" si="5">IF(K4&lt;0,K4,0)</f>
        <v>0</v>
      </c>
    </row>
    <row r="5" spans="1:13" ht="14.25" x14ac:dyDescent="0.2">
      <c r="A5" s="59">
        <v>2</v>
      </c>
      <c r="B5" s="20" t="s">
        <v>162</v>
      </c>
      <c r="C5" s="54">
        <f>+'10.1.14_SIS'!CS6</f>
        <v>0</v>
      </c>
      <c r="D5" s="54">
        <f>+'2.1.15_SIS'!CP6</f>
        <v>0</v>
      </c>
      <c r="E5" s="54">
        <f t="shared" ref="E5:E68" si="6">D5-C5</f>
        <v>0</v>
      </c>
      <c r="F5" s="54">
        <f t="shared" si="1"/>
        <v>0</v>
      </c>
      <c r="G5" s="54">
        <f t="shared" si="2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ref="J5:J68" si="7">(H5+I5)*0.5</f>
        <v>3579.4733208693319</v>
      </c>
      <c r="K5" s="14">
        <f t="shared" si="3"/>
        <v>0</v>
      </c>
      <c r="L5" s="13">
        <f t="shared" si="4"/>
        <v>0</v>
      </c>
      <c r="M5" s="13">
        <f t="shared" si="5"/>
        <v>0</v>
      </c>
    </row>
    <row r="6" spans="1:13" ht="14.25" x14ac:dyDescent="0.2">
      <c r="A6" s="59">
        <v>3</v>
      </c>
      <c r="B6" s="20" t="s">
        <v>161</v>
      </c>
      <c r="C6" s="54">
        <f>+'10.1.14_SIS'!CS7</f>
        <v>1</v>
      </c>
      <c r="D6" s="54">
        <f>+'2.1.15_SIS'!CP7</f>
        <v>1</v>
      </c>
      <c r="E6" s="54">
        <f t="shared" si="6"/>
        <v>0</v>
      </c>
      <c r="F6" s="54">
        <f t="shared" si="1"/>
        <v>0</v>
      </c>
      <c r="G6" s="54">
        <f t="shared" si="2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7"/>
        <v>2376.013101369841</v>
      </c>
      <c r="K6" s="14">
        <f t="shared" si="3"/>
        <v>0</v>
      </c>
      <c r="L6" s="13">
        <f t="shared" si="4"/>
        <v>0</v>
      </c>
      <c r="M6" s="13">
        <f t="shared" si="5"/>
        <v>0</v>
      </c>
    </row>
    <row r="7" spans="1:13" ht="14.25" x14ac:dyDescent="0.2">
      <c r="A7" s="59">
        <v>4</v>
      </c>
      <c r="B7" s="20" t="s">
        <v>160</v>
      </c>
      <c r="C7" s="54">
        <f>+'10.1.14_SIS'!CS8</f>
        <v>0</v>
      </c>
      <c r="D7" s="54">
        <f>+'2.1.15_SIS'!CP8</f>
        <v>0</v>
      </c>
      <c r="E7" s="54">
        <f t="shared" si="6"/>
        <v>0</v>
      </c>
      <c r="F7" s="54">
        <f t="shared" si="1"/>
        <v>0</v>
      </c>
      <c r="G7" s="54">
        <f t="shared" si="2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7"/>
        <v>3352.4090723439285</v>
      </c>
      <c r="K7" s="14">
        <f t="shared" si="3"/>
        <v>0</v>
      </c>
      <c r="L7" s="13">
        <f t="shared" si="4"/>
        <v>0</v>
      </c>
      <c r="M7" s="13">
        <f t="shared" si="5"/>
        <v>0</v>
      </c>
    </row>
    <row r="8" spans="1:13" ht="14.25" x14ac:dyDescent="0.2">
      <c r="A8" s="60">
        <v>5</v>
      </c>
      <c r="B8" s="22" t="s">
        <v>159</v>
      </c>
      <c r="C8" s="55">
        <f>+'10.1.14_SIS'!CS9</f>
        <v>0</v>
      </c>
      <c r="D8" s="55">
        <f>+'2.1.15_SIS'!CP9</f>
        <v>0</v>
      </c>
      <c r="E8" s="55">
        <f t="shared" si="6"/>
        <v>0</v>
      </c>
      <c r="F8" s="55">
        <f t="shared" si="1"/>
        <v>0</v>
      </c>
      <c r="G8" s="55">
        <f t="shared" si="2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7"/>
        <v>2912.4252830049554</v>
      </c>
      <c r="K8" s="10">
        <f t="shared" si="3"/>
        <v>0</v>
      </c>
      <c r="L8" s="11">
        <f t="shared" si="4"/>
        <v>0</v>
      </c>
      <c r="M8" s="11">
        <f t="shared" si="5"/>
        <v>0</v>
      </c>
    </row>
    <row r="9" spans="1:13" ht="14.25" x14ac:dyDescent="0.2">
      <c r="A9" s="59">
        <v>6</v>
      </c>
      <c r="B9" s="20" t="s">
        <v>158</v>
      </c>
      <c r="C9" s="54">
        <f>+'10.1.14_SIS'!CS10</f>
        <v>0</v>
      </c>
      <c r="D9" s="54">
        <f>+'2.1.15_SIS'!CP10</f>
        <v>0</v>
      </c>
      <c r="E9" s="54">
        <f t="shared" si="6"/>
        <v>0</v>
      </c>
      <c r="F9" s="54">
        <f t="shared" si="1"/>
        <v>0</v>
      </c>
      <c r="G9" s="54">
        <f t="shared" si="2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7"/>
        <v>2961.9943062477932</v>
      </c>
      <c r="K9" s="14">
        <f t="shared" si="3"/>
        <v>0</v>
      </c>
      <c r="L9" s="13">
        <f t="shared" si="4"/>
        <v>0</v>
      </c>
      <c r="M9" s="13">
        <f t="shared" si="5"/>
        <v>0</v>
      </c>
    </row>
    <row r="10" spans="1:13" ht="14.25" x14ac:dyDescent="0.2">
      <c r="A10" s="59">
        <v>7</v>
      </c>
      <c r="B10" s="20" t="s">
        <v>157</v>
      </c>
      <c r="C10" s="54">
        <f>+'10.1.14_SIS'!CS11</f>
        <v>0</v>
      </c>
      <c r="D10" s="54">
        <f>+'2.1.15_SIS'!CP11</f>
        <v>0</v>
      </c>
      <c r="E10" s="54">
        <f t="shared" si="6"/>
        <v>0</v>
      </c>
      <c r="F10" s="54">
        <f t="shared" si="1"/>
        <v>0</v>
      </c>
      <c r="G10" s="54">
        <f t="shared" si="2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7"/>
        <v>1499.961598173516</v>
      </c>
      <c r="K10" s="14">
        <f t="shared" si="3"/>
        <v>0</v>
      </c>
      <c r="L10" s="13">
        <f t="shared" si="4"/>
        <v>0</v>
      </c>
      <c r="M10" s="13">
        <f t="shared" si="5"/>
        <v>0</v>
      </c>
    </row>
    <row r="11" spans="1:13" ht="14.25" x14ac:dyDescent="0.2">
      <c r="A11" s="59">
        <v>8</v>
      </c>
      <c r="B11" s="20" t="s">
        <v>156</v>
      </c>
      <c r="C11" s="54">
        <f>+'10.1.14_SIS'!CS12</f>
        <v>0</v>
      </c>
      <c r="D11" s="54">
        <f>+'2.1.15_SIS'!CP12</f>
        <v>0</v>
      </c>
      <c r="E11" s="54">
        <f t="shared" si="6"/>
        <v>0</v>
      </c>
      <c r="F11" s="54">
        <f t="shared" si="1"/>
        <v>0</v>
      </c>
      <c r="G11" s="54">
        <f t="shared" si="2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7"/>
        <v>2697.7812297794271</v>
      </c>
      <c r="K11" s="14">
        <f t="shared" si="3"/>
        <v>0</v>
      </c>
      <c r="L11" s="13">
        <f t="shared" si="4"/>
        <v>0</v>
      </c>
      <c r="M11" s="13">
        <f t="shared" si="5"/>
        <v>0</v>
      </c>
    </row>
    <row r="12" spans="1:13" ht="14.25" x14ac:dyDescent="0.2">
      <c r="A12" s="59">
        <v>9</v>
      </c>
      <c r="B12" s="20" t="s">
        <v>155</v>
      </c>
      <c r="C12" s="54">
        <f>+'10.1.14_SIS'!CS13</f>
        <v>0</v>
      </c>
      <c r="D12" s="54">
        <f>+'2.1.15_SIS'!CP13</f>
        <v>0</v>
      </c>
      <c r="E12" s="54">
        <f t="shared" si="6"/>
        <v>0</v>
      </c>
      <c r="F12" s="54">
        <f t="shared" si="1"/>
        <v>0</v>
      </c>
      <c r="G12" s="54">
        <f t="shared" si="2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7"/>
        <v>2688.6107536022505</v>
      </c>
      <c r="K12" s="14">
        <f t="shared" si="3"/>
        <v>0</v>
      </c>
      <c r="L12" s="13">
        <f t="shared" si="4"/>
        <v>0</v>
      </c>
      <c r="M12" s="13">
        <f t="shared" si="5"/>
        <v>0</v>
      </c>
    </row>
    <row r="13" spans="1:13" ht="14.25" x14ac:dyDescent="0.2">
      <c r="A13" s="60">
        <v>10</v>
      </c>
      <c r="B13" s="22" t="s">
        <v>154</v>
      </c>
      <c r="C13" s="55">
        <f>+'10.1.14_SIS'!CS14</f>
        <v>0</v>
      </c>
      <c r="D13" s="55">
        <f>+'2.1.15_SIS'!CP14</f>
        <v>0</v>
      </c>
      <c r="E13" s="55">
        <f t="shared" si="6"/>
        <v>0</v>
      </c>
      <c r="F13" s="55">
        <f t="shared" si="1"/>
        <v>0</v>
      </c>
      <c r="G13" s="55">
        <f t="shared" si="2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7"/>
        <v>2496.207366959236</v>
      </c>
      <c r="K13" s="10">
        <f t="shared" si="3"/>
        <v>0</v>
      </c>
      <c r="L13" s="11">
        <f t="shared" si="4"/>
        <v>0</v>
      </c>
      <c r="M13" s="11">
        <f t="shared" si="5"/>
        <v>0</v>
      </c>
    </row>
    <row r="14" spans="1:13" ht="14.25" x14ac:dyDescent="0.2">
      <c r="A14" s="59">
        <v>11</v>
      </c>
      <c r="B14" s="20" t="s">
        <v>153</v>
      </c>
      <c r="C14" s="54">
        <f>+'10.1.14_SIS'!CS15</f>
        <v>0</v>
      </c>
      <c r="D14" s="54">
        <f>+'2.1.15_SIS'!CP15</f>
        <v>0</v>
      </c>
      <c r="E14" s="54">
        <f t="shared" si="6"/>
        <v>0</v>
      </c>
      <c r="F14" s="54">
        <f t="shared" si="1"/>
        <v>0</v>
      </c>
      <c r="G14" s="54">
        <f t="shared" si="2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7"/>
        <v>3902.5436118176676</v>
      </c>
      <c r="K14" s="14">
        <f t="shared" si="3"/>
        <v>0</v>
      </c>
      <c r="L14" s="13">
        <f t="shared" si="4"/>
        <v>0</v>
      </c>
      <c r="M14" s="13">
        <f t="shared" si="5"/>
        <v>0</v>
      </c>
    </row>
    <row r="15" spans="1:13" ht="14.25" x14ac:dyDescent="0.2">
      <c r="A15" s="59">
        <v>12</v>
      </c>
      <c r="B15" s="20" t="s">
        <v>152</v>
      </c>
      <c r="C15" s="54">
        <f>+'10.1.14_SIS'!CS16</f>
        <v>0</v>
      </c>
      <c r="D15" s="54">
        <f>+'2.1.15_SIS'!CP16</f>
        <v>0</v>
      </c>
      <c r="E15" s="54">
        <f t="shared" si="6"/>
        <v>0</v>
      </c>
      <c r="F15" s="54">
        <f t="shared" si="1"/>
        <v>0</v>
      </c>
      <c r="G15" s="54">
        <f t="shared" si="2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7"/>
        <v>1364.9570491803279</v>
      </c>
      <c r="K15" s="14">
        <f t="shared" si="3"/>
        <v>0</v>
      </c>
      <c r="L15" s="13">
        <f t="shared" si="4"/>
        <v>0</v>
      </c>
      <c r="M15" s="13">
        <f t="shared" si="5"/>
        <v>0</v>
      </c>
    </row>
    <row r="16" spans="1:13" ht="14.25" x14ac:dyDescent="0.2">
      <c r="A16" s="59">
        <v>13</v>
      </c>
      <c r="B16" s="20" t="s">
        <v>151</v>
      </c>
      <c r="C16" s="54">
        <f>+'10.1.14_SIS'!CS17</f>
        <v>0</v>
      </c>
      <c r="D16" s="54">
        <f>+'2.1.15_SIS'!CP17</f>
        <v>0</v>
      </c>
      <c r="E16" s="54">
        <f t="shared" si="6"/>
        <v>0</v>
      </c>
      <c r="F16" s="54">
        <f t="shared" si="1"/>
        <v>0</v>
      </c>
      <c r="G16" s="54">
        <f t="shared" si="2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7"/>
        <v>3591.5298879166107</v>
      </c>
      <c r="K16" s="14">
        <f t="shared" si="3"/>
        <v>0</v>
      </c>
      <c r="L16" s="13">
        <f t="shared" si="4"/>
        <v>0</v>
      </c>
      <c r="M16" s="13">
        <f t="shared" si="5"/>
        <v>0</v>
      </c>
    </row>
    <row r="17" spans="1:13" ht="14.25" x14ac:dyDescent="0.2">
      <c r="A17" s="59">
        <v>14</v>
      </c>
      <c r="B17" s="20" t="s">
        <v>150</v>
      </c>
      <c r="C17" s="54">
        <f>+'10.1.14_SIS'!CS18</f>
        <v>0</v>
      </c>
      <c r="D17" s="54">
        <f>+'2.1.15_SIS'!CP18</f>
        <v>0</v>
      </c>
      <c r="E17" s="54">
        <f t="shared" si="6"/>
        <v>0</v>
      </c>
      <c r="F17" s="54">
        <f t="shared" si="1"/>
        <v>0</v>
      </c>
      <c r="G17" s="54">
        <f t="shared" si="2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7"/>
        <v>3072.4654706249999</v>
      </c>
      <c r="K17" s="14">
        <f t="shared" si="3"/>
        <v>0</v>
      </c>
      <c r="L17" s="13">
        <f t="shared" si="4"/>
        <v>0</v>
      </c>
      <c r="M17" s="13">
        <f t="shared" si="5"/>
        <v>0</v>
      </c>
    </row>
    <row r="18" spans="1:13" ht="14.25" x14ac:dyDescent="0.2">
      <c r="A18" s="60">
        <v>15</v>
      </c>
      <c r="B18" s="22" t="s">
        <v>149</v>
      </c>
      <c r="C18" s="55">
        <f>+'10.1.14_SIS'!CS19</f>
        <v>0</v>
      </c>
      <c r="D18" s="55">
        <f>+'2.1.15_SIS'!CP19</f>
        <v>0</v>
      </c>
      <c r="E18" s="55">
        <f t="shared" si="6"/>
        <v>0</v>
      </c>
      <c r="F18" s="55">
        <f t="shared" si="1"/>
        <v>0</v>
      </c>
      <c r="G18" s="55">
        <f t="shared" si="2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7"/>
        <v>3151.8142607029977</v>
      </c>
      <c r="K18" s="10">
        <f t="shared" si="3"/>
        <v>0</v>
      </c>
      <c r="L18" s="11">
        <f t="shared" si="4"/>
        <v>0</v>
      </c>
      <c r="M18" s="11">
        <f t="shared" si="5"/>
        <v>0</v>
      </c>
    </row>
    <row r="19" spans="1:13" ht="14.25" x14ac:dyDescent="0.2">
      <c r="A19" s="59">
        <v>16</v>
      </c>
      <c r="B19" s="20" t="s">
        <v>148</v>
      </c>
      <c r="C19" s="54">
        <f>+'10.1.14_SIS'!CS20</f>
        <v>0</v>
      </c>
      <c r="D19" s="54">
        <f>+'2.1.15_SIS'!CP20</f>
        <v>0</v>
      </c>
      <c r="E19" s="54">
        <f t="shared" si="6"/>
        <v>0</v>
      </c>
      <c r="F19" s="54">
        <f t="shared" si="1"/>
        <v>0</v>
      </c>
      <c r="G19" s="54">
        <f t="shared" si="2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7"/>
        <v>1333.4897177171013</v>
      </c>
      <c r="K19" s="14">
        <f t="shared" si="3"/>
        <v>0</v>
      </c>
      <c r="L19" s="13">
        <f t="shared" si="4"/>
        <v>0</v>
      </c>
      <c r="M19" s="13">
        <f t="shared" si="5"/>
        <v>0</v>
      </c>
    </row>
    <row r="20" spans="1:13" ht="14.25" x14ac:dyDescent="0.2">
      <c r="A20" s="59">
        <v>17</v>
      </c>
      <c r="B20" s="20" t="s">
        <v>147</v>
      </c>
      <c r="C20" s="54">
        <f>+'10.1.14_SIS'!CS21</f>
        <v>613</v>
      </c>
      <c r="D20" s="54">
        <f>+'2.1.15_SIS'!CP21</f>
        <v>578</v>
      </c>
      <c r="E20" s="54">
        <f t="shared" si="6"/>
        <v>-35</v>
      </c>
      <c r="F20" s="54">
        <f t="shared" si="1"/>
        <v>0</v>
      </c>
      <c r="G20" s="54">
        <f t="shared" si="2"/>
        <v>-35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7"/>
        <v>2082.5378304967589</v>
      </c>
      <c r="K20" s="14">
        <f t="shared" si="3"/>
        <v>-72888.824067386566</v>
      </c>
      <c r="L20" s="13">
        <f t="shared" si="4"/>
        <v>0</v>
      </c>
      <c r="M20" s="13">
        <f t="shared" si="5"/>
        <v>-72888.824067386566</v>
      </c>
    </row>
    <row r="21" spans="1:13" ht="14.25" x14ac:dyDescent="0.2">
      <c r="A21" s="59">
        <v>18</v>
      </c>
      <c r="B21" s="20" t="s">
        <v>146</v>
      </c>
      <c r="C21" s="54">
        <f>+'10.1.14_SIS'!CS22</f>
        <v>0</v>
      </c>
      <c r="D21" s="54">
        <f>+'2.1.15_SIS'!CP22</f>
        <v>0</v>
      </c>
      <c r="E21" s="54">
        <f t="shared" si="6"/>
        <v>0</v>
      </c>
      <c r="F21" s="54">
        <f t="shared" si="1"/>
        <v>0</v>
      </c>
      <c r="G21" s="54">
        <f t="shared" si="2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7"/>
        <v>3600.2516750237864</v>
      </c>
      <c r="K21" s="14">
        <f t="shared" si="3"/>
        <v>0</v>
      </c>
      <c r="L21" s="13">
        <f t="shared" si="4"/>
        <v>0</v>
      </c>
      <c r="M21" s="13">
        <f t="shared" si="5"/>
        <v>0</v>
      </c>
    </row>
    <row r="22" spans="1:13" ht="14.25" x14ac:dyDescent="0.2">
      <c r="A22" s="59">
        <v>19</v>
      </c>
      <c r="B22" s="20" t="s">
        <v>145</v>
      </c>
      <c r="C22" s="54">
        <f>+'10.1.14_SIS'!CS23</f>
        <v>3</v>
      </c>
      <c r="D22" s="54">
        <f>+'2.1.15_SIS'!CP23</f>
        <v>1</v>
      </c>
      <c r="E22" s="54">
        <f t="shared" si="6"/>
        <v>-2</v>
      </c>
      <c r="F22" s="54">
        <f t="shared" si="1"/>
        <v>0</v>
      </c>
      <c r="G22" s="54">
        <f t="shared" si="2"/>
        <v>-2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7"/>
        <v>3109.9110934730224</v>
      </c>
      <c r="K22" s="14">
        <f t="shared" si="3"/>
        <v>-6219.8221869460449</v>
      </c>
      <c r="L22" s="13">
        <f t="shared" si="4"/>
        <v>0</v>
      </c>
      <c r="M22" s="13">
        <f t="shared" si="5"/>
        <v>-6219.8221869460449</v>
      </c>
    </row>
    <row r="23" spans="1:13" ht="14.25" x14ac:dyDescent="0.2">
      <c r="A23" s="60">
        <v>20</v>
      </c>
      <c r="B23" s="22" t="s">
        <v>144</v>
      </c>
      <c r="C23" s="55">
        <f>+'10.1.14_SIS'!CS24</f>
        <v>0</v>
      </c>
      <c r="D23" s="55">
        <f>+'2.1.15_SIS'!CP24</f>
        <v>0</v>
      </c>
      <c r="E23" s="55">
        <f t="shared" si="6"/>
        <v>0</v>
      </c>
      <c r="F23" s="55">
        <f t="shared" si="1"/>
        <v>0</v>
      </c>
      <c r="G23" s="55">
        <f t="shared" si="2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7"/>
        <v>2932.3450782781006</v>
      </c>
      <c r="K23" s="10">
        <f t="shared" si="3"/>
        <v>0</v>
      </c>
      <c r="L23" s="11">
        <f t="shared" si="4"/>
        <v>0</v>
      </c>
      <c r="M23" s="11">
        <f t="shared" si="5"/>
        <v>0</v>
      </c>
    </row>
    <row r="24" spans="1:13" ht="14.25" x14ac:dyDescent="0.2">
      <c r="A24" s="59">
        <v>21</v>
      </c>
      <c r="B24" s="20" t="s">
        <v>143</v>
      </c>
      <c r="C24" s="54">
        <f>+'10.1.14_SIS'!CS25</f>
        <v>0</v>
      </c>
      <c r="D24" s="54">
        <f>+'2.1.15_SIS'!CP25</f>
        <v>0</v>
      </c>
      <c r="E24" s="54">
        <f t="shared" si="6"/>
        <v>0</v>
      </c>
      <c r="F24" s="54">
        <f t="shared" si="1"/>
        <v>0</v>
      </c>
      <c r="G24" s="54">
        <f t="shared" si="2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7"/>
        <v>3346.3271147933883</v>
      </c>
      <c r="K24" s="14">
        <f t="shared" si="3"/>
        <v>0</v>
      </c>
      <c r="L24" s="13">
        <f t="shared" si="4"/>
        <v>0</v>
      </c>
      <c r="M24" s="13">
        <f t="shared" si="5"/>
        <v>0</v>
      </c>
    </row>
    <row r="25" spans="1:13" ht="14.25" x14ac:dyDescent="0.2">
      <c r="A25" s="59">
        <v>22</v>
      </c>
      <c r="B25" s="20" t="s">
        <v>142</v>
      </c>
      <c r="C25" s="54">
        <f>+'10.1.14_SIS'!CS26</f>
        <v>0</v>
      </c>
      <c r="D25" s="54">
        <f>+'2.1.15_SIS'!CP26</f>
        <v>0</v>
      </c>
      <c r="E25" s="54">
        <f t="shared" si="6"/>
        <v>0</v>
      </c>
      <c r="F25" s="54">
        <f t="shared" si="1"/>
        <v>0</v>
      </c>
      <c r="G25" s="54">
        <f t="shared" si="2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7"/>
        <v>3456.2349904097996</v>
      </c>
      <c r="K25" s="14">
        <f t="shared" si="3"/>
        <v>0</v>
      </c>
      <c r="L25" s="13">
        <f t="shared" si="4"/>
        <v>0</v>
      </c>
      <c r="M25" s="13">
        <f t="shared" si="5"/>
        <v>0</v>
      </c>
    </row>
    <row r="26" spans="1:13" ht="14.25" x14ac:dyDescent="0.2">
      <c r="A26" s="59">
        <v>23</v>
      </c>
      <c r="B26" s="20" t="s">
        <v>141</v>
      </c>
      <c r="C26" s="54">
        <f>+'10.1.14_SIS'!CS27</f>
        <v>0</v>
      </c>
      <c r="D26" s="54">
        <f>+'2.1.15_SIS'!CP27</f>
        <v>0</v>
      </c>
      <c r="E26" s="54">
        <f t="shared" si="6"/>
        <v>0</v>
      </c>
      <c r="F26" s="54">
        <f t="shared" si="1"/>
        <v>0</v>
      </c>
      <c r="G26" s="54">
        <f t="shared" si="2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7"/>
        <v>2849.8007632989579</v>
      </c>
      <c r="K26" s="14">
        <f t="shared" si="3"/>
        <v>0</v>
      </c>
      <c r="L26" s="13">
        <f t="shared" si="4"/>
        <v>0</v>
      </c>
      <c r="M26" s="13">
        <f t="shared" si="5"/>
        <v>0</v>
      </c>
    </row>
    <row r="27" spans="1:13" ht="14.25" x14ac:dyDescent="0.2">
      <c r="A27" s="59">
        <v>24</v>
      </c>
      <c r="B27" s="20" t="s">
        <v>140</v>
      </c>
      <c r="C27" s="54">
        <f>+'10.1.14_SIS'!CS28</f>
        <v>3</v>
      </c>
      <c r="D27" s="54">
        <f>+'2.1.15_SIS'!CP28</f>
        <v>2</v>
      </c>
      <c r="E27" s="54">
        <f t="shared" si="6"/>
        <v>-1</v>
      </c>
      <c r="F27" s="54">
        <f t="shared" si="1"/>
        <v>0</v>
      </c>
      <c r="G27" s="54">
        <f t="shared" si="2"/>
        <v>-1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7"/>
        <v>1732.96201807885</v>
      </c>
      <c r="K27" s="14">
        <f t="shared" si="3"/>
        <v>-1732.96201807885</v>
      </c>
      <c r="L27" s="13">
        <f t="shared" si="4"/>
        <v>0</v>
      </c>
      <c r="M27" s="13">
        <f t="shared" si="5"/>
        <v>-1732.96201807885</v>
      </c>
    </row>
    <row r="28" spans="1:13" ht="14.25" x14ac:dyDescent="0.2">
      <c r="A28" s="60">
        <v>25</v>
      </c>
      <c r="B28" s="22" t="s">
        <v>139</v>
      </c>
      <c r="C28" s="55">
        <f>+'10.1.14_SIS'!CS29</f>
        <v>0</v>
      </c>
      <c r="D28" s="55">
        <f>+'2.1.15_SIS'!CP29</f>
        <v>0</v>
      </c>
      <c r="E28" s="55">
        <f t="shared" si="6"/>
        <v>0</v>
      </c>
      <c r="F28" s="55">
        <f t="shared" si="1"/>
        <v>0</v>
      </c>
      <c r="G28" s="55">
        <f t="shared" si="2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7"/>
        <v>2413.4010137472851</v>
      </c>
      <c r="K28" s="10">
        <f t="shared" si="3"/>
        <v>0</v>
      </c>
      <c r="L28" s="11">
        <f t="shared" si="4"/>
        <v>0</v>
      </c>
      <c r="M28" s="11">
        <f t="shared" si="5"/>
        <v>0</v>
      </c>
    </row>
    <row r="29" spans="1:13" ht="14.25" x14ac:dyDescent="0.2">
      <c r="A29" s="59">
        <v>26</v>
      </c>
      <c r="B29" s="20" t="s">
        <v>138</v>
      </c>
      <c r="C29" s="54">
        <f>+'10.1.14_SIS'!CS30</f>
        <v>0</v>
      </c>
      <c r="D29" s="54">
        <f>+'2.1.15_SIS'!CP30</f>
        <v>0</v>
      </c>
      <c r="E29" s="54">
        <f t="shared" si="6"/>
        <v>0</v>
      </c>
      <c r="F29" s="54">
        <f t="shared" si="1"/>
        <v>0</v>
      </c>
      <c r="G29" s="54">
        <f t="shared" si="2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7"/>
        <v>2130.6974985285419</v>
      </c>
      <c r="K29" s="14">
        <f t="shared" si="3"/>
        <v>0</v>
      </c>
      <c r="L29" s="13">
        <f t="shared" si="4"/>
        <v>0</v>
      </c>
      <c r="M29" s="13">
        <f t="shared" si="5"/>
        <v>0</v>
      </c>
    </row>
    <row r="30" spans="1:13" ht="14.25" x14ac:dyDescent="0.2">
      <c r="A30" s="59">
        <v>27</v>
      </c>
      <c r="B30" s="20" t="s">
        <v>137</v>
      </c>
      <c r="C30" s="54">
        <f>+'10.1.14_SIS'!CS31</f>
        <v>0</v>
      </c>
      <c r="D30" s="54">
        <f>+'2.1.15_SIS'!CP31</f>
        <v>0</v>
      </c>
      <c r="E30" s="54">
        <f t="shared" si="6"/>
        <v>0</v>
      </c>
      <c r="F30" s="54">
        <f t="shared" si="1"/>
        <v>0</v>
      </c>
      <c r="G30" s="54">
        <f t="shared" si="2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7"/>
        <v>3248.9806919988505</v>
      </c>
      <c r="K30" s="14">
        <f t="shared" si="3"/>
        <v>0</v>
      </c>
      <c r="L30" s="13">
        <f t="shared" si="4"/>
        <v>0</v>
      </c>
      <c r="M30" s="13">
        <f t="shared" si="5"/>
        <v>0</v>
      </c>
    </row>
    <row r="31" spans="1:13" ht="14.25" x14ac:dyDescent="0.2">
      <c r="A31" s="59">
        <v>28</v>
      </c>
      <c r="B31" s="20" t="s">
        <v>136</v>
      </c>
      <c r="C31" s="54">
        <f>+'10.1.14_SIS'!CS32</f>
        <v>1</v>
      </c>
      <c r="D31" s="54">
        <f>+'2.1.15_SIS'!CP32</f>
        <v>1</v>
      </c>
      <c r="E31" s="54">
        <f t="shared" si="6"/>
        <v>0</v>
      </c>
      <c r="F31" s="54">
        <f t="shared" si="1"/>
        <v>0</v>
      </c>
      <c r="G31" s="54">
        <f t="shared" si="2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7"/>
        <v>1915.9079423284411</v>
      </c>
      <c r="K31" s="14">
        <f t="shared" si="3"/>
        <v>0</v>
      </c>
      <c r="L31" s="13">
        <f t="shared" si="4"/>
        <v>0</v>
      </c>
      <c r="M31" s="13">
        <f t="shared" si="5"/>
        <v>0</v>
      </c>
    </row>
    <row r="32" spans="1:13" ht="14.25" x14ac:dyDescent="0.2">
      <c r="A32" s="59">
        <v>29</v>
      </c>
      <c r="B32" s="20" t="s">
        <v>135</v>
      </c>
      <c r="C32" s="54">
        <f>+'10.1.14_SIS'!CS33</f>
        <v>0</v>
      </c>
      <c r="D32" s="54">
        <f>+'2.1.15_SIS'!CP33</f>
        <v>0</v>
      </c>
      <c r="E32" s="54">
        <f t="shared" si="6"/>
        <v>0</v>
      </c>
      <c r="F32" s="54">
        <f t="shared" si="1"/>
        <v>0</v>
      </c>
      <c r="G32" s="54">
        <f t="shared" si="2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7"/>
        <v>2296.9811605086861</v>
      </c>
      <c r="K32" s="14">
        <f t="shared" si="3"/>
        <v>0</v>
      </c>
      <c r="L32" s="13">
        <f t="shared" si="4"/>
        <v>0</v>
      </c>
      <c r="M32" s="13">
        <f t="shared" si="5"/>
        <v>0</v>
      </c>
    </row>
    <row r="33" spans="1:13" ht="14.25" x14ac:dyDescent="0.2">
      <c r="A33" s="60">
        <v>30</v>
      </c>
      <c r="B33" s="22" t="s">
        <v>134</v>
      </c>
      <c r="C33" s="55">
        <f>+'10.1.14_SIS'!CS34</f>
        <v>0</v>
      </c>
      <c r="D33" s="55">
        <f>+'2.1.15_SIS'!CP34</f>
        <v>0</v>
      </c>
      <c r="E33" s="55">
        <f t="shared" si="6"/>
        <v>0</v>
      </c>
      <c r="F33" s="55">
        <f t="shared" si="1"/>
        <v>0</v>
      </c>
      <c r="G33" s="55">
        <f t="shared" si="2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7"/>
        <v>3265.8513636998382</v>
      </c>
      <c r="K33" s="10">
        <f t="shared" si="3"/>
        <v>0</v>
      </c>
      <c r="L33" s="11">
        <f t="shared" si="4"/>
        <v>0</v>
      </c>
      <c r="M33" s="11">
        <f t="shared" si="5"/>
        <v>0</v>
      </c>
    </row>
    <row r="34" spans="1:13" ht="14.25" x14ac:dyDescent="0.2">
      <c r="A34" s="59">
        <v>31</v>
      </c>
      <c r="B34" s="20" t="s">
        <v>133</v>
      </c>
      <c r="C34" s="54">
        <f>+'10.1.14_SIS'!CS35</f>
        <v>0</v>
      </c>
      <c r="D34" s="54">
        <f>+'2.1.15_SIS'!CP35</f>
        <v>0</v>
      </c>
      <c r="E34" s="54">
        <f t="shared" si="6"/>
        <v>0</v>
      </c>
      <c r="F34" s="54">
        <f t="shared" si="1"/>
        <v>0</v>
      </c>
      <c r="G34" s="54">
        <f t="shared" si="2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7"/>
        <v>2570.7238358434265</v>
      </c>
      <c r="K34" s="14">
        <f t="shared" si="3"/>
        <v>0</v>
      </c>
      <c r="L34" s="13">
        <f t="shared" si="4"/>
        <v>0</v>
      </c>
      <c r="M34" s="13">
        <f t="shared" si="5"/>
        <v>0</v>
      </c>
    </row>
    <row r="35" spans="1:13" ht="14.25" x14ac:dyDescent="0.2">
      <c r="A35" s="59">
        <v>32</v>
      </c>
      <c r="B35" s="20" t="s">
        <v>132</v>
      </c>
      <c r="C35" s="54">
        <f>+'10.1.14_SIS'!CS36</f>
        <v>0</v>
      </c>
      <c r="D35" s="54">
        <f>+'2.1.15_SIS'!CP36</f>
        <v>0</v>
      </c>
      <c r="E35" s="54">
        <f t="shared" si="6"/>
        <v>0</v>
      </c>
      <c r="F35" s="54">
        <f t="shared" si="1"/>
        <v>0</v>
      </c>
      <c r="G35" s="54">
        <f t="shared" si="2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7"/>
        <v>3106.2945945305637</v>
      </c>
      <c r="K35" s="14">
        <f t="shared" si="3"/>
        <v>0</v>
      </c>
      <c r="L35" s="13">
        <f t="shared" si="4"/>
        <v>0</v>
      </c>
      <c r="M35" s="13">
        <f t="shared" si="5"/>
        <v>0</v>
      </c>
    </row>
    <row r="36" spans="1:13" ht="14.25" x14ac:dyDescent="0.2">
      <c r="A36" s="59">
        <v>33</v>
      </c>
      <c r="B36" s="20" t="s">
        <v>131</v>
      </c>
      <c r="C36" s="54">
        <f>+'10.1.14_SIS'!CS37</f>
        <v>0</v>
      </c>
      <c r="D36" s="54">
        <f>+'2.1.15_SIS'!CP37</f>
        <v>0</v>
      </c>
      <c r="E36" s="54">
        <f t="shared" si="6"/>
        <v>0</v>
      </c>
      <c r="F36" s="54">
        <f t="shared" si="1"/>
        <v>0</v>
      </c>
      <c r="G36" s="54">
        <f t="shared" si="2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7"/>
        <v>3055.7677279042618</v>
      </c>
      <c r="K36" s="14">
        <f t="shared" si="3"/>
        <v>0</v>
      </c>
      <c r="L36" s="13">
        <f t="shared" si="4"/>
        <v>0</v>
      </c>
      <c r="M36" s="13">
        <f t="shared" si="5"/>
        <v>0</v>
      </c>
    </row>
    <row r="37" spans="1:13" ht="14.25" x14ac:dyDescent="0.2">
      <c r="A37" s="59">
        <v>34</v>
      </c>
      <c r="B37" s="20" t="s">
        <v>130</v>
      </c>
      <c r="C37" s="54">
        <f>+'10.1.14_SIS'!CS38</f>
        <v>0</v>
      </c>
      <c r="D37" s="54">
        <f>+'2.1.15_SIS'!CP38</f>
        <v>0</v>
      </c>
      <c r="E37" s="54">
        <f t="shared" si="6"/>
        <v>0</v>
      </c>
      <c r="F37" s="54">
        <f t="shared" si="1"/>
        <v>0</v>
      </c>
      <c r="G37" s="54">
        <f t="shared" si="2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7"/>
        <v>3468.1038421394505</v>
      </c>
      <c r="K37" s="14">
        <f t="shared" si="3"/>
        <v>0</v>
      </c>
      <c r="L37" s="13">
        <f t="shared" si="4"/>
        <v>0</v>
      </c>
      <c r="M37" s="13">
        <f t="shared" si="5"/>
        <v>0</v>
      </c>
    </row>
    <row r="38" spans="1:13" ht="14.25" x14ac:dyDescent="0.2">
      <c r="A38" s="60">
        <v>35</v>
      </c>
      <c r="B38" s="22" t="s">
        <v>129</v>
      </c>
      <c r="C38" s="55">
        <f>+'10.1.14_SIS'!CS39</f>
        <v>0</v>
      </c>
      <c r="D38" s="55">
        <f>+'2.1.15_SIS'!CP39</f>
        <v>0</v>
      </c>
      <c r="E38" s="55">
        <f t="shared" si="6"/>
        <v>0</v>
      </c>
      <c r="F38" s="55">
        <f t="shared" si="1"/>
        <v>0</v>
      </c>
      <c r="G38" s="55">
        <f t="shared" si="2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7"/>
        <v>2852.1041030238803</v>
      </c>
      <c r="K38" s="10">
        <f t="shared" si="3"/>
        <v>0</v>
      </c>
      <c r="L38" s="11">
        <f t="shared" si="4"/>
        <v>0</v>
      </c>
      <c r="M38" s="11">
        <f t="shared" si="5"/>
        <v>0</v>
      </c>
    </row>
    <row r="39" spans="1:13" ht="14.25" x14ac:dyDescent="0.2">
      <c r="A39" s="59">
        <v>36</v>
      </c>
      <c r="B39" s="20" t="s">
        <v>128</v>
      </c>
      <c r="C39" s="54">
        <f>+'10.1.14_SIS'!CS40</f>
        <v>0</v>
      </c>
      <c r="D39" s="54">
        <f>+'2.1.15_SIS'!CP40</f>
        <v>0</v>
      </c>
      <c r="E39" s="54">
        <f t="shared" si="6"/>
        <v>0</v>
      </c>
      <c r="F39" s="54">
        <f t="shared" si="1"/>
        <v>0</v>
      </c>
      <c r="G39" s="54">
        <f t="shared" si="2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7"/>
        <v>2174.3672795383109</v>
      </c>
      <c r="K39" s="14">
        <f t="shared" si="3"/>
        <v>0</v>
      </c>
      <c r="L39" s="13">
        <f t="shared" si="4"/>
        <v>0</v>
      </c>
      <c r="M39" s="13">
        <f t="shared" si="5"/>
        <v>0</v>
      </c>
    </row>
    <row r="40" spans="1:13" ht="14.25" x14ac:dyDescent="0.2">
      <c r="A40" s="59">
        <v>37</v>
      </c>
      <c r="B40" s="20" t="s">
        <v>127</v>
      </c>
      <c r="C40" s="54">
        <f>+'10.1.14_SIS'!CS41</f>
        <v>0</v>
      </c>
      <c r="D40" s="54">
        <f>+'2.1.15_SIS'!CP41</f>
        <v>0</v>
      </c>
      <c r="E40" s="54">
        <f t="shared" si="6"/>
        <v>0</v>
      </c>
      <c r="F40" s="54">
        <f t="shared" si="1"/>
        <v>0</v>
      </c>
      <c r="G40" s="54">
        <f t="shared" si="2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7"/>
        <v>3159.4969630158844</v>
      </c>
      <c r="K40" s="14">
        <f t="shared" si="3"/>
        <v>0</v>
      </c>
      <c r="L40" s="13">
        <f t="shared" si="4"/>
        <v>0</v>
      </c>
      <c r="M40" s="13">
        <f t="shared" si="5"/>
        <v>0</v>
      </c>
    </row>
    <row r="41" spans="1:13" ht="14.25" x14ac:dyDescent="0.2">
      <c r="A41" s="59">
        <v>38</v>
      </c>
      <c r="B41" s="20" t="s">
        <v>126</v>
      </c>
      <c r="C41" s="54">
        <f>+'10.1.14_SIS'!CS42</f>
        <v>0</v>
      </c>
      <c r="D41" s="54">
        <f>+'2.1.15_SIS'!CP42</f>
        <v>0</v>
      </c>
      <c r="E41" s="54">
        <f t="shared" si="6"/>
        <v>0</v>
      </c>
      <c r="F41" s="54">
        <f t="shared" si="1"/>
        <v>0</v>
      </c>
      <c r="G41" s="54">
        <f t="shared" si="2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7"/>
        <v>1459.3608776458441</v>
      </c>
      <c r="K41" s="14">
        <f t="shared" si="3"/>
        <v>0</v>
      </c>
      <c r="L41" s="13">
        <f t="shared" si="4"/>
        <v>0</v>
      </c>
      <c r="M41" s="13">
        <f t="shared" si="5"/>
        <v>0</v>
      </c>
    </row>
    <row r="42" spans="1:13" ht="14.25" x14ac:dyDescent="0.2">
      <c r="A42" s="59">
        <v>39</v>
      </c>
      <c r="B42" s="20" t="s">
        <v>125</v>
      </c>
      <c r="C42" s="54">
        <f>+'10.1.14_SIS'!CS43</f>
        <v>0</v>
      </c>
      <c r="D42" s="54">
        <f>+'2.1.15_SIS'!CP43</f>
        <v>0</v>
      </c>
      <c r="E42" s="54">
        <f t="shared" si="6"/>
        <v>0</v>
      </c>
      <c r="F42" s="54">
        <f t="shared" si="1"/>
        <v>0</v>
      </c>
      <c r="G42" s="54">
        <f t="shared" si="2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7"/>
        <v>2218.280705678666</v>
      </c>
      <c r="K42" s="14">
        <f t="shared" si="3"/>
        <v>0</v>
      </c>
      <c r="L42" s="13">
        <f t="shared" si="4"/>
        <v>0</v>
      </c>
      <c r="M42" s="13">
        <f t="shared" si="5"/>
        <v>0</v>
      </c>
    </row>
    <row r="43" spans="1:13" ht="14.25" x14ac:dyDescent="0.2">
      <c r="A43" s="60">
        <v>40</v>
      </c>
      <c r="B43" s="22" t="s">
        <v>124</v>
      </c>
      <c r="C43" s="55">
        <f>+'10.1.14_SIS'!CS44</f>
        <v>0</v>
      </c>
      <c r="D43" s="55">
        <f>+'2.1.15_SIS'!CP44</f>
        <v>0</v>
      </c>
      <c r="E43" s="55">
        <f t="shared" si="6"/>
        <v>0</v>
      </c>
      <c r="F43" s="55">
        <f t="shared" si="1"/>
        <v>0</v>
      </c>
      <c r="G43" s="55">
        <f t="shared" si="2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7"/>
        <v>2911.0405142849204</v>
      </c>
      <c r="K43" s="10">
        <f t="shared" si="3"/>
        <v>0</v>
      </c>
      <c r="L43" s="11">
        <f t="shared" si="4"/>
        <v>0</v>
      </c>
      <c r="M43" s="11">
        <f t="shared" si="5"/>
        <v>0</v>
      </c>
    </row>
    <row r="44" spans="1:13" ht="14.25" x14ac:dyDescent="0.2">
      <c r="A44" s="59">
        <v>41</v>
      </c>
      <c r="B44" s="20" t="s">
        <v>123</v>
      </c>
      <c r="C44" s="54">
        <f>+'10.1.14_SIS'!CS45</f>
        <v>0</v>
      </c>
      <c r="D44" s="54">
        <f>+'2.1.15_SIS'!CP45</f>
        <v>0</v>
      </c>
      <c r="E44" s="54">
        <f t="shared" si="6"/>
        <v>0</v>
      </c>
      <c r="F44" s="54">
        <f t="shared" si="1"/>
        <v>0</v>
      </c>
      <c r="G44" s="54">
        <f t="shared" si="2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7"/>
        <v>2088.7074287358237</v>
      </c>
      <c r="K44" s="14">
        <f t="shared" si="3"/>
        <v>0</v>
      </c>
      <c r="L44" s="13">
        <f t="shared" si="4"/>
        <v>0</v>
      </c>
      <c r="M44" s="13">
        <f t="shared" si="5"/>
        <v>0</v>
      </c>
    </row>
    <row r="45" spans="1:13" ht="14.25" x14ac:dyDescent="0.2">
      <c r="A45" s="59">
        <v>42</v>
      </c>
      <c r="B45" s="20" t="s">
        <v>122</v>
      </c>
      <c r="C45" s="54">
        <f>+'10.1.14_SIS'!CS46</f>
        <v>0</v>
      </c>
      <c r="D45" s="54">
        <f>+'2.1.15_SIS'!CP46</f>
        <v>0</v>
      </c>
      <c r="E45" s="54">
        <f t="shared" si="6"/>
        <v>0</v>
      </c>
      <c r="F45" s="54">
        <f t="shared" si="1"/>
        <v>0</v>
      </c>
      <c r="G45" s="54">
        <f t="shared" si="2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7"/>
        <v>2823.9438875684341</v>
      </c>
      <c r="K45" s="14">
        <f t="shared" si="3"/>
        <v>0</v>
      </c>
      <c r="L45" s="13">
        <f t="shared" si="4"/>
        <v>0</v>
      </c>
      <c r="M45" s="13">
        <f t="shared" si="5"/>
        <v>0</v>
      </c>
    </row>
    <row r="46" spans="1:13" ht="14.25" x14ac:dyDescent="0.2">
      <c r="A46" s="59">
        <v>43</v>
      </c>
      <c r="B46" s="20" t="s">
        <v>121</v>
      </c>
      <c r="C46" s="54">
        <f>+'10.1.14_SIS'!CS47</f>
        <v>0</v>
      </c>
      <c r="D46" s="54">
        <f>+'2.1.15_SIS'!CP47</f>
        <v>0</v>
      </c>
      <c r="E46" s="54">
        <f t="shared" si="6"/>
        <v>0</v>
      </c>
      <c r="F46" s="54">
        <f t="shared" si="1"/>
        <v>0</v>
      </c>
      <c r="G46" s="54">
        <f t="shared" si="2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7"/>
        <v>3181.6769360297349</v>
      </c>
      <c r="K46" s="14">
        <f t="shared" si="3"/>
        <v>0</v>
      </c>
      <c r="L46" s="13">
        <f t="shared" si="4"/>
        <v>0</v>
      </c>
      <c r="M46" s="13">
        <f t="shared" si="5"/>
        <v>0</v>
      </c>
    </row>
    <row r="47" spans="1:13" ht="14.25" x14ac:dyDescent="0.2">
      <c r="A47" s="59">
        <v>44</v>
      </c>
      <c r="B47" s="20" t="s">
        <v>120</v>
      </c>
      <c r="C47" s="54">
        <f>+'10.1.14_SIS'!CS48</f>
        <v>0</v>
      </c>
      <c r="D47" s="54">
        <f>+'2.1.15_SIS'!CP48</f>
        <v>0</v>
      </c>
      <c r="E47" s="54">
        <f t="shared" si="6"/>
        <v>0</v>
      </c>
      <c r="F47" s="54">
        <f t="shared" si="1"/>
        <v>0</v>
      </c>
      <c r="G47" s="54">
        <f t="shared" si="2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7"/>
        <v>2780.3779075910179</v>
      </c>
      <c r="K47" s="14">
        <f t="shared" si="3"/>
        <v>0</v>
      </c>
      <c r="L47" s="13">
        <f t="shared" si="4"/>
        <v>0</v>
      </c>
      <c r="M47" s="13">
        <f t="shared" si="5"/>
        <v>0</v>
      </c>
    </row>
    <row r="48" spans="1:13" ht="14.25" x14ac:dyDescent="0.2">
      <c r="A48" s="60">
        <v>45</v>
      </c>
      <c r="B48" s="22" t="s">
        <v>119</v>
      </c>
      <c r="C48" s="55">
        <f>+'10.1.14_SIS'!CS49</f>
        <v>0</v>
      </c>
      <c r="D48" s="55">
        <f>+'2.1.15_SIS'!CP49</f>
        <v>0</v>
      </c>
      <c r="E48" s="55">
        <f t="shared" si="6"/>
        <v>0</v>
      </c>
      <c r="F48" s="55">
        <f t="shared" si="1"/>
        <v>0</v>
      </c>
      <c r="G48" s="55">
        <f t="shared" si="2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7"/>
        <v>1404.0036249734551</v>
      </c>
      <c r="K48" s="10">
        <f t="shared" si="3"/>
        <v>0</v>
      </c>
      <c r="L48" s="11">
        <f t="shared" si="4"/>
        <v>0</v>
      </c>
      <c r="M48" s="11">
        <f t="shared" si="5"/>
        <v>0</v>
      </c>
    </row>
    <row r="49" spans="1:13" ht="14.25" x14ac:dyDescent="0.2">
      <c r="A49" s="59">
        <v>46</v>
      </c>
      <c r="B49" s="20" t="s">
        <v>118</v>
      </c>
      <c r="C49" s="54">
        <f>+'10.1.14_SIS'!CS50</f>
        <v>0</v>
      </c>
      <c r="D49" s="54">
        <f>+'2.1.15_SIS'!CP50</f>
        <v>0</v>
      </c>
      <c r="E49" s="54">
        <f t="shared" si="6"/>
        <v>0</v>
      </c>
      <c r="F49" s="54">
        <f t="shared" si="1"/>
        <v>0</v>
      </c>
      <c r="G49" s="54">
        <f t="shared" si="2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7"/>
        <v>3389.6372234044193</v>
      </c>
      <c r="K49" s="14">
        <f t="shared" si="3"/>
        <v>0</v>
      </c>
      <c r="L49" s="13">
        <f t="shared" si="4"/>
        <v>0</v>
      </c>
      <c r="M49" s="13">
        <f t="shared" si="5"/>
        <v>0</v>
      </c>
    </row>
    <row r="50" spans="1:13" ht="14.25" x14ac:dyDescent="0.2">
      <c r="A50" s="59">
        <v>47</v>
      </c>
      <c r="B50" s="20" t="s">
        <v>117</v>
      </c>
      <c r="C50" s="54">
        <f>+'10.1.14_SIS'!CS51</f>
        <v>0</v>
      </c>
      <c r="D50" s="54">
        <f>+'2.1.15_SIS'!CP51</f>
        <v>0</v>
      </c>
      <c r="E50" s="54">
        <f t="shared" si="6"/>
        <v>0</v>
      </c>
      <c r="F50" s="54">
        <f t="shared" si="1"/>
        <v>0</v>
      </c>
      <c r="G50" s="54">
        <f t="shared" si="2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7"/>
        <v>1717.4542628823369</v>
      </c>
      <c r="K50" s="14">
        <f t="shared" si="3"/>
        <v>0</v>
      </c>
      <c r="L50" s="13">
        <f t="shared" si="4"/>
        <v>0</v>
      </c>
      <c r="M50" s="13">
        <f t="shared" si="5"/>
        <v>0</v>
      </c>
    </row>
    <row r="51" spans="1:13" ht="14.25" x14ac:dyDescent="0.2">
      <c r="A51" s="59">
        <v>48</v>
      </c>
      <c r="B51" s="20" t="s">
        <v>116</v>
      </c>
      <c r="C51" s="54">
        <f>+'10.1.14_SIS'!CS52</f>
        <v>0</v>
      </c>
      <c r="D51" s="54">
        <f>+'2.1.15_SIS'!CP52</f>
        <v>0</v>
      </c>
      <c r="E51" s="54">
        <f t="shared" si="6"/>
        <v>0</v>
      </c>
      <c r="F51" s="54">
        <f t="shared" si="1"/>
        <v>0</v>
      </c>
      <c r="G51" s="54">
        <f t="shared" si="2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7"/>
        <v>2427.2141264900361</v>
      </c>
      <c r="K51" s="14">
        <f t="shared" si="3"/>
        <v>0</v>
      </c>
      <c r="L51" s="13">
        <f t="shared" si="4"/>
        <v>0</v>
      </c>
      <c r="M51" s="13">
        <f t="shared" si="5"/>
        <v>0</v>
      </c>
    </row>
    <row r="52" spans="1:13" ht="14.25" x14ac:dyDescent="0.2">
      <c r="A52" s="59">
        <v>49</v>
      </c>
      <c r="B52" s="20" t="s">
        <v>115</v>
      </c>
      <c r="C52" s="54">
        <f>+'10.1.14_SIS'!CS53</f>
        <v>0</v>
      </c>
      <c r="D52" s="54">
        <f>+'2.1.15_SIS'!CP53</f>
        <v>0</v>
      </c>
      <c r="E52" s="54">
        <f t="shared" si="6"/>
        <v>0</v>
      </c>
      <c r="F52" s="54">
        <f t="shared" si="1"/>
        <v>0</v>
      </c>
      <c r="G52" s="54">
        <f t="shared" si="2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7"/>
        <v>2785.1577657829594</v>
      </c>
      <c r="K52" s="14">
        <f t="shared" si="3"/>
        <v>0</v>
      </c>
      <c r="L52" s="13">
        <f t="shared" si="4"/>
        <v>0</v>
      </c>
      <c r="M52" s="13">
        <f t="shared" si="5"/>
        <v>0</v>
      </c>
    </row>
    <row r="53" spans="1:13" ht="14.25" x14ac:dyDescent="0.2">
      <c r="A53" s="60">
        <v>50</v>
      </c>
      <c r="B53" s="22" t="s">
        <v>114</v>
      </c>
      <c r="C53" s="55">
        <f>+'10.1.14_SIS'!CS54</f>
        <v>0</v>
      </c>
      <c r="D53" s="55">
        <f>+'2.1.15_SIS'!CP54</f>
        <v>0</v>
      </c>
      <c r="E53" s="55">
        <f t="shared" si="6"/>
        <v>0</v>
      </c>
      <c r="F53" s="55">
        <f t="shared" si="1"/>
        <v>0</v>
      </c>
      <c r="G53" s="55">
        <f t="shared" si="2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7"/>
        <v>2906.0746361350839</v>
      </c>
      <c r="K53" s="10">
        <f t="shared" si="3"/>
        <v>0</v>
      </c>
      <c r="L53" s="11">
        <f t="shared" si="4"/>
        <v>0</v>
      </c>
      <c r="M53" s="11">
        <f t="shared" si="5"/>
        <v>0</v>
      </c>
    </row>
    <row r="54" spans="1:13" ht="14.25" x14ac:dyDescent="0.2">
      <c r="A54" s="59">
        <v>51</v>
      </c>
      <c r="B54" s="20" t="s">
        <v>113</v>
      </c>
      <c r="C54" s="54">
        <f>+'10.1.14_SIS'!CS55</f>
        <v>0</v>
      </c>
      <c r="D54" s="54">
        <f>+'2.1.15_SIS'!CP55</f>
        <v>0</v>
      </c>
      <c r="E54" s="54">
        <f t="shared" si="6"/>
        <v>0</v>
      </c>
      <c r="F54" s="54">
        <f t="shared" si="1"/>
        <v>0</v>
      </c>
      <c r="G54" s="54">
        <f t="shared" si="2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7"/>
        <v>2430.4264301089497</v>
      </c>
      <c r="K54" s="14">
        <f t="shared" si="3"/>
        <v>0</v>
      </c>
      <c r="L54" s="13">
        <f t="shared" si="4"/>
        <v>0</v>
      </c>
      <c r="M54" s="13">
        <f t="shared" si="5"/>
        <v>0</v>
      </c>
    </row>
    <row r="55" spans="1:13" ht="14.25" x14ac:dyDescent="0.2">
      <c r="A55" s="59">
        <v>52</v>
      </c>
      <c r="B55" s="20" t="s">
        <v>112</v>
      </c>
      <c r="C55" s="54">
        <f>+'10.1.14_SIS'!CS56</f>
        <v>0</v>
      </c>
      <c r="D55" s="54">
        <f>+'2.1.15_SIS'!CP56</f>
        <v>0</v>
      </c>
      <c r="E55" s="54">
        <f t="shared" si="6"/>
        <v>0</v>
      </c>
      <c r="F55" s="54">
        <f t="shared" si="1"/>
        <v>0</v>
      </c>
      <c r="G55" s="54">
        <f t="shared" si="2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7"/>
        <v>2860.3222922614086</v>
      </c>
      <c r="K55" s="14">
        <f t="shared" si="3"/>
        <v>0</v>
      </c>
      <c r="L55" s="13">
        <f t="shared" si="4"/>
        <v>0</v>
      </c>
      <c r="M55" s="13">
        <f t="shared" si="5"/>
        <v>0</v>
      </c>
    </row>
    <row r="56" spans="1:13" ht="14.25" x14ac:dyDescent="0.2">
      <c r="A56" s="59">
        <v>53</v>
      </c>
      <c r="B56" s="20" t="s">
        <v>111</v>
      </c>
      <c r="C56" s="54">
        <f>+'10.1.14_SIS'!CS57</f>
        <v>0</v>
      </c>
      <c r="D56" s="54">
        <f>+'2.1.15_SIS'!CP57</f>
        <v>0</v>
      </c>
      <c r="E56" s="54">
        <f t="shared" si="6"/>
        <v>0</v>
      </c>
      <c r="F56" s="54">
        <f t="shared" si="1"/>
        <v>0</v>
      </c>
      <c r="G56" s="54">
        <f t="shared" si="2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7"/>
        <v>2874.945409702274</v>
      </c>
      <c r="K56" s="14">
        <f t="shared" si="3"/>
        <v>0</v>
      </c>
      <c r="L56" s="13">
        <f t="shared" si="4"/>
        <v>0</v>
      </c>
      <c r="M56" s="13">
        <f t="shared" si="5"/>
        <v>0</v>
      </c>
    </row>
    <row r="57" spans="1:13" ht="14.25" x14ac:dyDescent="0.2">
      <c r="A57" s="59">
        <v>54</v>
      </c>
      <c r="B57" s="20" t="s">
        <v>110</v>
      </c>
      <c r="C57" s="54">
        <f>+'10.1.14_SIS'!CS58</f>
        <v>0</v>
      </c>
      <c r="D57" s="54">
        <f>+'2.1.15_SIS'!CP58</f>
        <v>0</v>
      </c>
      <c r="E57" s="54">
        <f t="shared" si="6"/>
        <v>0</v>
      </c>
      <c r="F57" s="54">
        <f t="shared" si="1"/>
        <v>0</v>
      </c>
      <c r="G57" s="54">
        <f t="shared" si="2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7"/>
        <v>3409.2649185258356</v>
      </c>
      <c r="K57" s="14">
        <f t="shared" si="3"/>
        <v>0</v>
      </c>
      <c r="L57" s="13">
        <f t="shared" si="4"/>
        <v>0</v>
      </c>
      <c r="M57" s="13">
        <f t="shared" si="5"/>
        <v>0</v>
      </c>
    </row>
    <row r="58" spans="1:13" ht="14.25" x14ac:dyDescent="0.2">
      <c r="A58" s="60">
        <v>55</v>
      </c>
      <c r="B58" s="22" t="s">
        <v>109</v>
      </c>
      <c r="C58" s="55">
        <f>+'10.1.14_SIS'!CS59</f>
        <v>0</v>
      </c>
      <c r="D58" s="55">
        <f>+'2.1.15_SIS'!CP59</f>
        <v>0</v>
      </c>
      <c r="E58" s="55">
        <f t="shared" si="6"/>
        <v>0</v>
      </c>
      <c r="F58" s="55">
        <f t="shared" si="1"/>
        <v>0</v>
      </c>
      <c r="G58" s="55">
        <f t="shared" si="2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7"/>
        <v>2530.9812745649242</v>
      </c>
      <c r="K58" s="10">
        <f t="shared" si="3"/>
        <v>0</v>
      </c>
      <c r="L58" s="11">
        <f t="shared" si="4"/>
        <v>0</v>
      </c>
      <c r="M58" s="11">
        <f t="shared" si="5"/>
        <v>0</v>
      </c>
    </row>
    <row r="59" spans="1:13" ht="14.25" x14ac:dyDescent="0.2">
      <c r="A59" s="59">
        <v>56</v>
      </c>
      <c r="B59" s="20" t="s">
        <v>108</v>
      </c>
      <c r="C59" s="54">
        <f>+'10.1.14_SIS'!CS60</f>
        <v>0</v>
      </c>
      <c r="D59" s="54">
        <f>+'2.1.15_SIS'!CP60</f>
        <v>0</v>
      </c>
      <c r="E59" s="54">
        <f t="shared" si="6"/>
        <v>0</v>
      </c>
      <c r="F59" s="54">
        <f t="shared" si="1"/>
        <v>0</v>
      </c>
      <c r="G59" s="54">
        <f t="shared" si="2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7"/>
        <v>2821.5754704144142</v>
      </c>
      <c r="K59" s="14">
        <f t="shared" si="3"/>
        <v>0</v>
      </c>
      <c r="L59" s="13">
        <f t="shared" si="4"/>
        <v>0</v>
      </c>
      <c r="M59" s="13">
        <f t="shared" si="5"/>
        <v>0</v>
      </c>
    </row>
    <row r="60" spans="1:13" ht="14.25" x14ac:dyDescent="0.2">
      <c r="A60" s="59">
        <v>57</v>
      </c>
      <c r="B60" s="20" t="s">
        <v>107</v>
      </c>
      <c r="C60" s="54">
        <f>+'10.1.14_SIS'!CS61</f>
        <v>0</v>
      </c>
      <c r="D60" s="54">
        <f>+'2.1.15_SIS'!CP61</f>
        <v>0</v>
      </c>
      <c r="E60" s="54">
        <f t="shared" si="6"/>
        <v>0</v>
      </c>
      <c r="F60" s="54">
        <f t="shared" si="1"/>
        <v>0</v>
      </c>
      <c r="G60" s="54">
        <f t="shared" si="2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7"/>
        <v>2695.2511489615345</v>
      </c>
      <c r="K60" s="14">
        <f t="shared" si="3"/>
        <v>0</v>
      </c>
      <c r="L60" s="13">
        <f t="shared" si="4"/>
        <v>0</v>
      </c>
      <c r="M60" s="13">
        <f t="shared" si="5"/>
        <v>0</v>
      </c>
    </row>
    <row r="61" spans="1:13" ht="14.25" x14ac:dyDescent="0.2">
      <c r="A61" s="59">
        <v>58</v>
      </c>
      <c r="B61" s="20" t="s">
        <v>106</v>
      </c>
      <c r="C61" s="54">
        <f>+'10.1.14_SIS'!CS62</f>
        <v>0</v>
      </c>
      <c r="D61" s="54">
        <f>+'2.1.15_SIS'!CP62</f>
        <v>0</v>
      </c>
      <c r="E61" s="54">
        <f t="shared" si="6"/>
        <v>0</v>
      </c>
      <c r="F61" s="54">
        <f t="shared" si="1"/>
        <v>0</v>
      </c>
      <c r="G61" s="54">
        <f t="shared" si="2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7"/>
        <v>3185.0764818941061</v>
      </c>
      <c r="K61" s="14">
        <f t="shared" si="3"/>
        <v>0</v>
      </c>
      <c r="L61" s="13">
        <f t="shared" si="4"/>
        <v>0</v>
      </c>
      <c r="M61" s="13">
        <f t="shared" si="5"/>
        <v>0</v>
      </c>
    </row>
    <row r="62" spans="1:13" ht="14.25" x14ac:dyDescent="0.2">
      <c r="A62" s="59">
        <v>59</v>
      </c>
      <c r="B62" s="20" t="s">
        <v>105</v>
      </c>
      <c r="C62" s="54">
        <f>+'10.1.14_SIS'!CS63</f>
        <v>0</v>
      </c>
      <c r="D62" s="54">
        <f>+'2.1.15_SIS'!CP63</f>
        <v>0</v>
      </c>
      <c r="E62" s="54">
        <f t="shared" si="6"/>
        <v>0</v>
      </c>
      <c r="F62" s="54">
        <f t="shared" si="1"/>
        <v>0</v>
      </c>
      <c r="G62" s="54">
        <f t="shared" si="2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7"/>
        <v>3655.7331467609238</v>
      </c>
      <c r="K62" s="14">
        <f t="shared" si="3"/>
        <v>0</v>
      </c>
      <c r="L62" s="13">
        <f t="shared" si="4"/>
        <v>0</v>
      </c>
      <c r="M62" s="13">
        <f t="shared" si="5"/>
        <v>0</v>
      </c>
    </row>
    <row r="63" spans="1:13" ht="14.25" x14ac:dyDescent="0.2">
      <c r="A63" s="60">
        <v>60</v>
      </c>
      <c r="B63" s="22" t="s">
        <v>104</v>
      </c>
      <c r="C63" s="55">
        <f>+'10.1.14_SIS'!CS64</f>
        <v>0</v>
      </c>
      <c r="D63" s="55">
        <f>+'2.1.15_SIS'!CP64</f>
        <v>0</v>
      </c>
      <c r="E63" s="55">
        <f t="shared" si="6"/>
        <v>0</v>
      </c>
      <c r="F63" s="55">
        <f t="shared" si="1"/>
        <v>0</v>
      </c>
      <c r="G63" s="55">
        <f t="shared" si="2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7"/>
        <v>2947.632045031914</v>
      </c>
      <c r="K63" s="10">
        <f t="shared" si="3"/>
        <v>0</v>
      </c>
      <c r="L63" s="11">
        <f t="shared" si="4"/>
        <v>0</v>
      </c>
      <c r="M63" s="11">
        <f t="shared" si="5"/>
        <v>0</v>
      </c>
    </row>
    <row r="64" spans="1:13" ht="14.25" x14ac:dyDescent="0.2">
      <c r="A64" s="59">
        <v>61</v>
      </c>
      <c r="B64" s="20" t="s">
        <v>103</v>
      </c>
      <c r="C64" s="54">
        <f>+'10.1.14_SIS'!CS65</f>
        <v>0</v>
      </c>
      <c r="D64" s="54">
        <f>+'2.1.15_SIS'!CP65</f>
        <v>2</v>
      </c>
      <c r="E64" s="54">
        <f t="shared" si="6"/>
        <v>2</v>
      </c>
      <c r="F64" s="54">
        <f t="shared" si="1"/>
        <v>2</v>
      </c>
      <c r="G64" s="54">
        <f t="shared" si="2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7"/>
        <v>1843.9337678184593</v>
      </c>
      <c r="K64" s="14">
        <f t="shared" si="3"/>
        <v>3687.8675356369185</v>
      </c>
      <c r="L64" s="13">
        <f t="shared" si="4"/>
        <v>3687.8675356369185</v>
      </c>
      <c r="M64" s="13">
        <f t="shared" si="5"/>
        <v>0</v>
      </c>
    </row>
    <row r="65" spans="1:13" ht="14.25" x14ac:dyDescent="0.2">
      <c r="A65" s="59">
        <v>62</v>
      </c>
      <c r="B65" s="20" t="s">
        <v>102</v>
      </c>
      <c r="C65" s="54">
        <f>+'10.1.14_SIS'!CS66</f>
        <v>0</v>
      </c>
      <c r="D65" s="54">
        <f>+'2.1.15_SIS'!CP66</f>
        <v>0</v>
      </c>
      <c r="E65" s="54">
        <f t="shared" si="6"/>
        <v>0</v>
      </c>
      <c r="F65" s="54">
        <f t="shared" si="1"/>
        <v>0</v>
      </c>
      <c r="G65" s="54">
        <f t="shared" si="2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7"/>
        <v>3208.577269258004</v>
      </c>
      <c r="K65" s="14">
        <f t="shared" si="3"/>
        <v>0</v>
      </c>
      <c r="L65" s="13">
        <f t="shared" si="4"/>
        <v>0</v>
      </c>
      <c r="M65" s="13">
        <f t="shared" si="5"/>
        <v>0</v>
      </c>
    </row>
    <row r="66" spans="1:13" ht="14.25" x14ac:dyDescent="0.2">
      <c r="A66" s="59">
        <v>63</v>
      </c>
      <c r="B66" s="20" t="s">
        <v>101</v>
      </c>
      <c r="C66" s="54">
        <f>+'10.1.14_SIS'!CS67</f>
        <v>0</v>
      </c>
      <c r="D66" s="54">
        <f>+'2.1.15_SIS'!CP67</f>
        <v>0</v>
      </c>
      <c r="E66" s="54">
        <f t="shared" si="6"/>
        <v>0</v>
      </c>
      <c r="F66" s="54">
        <f t="shared" si="1"/>
        <v>0</v>
      </c>
      <c r="G66" s="54">
        <f t="shared" si="2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7"/>
        <v>2440.5856740924046</v>
      </c>
      <c r="K66" s="14">
        <f t="shared" si="3"/>
        <v>0</v>
      </c>
      <c r="L66" s="13">
        <f t="shared" si="4"/>
        <v>0</v>
      </c>
      <c r="M66" s="13">
        <f t="shared" si="5"/>
        <v>0</v>
      </c>
    </row>
    <row r="67" spans="1:13" ht="14.25" x14ac:dyDescent="0.2">
      <c r="A67" s="59">
        <v>64</v>
      </c>
      <c r="B67" s="20" t="s">
        <v>100</v>
      </c>
      <c r="C67" s="54">
        <f>+'10.1.14_SIS'!CS68</f>
        <v>0</v>
      </c>
      <c r="D67" s="54">
        <f>+'2.1.15_SIS'!CP68</f>
        <v>0</v>
      </c>
      <c r="E67" s="54">
        <f t="shared" si="6"/>
        <v>0</v>
      </c>
      <c r="F67" s="54">
        <f t="shared" si="1"/>
        <v>0</v>
      </c>
      <c r="G67" s="54">
        <f t="shared" si="2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7"/>
        <v>3435.2453766389126</v>
      </c>
      <c r="K67" s="14">
        <f t="shared" si="3"/>
        <v>0</v>
      </c>
      <c r="L67" s="13">
        <f t="shared" si="4"/>
        <v>0</v>
      </c>
      <c r="M67" s="13">
        <f t="shared" si="5"/>
        <v>0</v>
      </c>
    </row>
    <row r="68" spans="1:13" ht="14.25" x14ac:dyDescent="0.2">
      <c r="A68" s="60">
        <v>65</v>
      </c>
      <c r="B68" s="22" t="s">
        <v>99</v>
      </c>
      <c r="C68" s="55">
        <f>+'10.1.14_SIS'!CS69</f>
        <v>0</v>
      </c>
      <c r="D68" s="55">
        <f>+'2.1.15_SIS'!CP69</f>
        <v>0</v>
      </c>
      <c r="E68" s="55">
        <f t="shared" si="6"/>
        <v>0</v>
      </c>
      <c r="F68" s="55">
        <f t="shared" ref="F68:F72" si="8">IF(E68&gt;0,E68,0)</f>
        <v>0</v>
      </c>
      <c r="G68" s="55">
        <f t="shared" ref="G68:G72" si="9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si="7"/>
        <v>2802.1402771971821</v>
      </c>
      <c r="K68" s="10">
        <f t="shared" ref="K68:K72" si="10">E68*J68</f>
        <v>0</v>
      </c>
      <c r="L68" s="11">
        <f t="shared" ref="L68:L72" si="11">IF(K68&gt;0,K68,0)</f>
        <v>0</v>
      </c>
      <c r="M68" s="11">
        <f t="shared" ref="M68:M72" si="12">IF(K68&lt;0,K68,0)</f>
        <v>0</v>
      </c>
    </row>
    <row r="69" spans="1:13" ht="14.25" x14ac:dyDescent="0.2">
      <c r="A69" s="59">
        <v>66</v>
      </c>
      <c r="B69" s="20" t="s">
        <v>98</v>
      </c>
      <c r="C69" s="54">
        <f>+'10.1.14_SIS'!CS70</f>
        <v>0</v>
      </c>
      <c r="D69" s="54">
        <f>+'2.1.15_SIS'!CP70</f>
        <v>0</v>
      </c>
      <c r="E69" s="54">
        <f t="shared" ref="E69:E72" si="13">D69-C69</f>
        <v>0</v>
      </c>
      <c r="F69" s="54">
        <f t="shared" si="8"/>
        <v>0</v>
      </c>
      <c r="G69" s="54">
        <f t="shared" si="9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ref="J69:J72" si="14">(H69+I69)*0.5</f>
        <v>3647.034271695502</v>
      </c>
      <c r="K69" s="14">
        <f t="shared" si="10"/>
        <v>0</v>
      </c>
      <c r="L69" s="13">
        <f t="shared" si="11"/>
        <v>0</v>
      </c>
      <c r="M69" s="13">
        <f t="shared" si="12"/>
        <v>0</v>
      </c>
    </row>
    <row r="70" spans="1:13" ht="14.25" x14ac:dyDescent="0.2">
      <c r="A70" s="59">
        <v>67</v>
      </c>
      <c r="B70" s="20" t="s">
        <v>97</v>
      </c>
      <c r="C70" s="54">
        <f>+'10.1.14_SIS'!CS71</f>
        <v>0</v>
      </c>
      <c r="D70" s="54">
        <f>+'2.1.15_SIS'!CP71</f>
        <v>0</v>
      </c>
      <c r="E70" s="54">
        <f t="shared" si="13"/>
        <v>0</v>
      </c>
      <c r="F70" s="54">
        <f t="shared" si="8"/>
        <v>0</v>
      </c>
      <c r="G70" s="54">
        <f t="shared" si="9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4"/>
        <v>2872.3783868067057</v>
      </c>
      <c r="K70" s="14">
        <f t="shared" si="10"/>
        <v>0</v>
      </c>
      <c r="L70" s="13">
        <f t="shared" si="11"/>
        <v>0</v>
      </c>
      <c r="M70" s="13">
        <f t="shared" si="12"/>
        <v>0</v>
      </c>
    </row>
    <row r="71" spans="1:13" ht="14.25" x14ac:dyDescent="0.2">
      <c r="A71" s="59">
        <v>68</v>
      </c>
      <c r="B71" s="20" t="s">
        <v>96</v>
      </c>
      <c r="C71" s="54">
        <f>+'10.1.14_SIS'!CS72</f>
        <v>0</v>
      </c>
      <c r="D71" s="54">
        <f>+'2.1.15_SIS'!CP72</f>
        <v>0</v>
      </c>
      <c r="E71" s="54">
        <f t="shared" si="13"/>
        <v>0</v>
      </c>
      <c r="F71" s="54">
        <f t="shared" si="8"/>
        <v>0</v>
      </c>
      <c r="G71" s="54">
        <f t="shared" si="9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4"/>
        <v>3594.43221012803</v>
      </c>
      <c r="K71" s="14">
        <f t="shared" si="10"/>
        <v>0</v>
      </c>
      <c r="L71" s="13">
        <f t="shared" si="11"/>
        <v>0</v>
      </c>
      <c r="M71" s="13">
        <f t="shared" si="12"/>
        <v>0</v>
      </c>
    </row>
    <row r="72" spans="1:13" ht="14.25" x14ac:dyDescent="0.2">
      <c r="A72" s="59">
        <v>69</v>
      </c>
      <c r="B72" s="20" t="s">
        <v>95</v>
      </c>
      <c r="C72" s="54">
        <f>+'10.1.14_SIS'!CS73</f>
        <v>0</v>
      </c>
      <c r="D72" s="54">
        <f>+'2.1.15_SIS'!CP73</f>
        <v>0</v>
      </c>
      <c r="E72" s="54">
        <f t="shared" si="13"/>
        <v>0</v>
      </c>
      <c r="F72" s="54">
        <f t="shared" si="8"/>
        <v>0</v>
      </c>
      <c r="G72" s="54">
        <f t="shared" si="9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4"/>
        <v>3214.0823960640669</v>
      </c>
      <c r="K72" s="14">
        <f t="shared" si="10"/>
        <v>0</v>
      </c>
      <c r="L72" s="13">
        <f t="shared" si="11"/>
        <v>0</v>
      </c>
      <c r="M72" s="13">
        <f t="shared" si="12"/>
        <v>0</v>
      </c>
    </row>
    <row r="73" spans="1:13" ht="13.5" thickBot="1" x14ac:dyDescent="0.25">
      <c r="A73" s="35"/>
      <c r="B73" s="34" t="s">
        <v>94</v>
      </c>
      <c r="C73" s="67">
        <f>SUM(C4:C72)</f>
        <v>621</v>
      </c>
      <c r="D73" s="67">
        <f>SUM(D4:D72)</f>
        <v>585</v>
      </c>
      <c r="E73" s="67">
        <f>SUM(E4:E72)</f>
        <v>-36</v>
      </c>
      <c r="F73" s="67">
        <f>SUM(F4:F72)</f>
        <v>2</v>
      </c>
      <c r="G73" s="67">
        <f>SUM(G4:G72)</f>
        <v>-38</v>
      </c>
      <c r="H73" s="33"/>
      <c r="I73" s="32"/>
      <c r="J73" s="32"/>
      <c r="K73" s="32">
        <f>SUM(K4:K72)</f>
        <v>-77153.740736774533</v>
      </c>
      <c r="L73" s="32">
        <f>SUM(L4:L72)</f>
        <v>3687.8675356369185</v>
      </c>
      <c r="M73" s="32">
        <f>SUM(M4:M72)</f>
        <v>-80841.608272411453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February 1 Mid-year Adjustment for Students</oddHeader>
    <oddFooter>&amp;R&amp;P</oddFooter>
  </headerFooter>
  <colBreaks count="1" manualBreakCount="1">
    <brk id="7" max="73" man="1"/>
  </col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1" t="s">
        <v>371</v>
      </c>
      <c r="B1" s="222"/>
      <c r="C1" s="125" t="s">
        <v>508</v>
      </c>
      <c r="D1" s="124" t="s">
        <v>710</v>
      </c>
      <c r="E1" s="43" t="s">
        <v>709</v>
      </c>
      <c r="F1" s="43" t="s">
        <v>501</v>
      </c>
      <c r="G1" s="43" t="s">
        <v>502</v>
      </c>
      <c r="H1" s="126" t="s">
        <v>517</v>
      </c>
      <c r="I1" s="127" t="s">
        <v>503</v>
      </c>
      <c r="J1" s="124" t="s">
        <v>712</v>
      </c>
      <c r="K1" s="123" t="s">
        <v>505</v>
      </c>
      <c r="L1" s="123" t="s">
        <v>506</v>
      </c>
      <c r="M1" s="123" t="s">
        <v>507</v>
      </c>
    </row>
    <row r="2" spans="1:13" ht="13.9" customHeight="1" x14ac:dyDescent="0.25">
      <c r="A2" s="39"/>
      <c r="B2" s="38"/>
      <c r="C2" s="29">
        <v>1</v>
      </c>
      <c r="D2" s="29">
        <f>C2+1</f>
        <v>2</v>
      </c>
      <c r="E2" s="29">
        <f>D2+1</f>
        <v>3</v>
      </c>
      <c r="F2" s="29">
        <f t="shared" ref="F2" si="0">E2+1</f>
        <v>4</v>
      </c>
      <c r="G2" s="29">
        <f t="shared" ref="G2:M2" si="1">F2+1</f>
        <v>5</v>
      </c>
      <c r="H2" s="29">
        <f t="shared" si="1"/>
        <v>6</v>
      </c>
      <c r="I2" s="29">
        <f t="shared" si="1"/>
        <v>7</v>
      </c>
      <c r="J2" s="29">
        <f t="shared" si="1"/>
        <v>8</v>
      </c>
      <c r="K2" s="29">
        <f t="shared" si="1"/>
        <v>9</v>
      </c>
      <c r="L2" s="29">
        <f t="shared" si="1"/>
        <v>10</v>
      </c>
      <c r="M2" s="29">
        <f t="shared" si="1"/>
        <v>11</v>
      </c>
    </row>
    <row r="3" spans="1:13" ht="27.6" customHeight="1" x14ac:dyDescent="0.2">
      <c r="A3" s="37"/>
      <c r="B3" s="36"/>
      <c r="C3" s="28" t="s">
        <v>90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54">
        <f>+'10.1.14_SIS'!CU5</f>
        <v>0</v>
      </c>
      <c r="D4" s="54">
        <f>+'2.1.15_SIS'!CR5</f>
        <v>0</v>
      </c>
      <c r="E4" s="54">
        <f>D4-C4</f>
        <v>0</v>
      </c>
      <c r="F4" s="54">
        <f t="shared" ref="F4:F67" si="2">IF(E4&gt;0,E4,0)</f>
        <v>0</v>
      </c>
      <c r="G4" s="54">
        <f t="shared" ref="G4:G67" si="3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>(H4+I4)*0.5</f>
        <v>2771.6692206674916</v>
      </c>
      <c r="K4" s="14">
        <f t="shared" ref="K4:K67" si="4">E4*J4</f>
        <v>0</v>
      </c>
      <c r="L4" s="13">
        <f t="shared" ref="L4:L67" si="5">IF(K4&gt;0,K4,0)</f>
        <v>0</v>
      </c>
      <c r="M4" s="13">
        <f t="shared" ref="M4:M67" si="6">IF(K4&lt;0,K4,0)</f>
        <v>0</v>
      </c>
    </row>
    <row r="5" spans="1:13" ht="14.25" x14ac:dyDescent="0.2">
      <c r="A5" s="59">
        <v>2</v>
      </c>
      <c r="B5" s="20" t="s">
        <v>162</v>
      </c>
      <c r="C5" s="54">
        <f>+'10.1.14_SIS'!CU6</f>
        <v>0</v>
      </c>
      <c r="D5" s="54">
        <f>+'2.1.15_SIS'!CR6</f>
        <v>0</v>
      </c>
      <c r="E5" s="54">
        <f t="shared" ref="E5:E68" si="7">D5-C5</f>
        <v>0</v>
      </c>
      <c r="F5" s="54">
        <f t="shared" si="2"/>
        <v>0</v>
      </c>
      <c r="G5" s="54">
        <f t="shared" si="3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ref="J5:J68" si="8">(H5+I5)*0.5</f>
        <v>3579.4733208693319</v>
      </c>
      <c r="K5" s="14">
        <f t="shared" si="4"/>
        <v>0</v>
      </c>
      <c r="L5" s="13">
        <f t="shared" si="5"/>
        <v>0</v>
      </c>
      <c r="M5" s="13">
        <f t="shared" si="6"/>
        <v>0</v>
      </c>
    </row>
    <row r="6" spans="1:13" ht="14.25" x14ac:dyDescent="0.2">
      <c r="A6" s="59">
        <v>3</v>
      </c>
      <c r="B6" s="20" t="s">
        <v>161</v>
      </c>
      <c r="C6" s="54">
        <f>+'10.1.14_SIS'!CU7</f>
        <v>0</v>
      </c>
      <c r="D6" s="54">
        <f>+'2.1.15_SIS'!CR7</f>
        <v>0</v>
      </c>
      <c r="E6" s="54">
        <f t="shared" si="7"/>
        <v>0</v>
      </c>
      <c r="F6" s="54">
        <f t="shared" si="2"/>
        <v>0</v>
      </c>
      <c r="G6" s="54">
        <f t="shared" si="3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8"/>
        <v>2376.013101369841</v>
      </c>
      <c r="K6" s="14">
        <f t="shared" si="4"/>
        <v>0</v>
      </c>
      <c r="L6" s="13">
        <f t="shared" si="5"/>
        <v>0</v>
      </c>
      <c r="M6" s="13">
        <f t="shared" si="6"/>
        <v>0</v>
      </c>
    </row>
    <row r="7" spans="1:13" ht="14.25" x14ac:dyDescent="0.2">
      <c r="A7" s="59">
        <v>4</v>
      </c>
      <c r="B7" s="20" t="s">
        <v>160</v>
      </c>
      <c r="C7" s="54">
        <f>+'10.1.14_SIS'!CU8</f>
        <v>0</v>
      </c>
      <c r="D7" s="54">
        <f>+'2.1.15_SIS'!CR8</f>
        <v>0</v>
      </c>
      <c r="E7" s="54">
        <f t="shared" si="7"/>
        <v>0</v>
      </c>
      <c r="F7" s="54">
        <f t="shared" si="2"/>
        <v>0</v>
      </c>
      <c r="G7" s="54">
        <f t="shared" si="3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8"/>
        <v>3352.4090723439285</v>
      </c>
      <c r="K7" s="14">
        <f t="shared" si="4"/>
        <v>0</v>
      </c>
      <c r="L7" s="13">
        <f t="shared" si="5"/>
        <v>0</v>
      </c>
      <c r="M7" s="13">
        <f t="shared" si="6"/>
        <v>0</v>
      </c>
    </row>
    <row r="8" spans="1:13" ht="14.25" x14ac:dyDescent="0.2">
      <c r="A8" s="60">
        <v>5</v>
      </c>
      <c r="B8" s="22" t="s">
        <v>159</v>
      </c>
      <c r="C8" s="55">
        <f>+'10.1.14_SIS'!CU9</f>
        <v>0</v>
      </c>
      <c r="D8" s="55">
        <f>+'2.1.15_SIS'!CR9</f>
        <v>0</v>
      </c>
      <c r="E8" s="55">
        <f t="shared" si="7"/>
        <v>0</v>
      </c>
      <c r="F8" s="55">
        <f t="shared" si="2"/>
        <v>0</v>
      </c>
      <c r="G8" s="55">
        <f t="shared" si="3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8"/>
        <v>2912.4252830049554</v>
      </c>
      <c r="K8" s="10">
        <f t="shared" si="4"/>
        <v>0</v>
      </c>
      <c r="L8" s="11">
        <f t="shared" si="5"/>
        <v>0</v>
      </c>
      <c r="M8" s="11">
        <f t="shared" si="6"/>
        <v>0</v>
      </c>
    </row>
    <row r="9" spans="1:13" ht="14.25" x14ac:dyDescent="0.2">
      <c r="A9" s="59">
        <v>6</v>
      </c>
      <c r="B9" s="20" t="s">
        <v>158</v>
      </c>
      <c r="C9" s="54">
        <f>+'10.1.14_SIS'!CU10</f>
        <v>0</v>
      </c>
      <c r="D9" s="54">
        <f>+'2.1.15_SIS'!CR10</f>
        <v>0</v>
      </c>
      <c r="E9" s="54">
        <f t="shared" si="7"/>
        <v>0</v>
      </c>
      <c r="F9" s="54">
        <f t="shared" si="2"/>
        <v>0</v>
      </c>
      <c r="G9" s="54">
        <f t="shared" si="3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8"/>
        <v>2961.9943062477932</v>
      </c>
      <c r="K9" s="14">
        <f t="shared" si="4"/>
        <v>0</v>
      </c>
      <c r="L9" s="13">
        <f t="shared" si="5"/>
        <v>0</v>
      </c>
      <c r="M9" s="13">
        <f t="shared" si="6"/>
        <v>0</v>
      </c>
    </row>
    <row r="10" spans="1:13" ht="14.25" x14ac:dyDescent="0.2">
      <c r="A10" s="59">
        <v>7</v>
      </c>
      <c r="B10" s="20" t="s">
        <v>157</v>
      </c>
      <c r="C10" s="54">
        <f>+'10.1.14_SIS'!CU11</f>
        <v>0</v>
      </c>
      <c r="D10" s="54">
        <f>+'2.1.15_SIS'!CR11</f>
        <v>0</v>
      </c>
      <c r="E10" s="54">
        <f t="shared" si="7"/>
        <v>0</v>
      </c>
      <c r="F10" s="54">
        <f t="shared" si="2"/>
        <v>0</v>
      </c>
      <c r="G10" s="54">
        <f t="shared" si="3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8"/>
        <v>1499.961598173516</v>
      </c>
      <c r="K10" s="14">
        <f t="shared" si="4"/>
        <v>0</v>
      </c>
      <c r="L10" s="13">
        <f t="shared" si="5"/>
        <v>0</v>
      </c>
      <c r="M10" s="13">
        <f t="shared" si="6"/>
        <v>0</v>
      </c>
    </row>
    <row r="11" spans="1:13" ht="14.25" x14ac:dyDescent="0.2">
      <c r="A11" s="59">
        <v>8</v>
      </c>
      <c r="B11" s="20" t="s">
        <v>156</v>
      </c>
      <c r="C11" s="54">
        <f>+'10.1.14_SIS'!CU12</f>
        <v>0</v>
      </c>
      <c r="D11" s="54">
        <f>+'2.1.15_SIS'!CR12</f>
        <v>0</v>
      </c>
      <c r="E11" s="54">
        <f t="shared" si="7"/>
        <v>0</v>
      </c>
      <c r="F11" s="54">
        <f t="shared" si="2"/>
        <v>0</v>
      </c>
      <c r="G11" s="54">
        <f t="shared" si="3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8"/>
        <v>2697.7812297794271</v>
      </c>
      <c r="K11" s="14">
        <f t="shared" si="4"/>
        <v>0</v>
      </c>
      <c r="L11" s="13">
        <f t="shared" si="5"/>
        <v>0</v>
      </c>
      <c r="M11" s="13">
        <f t="shared" si="6"/>
        <v>0</v>
      </c>
    </row>
    <row r="12" spans="1:13" ht="14.25" x14ac:dyDescent="0.2">
      <c r="A12" s="59">
        <v>9</v>
      </c>
      <c r="B12" s="20" t="s">
        <v>155</v>
      </c>
      <c r="C12" s="54">
        <f>+'10.1.14_SIS'!CU13</f>
        <v>0</v>
      </c>
      <c r="D12" s="54">
        <f>+'2.1.15_SIS'!CR13</f>
        <v>0</v>
      </c>
      <c r="E12" s="54">
        <f t="shared" si="7"/>
        <v>0</v>
      </c>
      <c r="F12" s="54">
        <f t="shared" si="2"/>
        <v>0</v>
      </c>
      <c r="G12" s="54">
        <f t="shared" si="3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8"/>
        <v>2688.6107536022505</v>
      </c>
      <c r="K12" s="14">
        <f t="shared" si="4"/>
        <v>0</v>
      </c>
      <c r="L12" s="13">
        <f t="shared" si="5"/>
        <v>0</v>
      </c>
      <c r="M12" s="13">
        <f t="shared" si="6"/>
        <v>0</v>
      </c>
    </row>
    <row r="13" spans="1:13" ht="14.25" x14ac:dyDescent="0.2">
      <c r="A13" s="60">
        <v>10</v>
      </c>
      <c r="B13" s="22" t="s">
        <v>154</v>
      </c>
      <c r="C13" s="55">
        <f>+'10.1.14_SIS'!CU14</f>
        <v>0</v>
      </c>
      <c r="D13" s="55">
        <f>+'2.1.15_SIS'!CR14</f>
        <v>0</v>
      </c>
      <c r="E13" s="55">
        <f t="shared" si="7"/>
        <v>0</v>
      </c>
      <c r="F13" s="55">
        <f t="shared" si="2"/>
        <v>0</v>
      </c>
      <c r="G13" s="55">
        <f t="shared" si="3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8"/>
        <v>2496.207366959236</v>
      </c>
      <c r="K13" s="10">
        <f t="shared" si="4"/>
        <v>0</v>
      </c>
      <c r="L13" s="11">
        <f t="shared" si="5"/>
        <v>0</v>
      </c>
      <c r="M13" s="11">
        <f t="shared" si="6"/>
        <v>0</v>
      </c>
    </row>
    <row r="14" spans="1:13" ht="14.25" x14ac:dyDescent="0.2">
      <c r="A14" s="59">
        <v>11</v>
      </c>
      <c r="B14" s="20" t="s">
        <v>153</v>
      </c>
      <c r="C14" s="54">
        <f>+'10.1.14_SIS'!CU15</f>
        <v>0</v>
      </c>
      <c r="D14" s="54">
        <f>+'2.1.15_SIS'!CR15</f>
        <v>0</v>
      </c>
      <c r="E14" s="54">
        <f t="shared" si="7"/>
        <v>0</v>
      </c>
      <c r="F14" s="54">
        <f t="shared" si="2"/>
        <v>0</v>
      </c>
      <c r="G14" s="54">
        <f t="shared" si="3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8"/>
        <v>3902.5436118176676</v>
      </c>
      <c r="K14" s="14">
        <f t="shared" si="4"/>
        <v>0</v>
      </c>
      <c r="L14" s="13">
        <f t="shared" si="5"/>
        <v>0</v>
      </c>
      <c r="M14" s="13">
        <f t="shared" si="6"/>
        <v>0</v>
      </c>
    </row>
    <row r="15" spans="1:13" ht="14.25" x14ac:dyDescent="0.2">
      <c r="A15" s="59">
        <v>12</v>
      </c>
      <c r="B15" s="20" t="s">
        <v>152</v>
      </c>
      <c r="C15" s="54">
        <f>+'10.1.14_SIS'!CU16</f>
        <v>0</v>
      </c>
      <c r="D15" s="54">
        <f>+'2.1.15_SIS'!CR16</f>
        <v>0</v>
      </c>
      <c r="E15" s="54">
        <f t="shared" si="7"/>
        <v>0</v>
      </c>
      <c r="F15" s="54">
        <f t="shared" si="2"/>
        <v>0</v>
      </c>
      <c r="G15" s="54">
        <f t="shared" si="3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8"/>
        <v>1364.9570491803279</v>
      </c>
      <c r="K15" s="14">
        <f t="shared" si="4"/>
        <v>0</v>
      </c>
      <c r="L15" s="13">
        <f t="shared" si="5"/>
        <v>0</v>
      </c>
      <c r="M15" s="13">
        <f t="shared" si="6"/>
        <v>0</v>
      </c>
    </row>
    <row r="16" spans="1:13" ht="14.25" x14ac:dyDescent="0.2">
      <c r="A16" s="59">
        <v>13</v>
      </c>
      <c r="B16" s="20" t="s">
        <v>151</v>
      </c>
      <c r="C16" s="54">
        <f>+'10.1.14_SIS'!CU17</f>
        <v>55</v>
      </c>
      <c r="D16" s="54">
        <f>+'2.1.15_SIS'!CR17</f>
        <v>59</v>
      </c>
      <c r="E16" s="54">
        <f t="shared" si="7"/>
        <v>4</v>
      </c>
      <c r="F16" s="54">
        <f t="shared" si="2"/>
        <v>4</v>
      </c>
      <c r="G16" s="54">
        <f t="shared" si="3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8"/>
        <v>3591.5298879166107</v>
      </c>
      <c r="K16" s="14">
        <f t="shared" si="4"/>
        <v>14366.119551666443</v>
      </c>
      <c r="L16" s="13">
        <f t="shared" si="5"/>
        <v>14366.119551666443</v>
      </c>
      <c r="M16" s="13">
        <f t="shared" si="6"/>
        <v>0</v>
      </c>
    </row>
    <row r="17" spans="1:13" ht="14.25" x14ac:dyDescent="0.2">
      <c r="A17" s="59">
        <v>14</v>
      </c>
      <c r="B17" s="20" t="s">
        <v>150</v>
      </c>
      <c r="C17" s="54">
        <f>+'10.1.14_SIS'!CU18</f>
        <v>0</v>
      </c>
      <c r="D17" s="54">
        <f>+'2.1.15_SIS'!CR18</f>
        <v>0</v>
      </c>
      <c r="E17" s="54">
        <f t="shared" si="7"/>
        <v>0</v>
      </c>
      <c r="F17" s="54">
        <f t="shared" si="2"/>
        <v>0</v>
      </c>
      <c r="G17" s="54">
        <f t="shared" si="3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8"/>
        <v>3072.4654706249999</v>
      </c>
      <c r="K17" s="14">
        <f t="shared" si="4"/>
        <v>0</v>
      </c>
      <c r="L17" s="13">
        <f t="shared" si="5"/>
        <v>0</v>
      </c>
      <c r="M17" s="13">
        <f t="shared" si="6"/>
        <v>0</v>
      </c>
    </row>
    <row r="18" spans="1:13" ht="14.25" x14ac:dyDescent="0.2">
      <c r="A18" s="60">
        <v>15</v>
      </c>
      <c r="B18" s="22" t="s">
        <v>149</v>
      </c>
      <c r="C18" s="55">
        <f>+'10.1.14_SIS'!CU19</f>
        <v>304</v>
      </c>
      <c r="D18" s="55">
        <f>+'2.1.15_SIS'!CR19</f>
        <v>300</v>
      </c>
      <c r="E18" s="55">
        <f t="shared" si="7"/>
        <v>-4</v>
      </c>
      <c r="F18" s="55">
        <f t="shared" si="2"/>
        <v>0</v>
      </c>
      <c r="G18" s="55">
        <f t="shared" si="3"/>
        <v>-4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8"/>
        <v>3151.8142607029977</v>
      </c>
      <c r="K18" s="10">
        <f t="shared" si="4"/>
        <v>-12607.257042811991</v>
      </c>
      <c r="L18" s="11">
        <f t="shared" si="5"/>
        <v>0</v>
      </c>
      <c r="M18" s="11">
        <f t="shared" si="6"/>
        <v>-12607.257042811991</v>
      </c>
    </row>
    <row r="19" spans="1:13" ht="14.25" x14ac:dyDescent="0.2">
      <c r="A19" s="59">
        <v>16</v>
      </c>
      <c r="B19" s="20" t="s">
        <v>148</v>
      </c>
      <c r="C19" s="54">
        <f>+'10.1.14_SIS'!CU20</f>
        <v>0</v>
      </c>
      <c r="D19" s="54">
        <f>+'2.1.15_SIS'!CR20</f>
        <v>0</v>
      </c>
      <c r="E19" s="54">
        <f t="shared" si="7"/>
        <v>0</v>
      </c>
      <c r="F19" s="54">
        <f t="shared" si="2"/>
        <v>0</v>
      </c>
      <c r="G19" s="54">
        <f t="shared" si="3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8"/>
        <v>1333.4897177171013</v>
      </c>
      <c r="K19" s="14">
        <f t="shared" si="4"/>
        <v>0</v>
      </c>
      <c r="L19" s="13">
        <f t="shared" si="5"/>
        <v>0</v>
      </c>
      <c r="M19" s="13">
        <f t="shared" si="6"/>
        <v>0</v>
      </c>
    </row>
    <row r="20" spans="1:13" ht="14.25" x14ac:dyDescent="0.2">
      <c r="A20" s="59">
        <v>17</v>
      </c>
      <c r="B20" s="20" t="s">
        <v>147</v>
      </c>
      <c r="C20" s="54">
        <f>+'10.1.14_SIS'!CU21</f>
        <v>0</v>
      </c>
      <c r="D20" s="54">
        <f>+'2.1.15_SIS'!CR21</f>
        <v>0</v>
      </c>
      <c r="E20" s="54">
        <f t="shared" si="7"/>
        <v>0</v>
      </c>
      <c r="F20" s="54">
        <f t="shared" si="2"/>
        <v>0</v>
      </c>
      <c r="G20" s="54">
        <f t="shared" si="3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8"/>
        <v>2082.5378304967589</v>
      </c>
      <c r="K20" s="14">
        <f t="shared" si="4"/>
        <v>0</v>
      </c>
      <c r="L20" s="13">
        <f t="shared" si="5"/>
        <v>0</v>
      </c>
      <c r="M20" s="13">
        <f t="shared" si="6"/>
        <v>0</v>
      </c>
    </row>
    <row r="21" spans="1:13" ht="14.25" x14ac:dyDescent="0.2">
      <c r="A21" s="59">
        <v>18</v>
      </c>
      <c r="B21" s="20" t="s">
        <v>146</v>
      </c>
      <c r="C21" s="54">
        <f>+'10.1.14_SIS'!CU22</f>
        <v>0</v>
      </c>
      <c r="D21" s="54">
        <f>+'2.1.15_SIS'!CR22</f>
        <v>0</v>
      </c>
      <c r="E21" s="54">
        <f t="shared" si="7"/>
        <v>0</v>
      </c>
      <c r="F21" s="54">
        <f t="shared" si="2"/>
        <v>0</v>
      </c>
      <c r="G21" s="54">
        <f t="shared" si="3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8"/>
        <v>3600.2516750237864</v>
      </c>
      <c r="K21" s="14">
        <f t="shared" si="4"/>
        <v>0</v>
      </c>
      <c r="L21" s="13">
        <f t="shared" si="5"/>
        <v>0</v>
      </c>
      <c r="M21" s="13">
        <f t="shared" si="6"/>
        <v>0</v>
      </c>
    </row>
    <row r="22" spans="1:13" ht="14.25" x14ac:dyDescent="0.2">
      <c r="A22" s="59">
        <v>19</v>
      </c>
      <c r="B22" s="20" t="s">
        <v>145</v>
      </c>
      <c r="C22" s="54">
        <f>+'10.1.14_SIS'!CU23</f>
        <v>0</v>
      </c>
      <c r="D22" s="54">
        <f>+'2.1.15_SIS'!CR23</f>
        <v>0</v>
      </c>
      <c r="E22" s="54">
        <f t="shared" si="7"/>
        <v>0</v>
      </c>
      <c r="F22" s="54">
        <f t="shared" si="2"/>
        <v>0</v>
      </c>
      <c r="G22" s="54">
        <f t="shared" si="3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8"/>
        <v>3109.9110934730224</v>
      </c>
      <c r="K22" s="14">
        <f t="shared" si="4"/>
        <v>0</v>
      </c>
      <c r="L22" s="13">
        <f t="shared" si="5"/>
        <v>0</v>
      </c>
      <c r="M22" s="13">
        <f t="shared" si="6"/>
        <v>0</v>
      </c>
    </row>
    <row r="23" spans="1:13" ht="14.25" x14ac:dyDescent="0.2">
      <c r="A23" s="60">
        <v>20</v>
      </c>
      <c r="B23" s="22" t="s">
        <v>144</v>
      </c>
      <c r="C23" s="55">
        <f>+'10.1.14_SIS'!CU24</f>
        <v>0</v>
      </c>
      <c r="D23" s="55">
        <f>+'2.1.15_SIS'!CR24</f>
        <v>0</v>
      </c>
      <c r="E23" s="55">
        <f t="shared" si="7"/>
        <v>0</v>
      </c>
      <c r="F23" s="55">
        <f t="shared" si="2"/>
        <v>0</v>
      </c>
      <c r="G23" s="55">
        <f t="shared" si="3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8"/>
        <v>2932.3450782781006</v>
      </c>
      <c r="K23" s="10">
        <f t="shared" si="4"/>
        <v>0</v>
      </c>
      <c r="L23" s="11">
        <f t="shared" si="5"/>
        <v>0</v>
      </c>
      <c r="M23" s="11">
        <f t="shared" si="6"/>
        <v>0</v>
      </c>
    </row>
    <row r="24" spans="1:13" ht="14.25" x14ac:dyDescent="0.2">
      <c r="A24" s="59">
        <v>21</v>
      </c>
      <c r="B24" s="20" t="s">
        <v>143</v>
      </c>
      <c r="C24" s="54">
        <f>+'10.1.14_SIS'!CU25</f>
        <v>2</v>
      </c>
      <c r="D24" s="54">
        <f>+'2.1.15_SIS'!CR25</f>
        <v>2</v>
      </c>
      <c r="E24" s="54">
        <f t="shared" si="7"/>
        <v>0</v>
      </c>
      <c r="F24" s="54">
        <f t="shared" si="2"/>
        <v>0</v>
      </c>
      <c r="G24" s="54">
        <f t="shared" si="3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8"/>
        <v>3346.3271147933883</v>
      </c>
      <c r="K24" s="14">
        <f t="shared" si="4"/>
        <v>0</v>
      </c>
      <c r="L24" s="13">
        <f t="shared" si="5"/>
        <v>0</v>
      </c>
      <c r="M24" s="13">
        <f t="shared" si="6"/>
        <v>0</v>
      </c>
    </row>
    <row r="25" spans="1:13" ht="14.25" x14ac:dyDescent="0.2">
      <c r="A25" s="59">
        <v>22</v>
      </c>
      <c r="B25" s="20" t="s">
        <v>142</v>
      </c>
      <c r="C25" s="54">
        <f>+'10.1.14_SIS'!CU26</f>
        <v>0</v>
      </c>
      <c r="D25" s="54">
        <f>+'2.1.15_SIS'!CR26</f>
        <v>0</v>
      </c>
      <c r="E25" s="54">
        <f t="shared" si="7"/>
        <v>0</v>
      </c>
      <c r="F25" s="54">
        <f t="shared" si="2"/>
        <v>0</v>
      </c>
      <c r="G25" s="54">
        <f t="shared" si="3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8"/>
        <v>3456.2349904097996</v>
      </c>
      <c r="K25" s="14">
        <f t="shared" si="4"/>
        <v>0</v>
      </c>
      <c r="L25" s="13">
        <f t="shared" si="5"/>
        <v>0</v>
      </c>
      <c r="M25" s="13">
        <f t="shared" si="6"/>
        <v>0</v>
      </c>
    </row>
    <row r="26" spans="1:13" ht="14.25" x14ac:dyDescent="0.2">
      <c r="A26" s="59">
        <v>23</v>
      </c>
      <c r="B26" s="20" t="s">
        <v>141</v>
      </c>
      <c r="C26" s="54">
        <f>+'10.1.14_SIS'!CU27</f>
        <v>0</v>
      </c>
      <c r="D26" s="54">
        <f>+'2.1.15_SIS'!CR27</f>
        <v>0</v>
      </c>
      <c r="E26" s="54">
        <f t="shared" si="7"/>
        <v>0</v>
      </c>
      <c r="F26" s="54">
        <f t="shared" si="2"/>
        <v>0</v>
      </c>
      <c r="G26" s="54">
        <f t="shared" si="3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8"/>
        <v>2849.8007632989579</v>
      </c>
      <c r="K26" s="14">
        <f t="shared" si="4"/>
        <v>0</v>
      </c>
      <c r="L26" s="13">
        <f t="shared" si="5"/>
        <v>0</v>
      </c>
      <c r="M26" s="13">
        <f t="shared" si="6"/>
        <v>0</v>
      </c>
    </row>
    <row r="27" spans="1:13" ht="14.25" x14ac:dyDescent="0.2">
      <c r="A27" s="59">
        <v>24</v>
      </c>
      <c r="B27" s="20" t="s">
        <v>140</v>
      </c>
      <c r="C27" s="54">
        <f>+'10.1.14_SIS'!CU28</f>
        <v>0</v>
      </c>
      <c r="D27" s="54">
        <f>+'2.1.15_SIS'!CR28</f>
        <v>0</v>
      </c>
      <c r="E27" s="54">
        <f t="shared" si="7"/>
        <v>0</v>
      </c>
      <c r="F27" s="54">
        <f t="shared" si="2"/>
        <v>0</v>
      </c>
      <c r="G27" s="54">
        <f t="shared" si="3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8"/>
        <v>1732.96201807885</v>
      </c>
      <c r="K27" s="14">
        <f t="shared" si="4"/>
        <v>0</v>
      </c>
      <c r="L27" s="13">
        <f t="shared" si="5"/>
        <v>0</v>
      </c>
      <c r="M27" s="13">
        <f t="shared" si="6"/>
        <v>0</v>
      </c>
    </row>
    <row r="28" spans="1:13" ht="14.25" x14ac:dyDescent="0.2">
      <c r="A28" s="60">
        <v>25</v>
      </c>
      <c r="B28" s="22" t="s">
        <v>139</v>
      </c>
      <c r="C28" s="55">
        <f>+'10.1.14_SIS'!CU29</f>
        <v>0</v>
      </c>
      <c r="D28" s="55">
        <f>+'2.1.15_SIS'!CR29</f>
        <v>0</v>
      </c>
      <c r="E28" s="55">
        <f t="shared" si="7"/>
        <v>0</v>
      </c>
      <c r="F28" s="55">
        <f t="shared" si="2"/>
        <v>0</v>
      </c>
      <c r="G28" s="55">
        <f t="shared" si="3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8"/>
        <v>2413.4010137472851</v>
      </c>
      <c r="K28" s="10">
        <f t="shared" si="4"/>
        <v>0</v>
      </c>
      <c r="L28" s="11">
        <f t="shared" si="5"/>
        <v>0</v>
      </c>
      <c r="M28" s="11">
        <f t="shared" si="6"/>
        <v>0</v>
      </c>
    </row>
    <row r="29" spans="1:13" ht="14.25" x14ac:dyDescent="0.2">
      <c r="A29" s="59">
        <v>26</v>
      </c>
      <c r="B29" s="20" t="s">
        <v>138</v>
      </c>
      <c r="C29" s="54">
        <f>+'10.1.14_SIS'!CU30</f>
        <v>0</v>
      </c>
      <c r="D29" s="54">
        <f>+'2.1.15_SIS'!CR30</f>
        <v>0</v>
      </c>
      <c r="E29" s="54">
        <f t="shared" si="7"/>
        <v>0</v>
      </c>
      <c r="F29" s="54">
        <f t="shared" si="2"/>
        <v>0</v>
      </c>
      <c r="G29" s="54">
        <f t="shared" si="3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8"/>
        <v>2130.6974985285419</v>
      </c>
      <c r="K29" s="14">
        <f t="shared" si="4"/>
        <v>0</v>
      </c>
      <c r="L29" s="13">
        <f t="shared" si="5"/>
        <v>0</v>
      </c>
      <c r="M29" s="13">
        <f t="shared" si="6"/>
        <v>0</v>
      </c>
    </row>
    <row r="30" spans="1:13" ht="14.25" x14ac:dyDescent="0.2">
      <c r="A30" s="59">
        <v>27</v>
      </c>
      <c r="B30" s="20" t="s">
        <v>137</v>
      </c>
      <c r="C30" s="54">
        <f>+'10.1.14_SIS'!CU31</f>
        <v>0</v>
      </c>
      <c r="D30" s="54">
        <f>+'2.1.15_SIS'!CR31</f>
        <v>0</v>
      </c>
      <c r="E30" s="54">
        <f t="shared" si="7"/>
        <v>0</v>
      </c>
      <c r="F30" s="54">
        <f t="shared" si="2"/>
        <v>0</v>
      </c>
      <c r="G30" s="54">
        <f t="shared" si="3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8"/>
        <v>3248.9806919988505</v>
      </c>
      <c r="K30" s="14">
        <f t="shared" si="4"/>
        <v>0</v>
      </c>
      <c r="L30" s="13">
        <f t="shared" si="5"/>
        <v>0</v>
      </c>
      <c r="M30" s="13">
        <f t="shared" si="6"/>
        <v>0</v>
      </c>
    </row>
    <row r="31" spans="1:13" ht="14.25" x14ac:dyDescent="0.2">
      <c r="A31" s="59">
        <v>28</v>
      </c>
      <c r="B31" s="20" t="s">
        <v>136</v>
      </c>
      <c r="C31" s="54">
        <f>+'10.1.14_SIS'!CU32</f>
        <v>0</v>
      </c>
      <c r="D31" s="54">
        <f>+'2.1.15_SIS'!CR32</f>
        <v>0</v>
      </c>
      <c r="E31" s="54">
        <f t="shared" si="7"/>
        <v>0</v>
      </c>
      <c r="F31" s="54">
        <f t="shared" si="2"/>
        <v>0</v>
      </c>
      <c r="G31" s="54">
        <f t="shared" si="3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8"/>
        <v>1915.9079423284411</v>
      </c>
      <c r="K31" s="14">
        <f t="shared" si="4"/>
        <v>0</v>
      </c>
      <c r="L31" s="13">
        <f t="shared" si="5"/>
        <v>0</v>
      </c>
      <c r="M31" s="13">
        <f t="shared" si="6"/>
        <v>0</v>
      </c>
    </row>
    <row r="32" spans="1:13" ht="14.25" x14ac:dyDescent="0.2">
      <c r="A32" s="59">
        <v>29</v>
      </c>
      <c r="B32" s="20" t="s">
        <v>135</v>
      </c>
      <c r="C32" s="54">
        <f>+'10.1.14_SIS'!CU33</f>
        <v>0</v>
      </c>
      <c r="D32" s="54">
        <f>+'2.1.15_SIS'!CR33</f>
        <v>0</v>
      </c>
      <c r="E32" s="54">
        <f t="shared" si="7"/>
        <v>0</v>
      </c>
      <c r="F32" s="54">
        <f t="shared" si="2"/>
        <v>0</v>
      </c>
      <c r="G32" s="54">
        <f t="shared" si="3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8"/>
        <v>2296.9811605086861</v>
      </c>
      <c r="K32" s="14">
        <f t="shared" si="4"/>
        <v>0</v>
      </c>
      <c r="L32" s="13">
        <f t="shared" si="5"/>
        <v>0</v>
      </c>
      <c r="M32" s="13">
        <f t="shared" si="6"/>
        <v>0</v>
      </c>
    </row>
    <row r="33" spans="1:13" ht="14.25" x14ac:dyDescent="0.2">
      <c r="A33" s="60">
        <v>30</v>
      </c>
      <c r="B33" s="22" t="s">
        <v>134</v>
      </c>
      <c r="C33" s="55">
        <f>+'10.1.14_SIS'!CU34</f>
        <v>0</v>
      </c>
      <c r="D33" s="55">
        <f>+'2.1.15_SIS'!CR34</f>
        <v>0</v>
      </c>
      <c r="E33" s="55">
        <f t="shared" si="7"/>
        <v>0</v>
      </c>
      <c r="F33" s="55">
        <f t="shared" si="2"/>
        <v>0</v>
      </c>
      <c r="G33" s="55">
        <f t="shared" si="3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8"/>
        <v>3265.8513636998382</v>
      </c>
      <c r="K33" s="10">
        <f t="shared" si="4"/>
        <v>0</v>
      </c>
      <c r="L33" s="11">
        <f t="shared" si="5"/>
        <v>0</v>
      </c>
      <c r="M33" s="11">
        <f t="shared" si="6"/>
        <v>0</v>
      </c>
    </row>
    <row r="34" spans="1:13" ht="14.25" x14ac:dyDescent="0.2">
      <c r="A34" s="59">
        <v>31</v>
      </c>
      <c r="B34" s="20" t="s">
        <v>133</v>
      </c>
      <c r="C34" s="54">
        <f>+'10.1.14_SIS'!CU35</f>
        <v>0</v>
      </c>
      <c r="D34" s="54">
        <f>+'2.1.15_SIS'!CR35</f>
        <v>0</v>
      </c>
      <c r="E34" s="54">
        <f t="shared" si="7"/>
        <v>0</v>
      </c>
      <c r="F34" s="54">
        <f t="shared" si="2"/>
        <v>0</v>
      </c>
      <c r="G34" s="54">
        <f t="shared" si="3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8"/>
        <v>2570.7238358434265</v>
      </c>
      <c r="K34" s="14">
        <f t="shared" si="4"/>
        <v>0</v>
      </c>
      <c r="L34" s="13">
        <f t="shared" si="5"/>
        <v>0</v>
      </c>
      <c r="M34" s="13">
        <f t="shared" si="6"/>
        <v>0</v>
      </c>
    </row>
    <row r="35" spans="1:13" ht="14.25" x14ac:dyDescent="0.2">
      <c r="A35" s="59">
        <v>32</v>
      </c>
      <c r="B35" s="20" t="s">
        <v>132</v>
      </c>
      <c r="C35" s="54">
        <f>+'10.1.14_SIS'!CU36</f>
        <v>0</v>
      </c>
      <c r="D35" s="54">
        <f>+'2.1.15_SIS'!CR36</f>
        <v>0</v>
      </c>
      <c r="E35" s="54">
        <f t="shared" si="7"/>
        <v>0</v>
      </c>
      <c r="F35" s="54">
        <f t="shared" si="2"/>
        <v>0</v>
      </c>
      <c r="G35" s="54">
        <f t="shared" si="3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8"/>
        <v>3106.2945945305637</v>
      </c>
      <c r="K35" s="14">
        <f t="shared" si="4"/>
        <v>0</v>
      </c>
      <c r="L35" s="13">
        <f t="shared" si="5"/>
        <v>0</v>
      </c>
      <c r="M35" s="13">
        <f t="shared" si="6"/>
        <v>0</v>
      </c>
    </row>
    <row r="36" spans="1:13" ht="14.25" x14ac:dyDescent="0.2">
      <c r="A36" s="59">
        <v>33</v>
      </c>
      <c r="B36" s="20" t="s">
        <v>131</v>
      </c>
      <c r="C36" s="54">
        <f>+'10.1.14_SIS'!CU37</f>
        <v>0</v>
      </c>
      <c r="D36" s="54">
        <f>+'2.1.15_SIS'!CR37</f>
        <v>0</v>
      </c>
      <c r="E36" s="54">
        <f t="shared" si="7"/>
        <v>0</v>
      </c>
      <c r="F36" s="54">
        <f t="shared" si="2"/>
        <v>0</v>
      </c>
      <c r="G36" s="54">
        <f t="shared" si="3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8"/>
        <v>3055.7677279042618</v>
      </c>
      <c r="K36" s="14">
        <f t="shared" si="4"/>
        <v>0</v>
      </c>
      <c r="L36" s="13">
        <f t="shared" si="5"/>
        <v>0</v>
      </c>
      <c r="M36" s="13">
        <f t="shared" si="6"/>
        <v>0</v>
      </c>
    </row>
    <row r="37" spans="1:13" ht="14.25" x14ac:dyDescent="0.2">
      <c r="A37" s="59">
        <v>34</v>
      </c>
      <c r="B37" s="20" t="s">
        <v>130</v>
      </c>
      <c r="C37" s="54">
        <f>+'10.1.14_SIS'!CU38</f>
        <v>0</v>
      </c>
      <c r="D37" s="54">
        <f>+'2.1.15_SIS'!CR38</f>
        <v>0</v>
      </c>
      <c r="E37" s="54">
        <f t="shared" si="7"/>
        <v>0</v>
      </c>
      <c r="F37" s="54">
        <f t="shared" si="2"/>
        <v>0</v>
      </c>
      <c r="G37" s="54">
        <f t="shared" si="3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8"/>
        <v>3468.1038421394505</v>
      </c>
      <c r="K37" s="14">
        <f t="shared" si="4"/>
        <v>0</v>
      </c>
      <c r="L37" s="13">
        <f t="shared" si="5"/>
        <v>0</v>
      </c>
      <c r="M37" s="13">
        <f t="shared" si="6"/>
        <v>0</v>
      </c>
    </row>
    <row r="38" spans="1:13" ht="14.25" x14ac:dyDescent="0.2">
      <c r="A38" s="60">
        <v>35</v>
      </c>
      <c r="B38" s="22" t="s">
        <v>129</v>
      </c>
      <c r="C38" s="55">
        <f>+'10.1.14_SIS'!CU39</f>
        <v>1</v>
      </c>
      <c r="D38" s="55">
        <f>+'2.1.15_SIS'!CR39</f>
        <v>1</v>
      </c>
      <c r="E38" s="55">
        <f t="shared" si="7"/>
        <v>0</v>
      </c>
      <c r="F38" s="55">
        <f t="shared" si="2"/>
        <v>0</v>
      </c>
      <c r="G38" s="55">
        <f t="shared" si="3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8"/>
        <v>2852.1041030238803</v>
      </c>
      <c r="K38" s="10">
        <f t="shared" si="4"/>
        <v>0</v>
      </c>
      <c r="L38" s="11">
        <f t="shared" si="5"/>
        <v>0</v>
      </c>
      <c r="M38" s="11">
        <f t="shared" si="6"/>
        <v>0</v>
      </c>
    </row>
    <row r="39" spans="1:13" ht="14.25" x14ac:dyDescent="0.2">
      <c r="A39" s="59">
        <v>36</v>
      </c>
      <c r="B39" s="20" t="s">
        <v>128</v>
      </c>
      <c r="C39" s="54">
        <f>+'10.1.14_SIS'!CU40</f>
        <v>0</v>
      </c>
      <c r="D39" s="54">
        <f>+'2.1.15_SIS'!CR40</f>
        <v>0</v>
      </c>
      <c r="E39" s="54">
        <f t="shared" si="7"/>
        <v>0</v>
      </c>
      <c r="F39" s="54">
        <f t="shared" si="2"/>
        <v>0</v>
      </c>
      <c r="G39" s="54">
        <f t="shared" si="3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8"/>
        <v>2174.3672795383109</v>
      </c>
      <c r="K39" s="14">
        <f t="shared" si="4"/>
        <v>0</v>
      </c>
      <c r="L39" s="13">
        <f t="shared" si="5"/>
        <v>0</v>
      </c>
      <c r="M39" s="13">
        <f t="shared" si="6"/>
        <v>0</v>
      </c>
    </row>
    <row r="40" spans="1:13" ht="14.25" x14ac:dyDescent="0.2">
      <c r="A40" s="59">
        <v>37</v>
      </c>
      <c r="B40" s="20" t="s">
        <v>127</v>
      </c>
      <c r="C40" s="54">
        <f>+'10.1.14_SIS'!CU41</f>
        <v>1</v>
      </c>
      <c r="D40" s="54">
        <f>+'2.1.15_SIS'!CR41</f>
        <v>1</v>
      </c>
      <c r="E40" s="54">
        <f t="shared" si="7"/>
        <v>0</v>
      </c>
      <c r="F40" s="54">
        <f t="shared" si="2"/>
        <v>0</v>
      </c>
      <c r="G40" s="54">
        <f t="shared" si="3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8"/>
        <v>3159.4969630158844</v>
      </c>
      <c r="K40" s="14">
        <f t="shared" si="4"/>
        <v>0</v>
      </c>
      <c r="L40" s="13">
        <f t="shared" si="5"/>
        <v>0</v>
      </c>
      <c r="M40" s="13">
        <f t="shared" si="6"/>
        <v>0</v>
      </c>
    </row>
    <row r="41" spans="1:13" ht="14.25" x14ac:dyDescent="0.2">
      <c r="A41" s="59">
        <v>38</v>
      </c>
      <c r="B41" s="20" t="s">
        <v>126</v>
      </c>
      <c r="C41" s="54">
        <f>+'10.1.14_SIS'!CU42</f>
        <v>0</v>
      </c>
      <c r="D41" s="54">
        <f>+'2.1.15_SIS'!CR42</f>
        <v>0</v>
      </c>
      <c r="E41" s="54">
        <f t="shared" si="7"/>
        <v>0</v>
      </c>
      <c r="F41" s="54">
        <f t="shared" si="2"/>
        <v>0</v>
      </c>
      <c r="G41" s="54">
        <f t="shared" si="3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8"/>
        <v>1459.3608776458441</v>
      </c>
      <c r="K41" s="14">
        <f t="shared" si="4"/>
        <v>0</v>
      </c>
      <c r="L41" s="13">
        <f t="shared" si="5"/>
        <v>0</v>
      </c>
      <c r="M41" s="13">
        <f t="shared" si="6"/>
        <v>0</v>
      </c>
    </row>
    <row r="42" spans="1:13" ht="14.25" x14ac:dyDescent="0.2">
      <c r="A42" s="59">
        <v>39</v>
      </c>
      <c r="B42" s="20" t="s">
        <v>125</v>
      </c>
      <c r="C42" s="54">
        <f>+'10.1.14_SIS'!CU43</f>
        <v>0</v>
      </c>
      <c r="D42" s="54">
        <f>+'2.1.15_SIS'!CR43</f>
        <v>0</v>
      </c>
      <c r="E42" s="54">
        <f t="shared" si="7"/>
        <v>0</v>
      </c>
      <c r="F42" s="54">
        <f t="shared" si="2"/>
        <v>0</v>
      </c>
      <c r="G42" s="54">
        <f t="shared" si="3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8"/>
        <v>2218.280705678666</v>
      </c>
      <c r="K42" s="14">
        <f t="shared" si="4"/>
        <v>0</v>
      </c>
      <c r="L42" s="13">
        <f t="shared" si="5"/>
        <v>0</v>
      </c>
      <c r="M42" s="13">
        <f t="shared" si="6"/>
        <v>0</v>
      </c>
    </row>
    <row r="43" spans="1:13" ht="14.25" x14ac:dyDescent="0.2">
      <c r="A43" s="60">
        <v>40</v>
      </c>
      <c r="B43" s="22" t="s">
        <v>124</v>
      </c>
      <c r="C43" s="55">
        <f>+'10.1.14_SIS'!CU44</f>
        <v>0</v>
      </c>
      <c r="D43" s="55">
        <f>+'2.1.15_SIS'!CR44</f>
        <v>0</v>
      </c>
      <c r="E43" s="55">
        <f t="shared" si="7"/>
        <v>0</v>
      </c>
      <c r="F43" s="55">
        <f t="shared" si="2"/>
        <v>0</v>
      </c>
      <c r="G43" s="55">
        <f t="shared" si="3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8"/>
        <v>2911.0405142849204</v>
      </c>
      <c r="K43" s="10">
        <f t="shared" si="4"/>
        <v>0</v>
      </c>
      <c r="L43" s="11">
        <f t="shared" si="5"/>
        <v>0</v>
      </c>
      <c r="M43" s="11">
        <f t="shared" si="6"/>
        <v>0</v>
      </c>
    </row>
    <row r="44" spans="1:13" ht="14.25" x14ac:dyDescent="0.2">
      <c r="A44" s="59">
        <v>41</v>
      </c>
      <c r="B44" s="20" t="s">
        <v>123</v>
      </c>
      <c r="C44" s="54">
        <f>+'10.1.14_SIS'!CU45</f>
        <v>0</v>
      </c>
      <c r="D44" s="54">
        <f>+'2.1.15_SIS'!CR45</f>
        <v>0</v>
      </c>
      <c r="E44" s="54">
        <f t="shared" si="7"/>
        <v>0</v>
      </c>
      <c r="F44" s="54">
        <f t="shared" si="2"/>
        <v>0</v>
      </c>
      <c r="G44" s="54">
        <f t="shared" si="3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8"/>
        <v>2088.7074287358237</v>
      </c>
      <c r="K44" s="14">
        <f t="shared" si="4"/>
        <v>0</v>
      </c>
      <c r="L44" s="13">
        <f t="shared" si="5"/>
        <v>0</v>
      </c>
      <c r="M44" s="13">
        <f t="shared" si="6"/>
        <v>0</v>
      </c>
    </row>
    <row r="45" spans="1:13" ht="14.25" x14ac:dyDescent="0.2">
      <c r="A45" s="59">
        <v>42</v>
      </c>
      <c r="B45" s="20" t="s">
        <v>122</v>
      </c>
      <c r="C45" s="54">
        <f>+'10.1.14_SIS'!CU46</f>
        <v>0</v>
      </c>
      <c r="D45" s="54">
        <f>+'2.1.15_SIS'!CR46</f>
        <v>0</v>
      </c>
      <c r="E45" s="54">
        <f t="shared" si="7"/>
        <v>0</v>
      </c>
      <c r="F45" s="54">
        <f t="shared" si="2"/>
        <v>0</v>
      </c>
      <c r="G45" s="54">
        <f t="shared" si="3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8"/>
        <v>2823.9438875684341</v>
      </c>
      <c r="K45" s="14">
        <f t="shared" si="4"/>
        <v>0</v>
      </c>
      <c r="L45" s="13">
        <f t="shared" si="5"/>
        <v>0</v>
      </c>
      <c r="M45" s="13">
        <f t="shared" si="6"/>
        <v>0</v>
      </c>
    </row>
    <row r="46" spans="1:13" ht="14.25" x14ac:dyDescent="0.2">
      <c r="A46" s="59">
        <v>43</v>
      </c>
      <c r="B46" s="20" t="s">
        <v>121</v>
      </c>
      <c r="C46" s="54">
        <f>+'10.1.14_SIS'!CU47</f>
        <v>0</v>
      </c>
      <c r="D46" s="54">
        <f>+'2.1.15_SIS'!CR47</f>
        <v>0</v>
      </c>
      <c r="E46" s="54">
        <f t="shared" si="7"/>
        <v>0</v>
      </c>
      <c r="F46" s="54">
        <f t="shared" si="2"/>
        <v>0</v>
      </c>
      <c r="G46" s="54">
        <f t="shared" si="3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8"/>
        <v>3181.6769360297349</v>
      </c>
      <c r="K46" s="14">
        <f t="shared" si="4"/>
        <v>0</v>
      </c>
      <c r="L46" s="13">
        <f t="shared" si="5"/>
        <v>0</v>
      </c>
      <c r="M46" s="13">
        <f t="shared" si="6"/>
        <v>0</v>
      </c>
    </row>
    <row r="47" spans="1:13" ht="14.25" x14ac:dyDescent="0.2">
      <c r="A47" s="59">
        <v>44</v>
      </c>
      <c r="B47" s="20" t="s">
        <v>120</v>
      </c>
      <c r="C47" s="54">
        <f>+'10.1.14_SIS'!CU48</f>
        <v>0</v>
      </c>
      <c r="D47" s="54">
        <f>+'2.1.15_SIS'!CR48</f>
        <v>0</v>
      </c>
      <c r="E47" s="54">
        <f t="shared" si="7"/>
        <v>0</v>
      </c>
      <c r="F47" s="54">
        <f t="shared" si="2"/>
        <v>0</v>
      </c>
      <c r="G47" s="54">
        <f t="shared" si="3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8"/>
        <v>2780.3779075910179</v>
      </c>
      <c r="K47" s="14">
        <f t="shared" si="4"/>
        <v>0</v>
      </c>
      <c r="L47" s="13">
        <f t="shared" si="5"/>
        <v>0</v>
      </c>
      <c r="M47" s="13">
        <f t="shared" si="6"/>
        <v>0</v>
      </c>
    </row>
    <row r="48" spans="1:13" ht="14.25" x14ac:dyDescent="0.2">
      <c r="A48" s="60">
        <v>45</v>
      </c>
      <c r="B48" s="22" t="s">
        <v>119</v>
      </c>
      <c r="C48" s="55">
        <f>+'10.1.14_SIS'!CU49</f>
        <v>0</v>
      </c>
      <c r="D48" s="55">
        <f>+'2.1.15_SIS'!CR49</f>
        <v>0</v>
      </c>
      <c r="E48" s="55">
        <f t="shared" si="7"/>
        <v>0</v>
      </c>
      <c r="F48" s="55">
        <f t="shared" si="2"/>
        <v>0</v>
      </c>
      <c r="G48" s="55">
        <f t="shared" si="3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8"/>
        <v>1404.0036249734551</v>
      </c>
      <c r="K48" s="10">
        <f t="shared" si="4"/>
        <v>0</v>
      </c>
      <c r="L48" s="11">
        <f t="shared" si="5"/>
        <v>0</v>
      </c>
      <c r="M48" s="11">
        <f t="shared" si="6"/>
        <v>0</v>
      </c>
    </row>
    <row r="49" spans="1:13" ht="14.25" x14ac:dyDescent="0.2">
      <c r="A49" s="59">
        <v>46</v>
      </c>
      <c r="B49" s="20" t="s">
        <v>118</v>
      </c>
      <c r="C49" s="54">
        <f>+'10.1.14_SIS'!CU50</f>
        <v>0</v>
      </c>
      <c r="D49" s="54">
        <f>+'2.1.15_SIS'!CR50</f>
        <v>0</v>
      </c>
      <c r="E49" s="54">
        <f t="shared" si="7"/>
        <v>0</v>
      </c>
      <c r="F49" s="54">
        <f t="shared" si="2"/>
        <v>0</v>
      </c>
      <c r="G49" s="54">
        <f t="shared" si="3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8"/>
        <v>3389.6372234044193</v>
      </c>
      <c r="K49" s="14">
        <f t="shared" si="4"/>
        <v>0</v>
      </c>
      <c r="L49" s="13">
        <f t="shared" si="5"/>
        <v>0</v>
      </c>
      <c r="M49" s="13">
        <f t="shared" si="6"/>
        <v>0</v>
      </c>
    </row>
    <row r="50" spans="1:13" ht="14.25" x14ac:dyDescent="0.2">
      <c r="A50" s="59">
        <v>47</v>
      </c>
      <c r="B50" s="20" t="s">
        <v>117</v>
      </c>
      <c r="C50" s="54">
        <f>+'10.1.14_SIS'!CU51</f>
        <v>0</v>
      </c>
      <c r="D50" s="54">
        <f>+'2.1.15_SIS'!CR51</f>
        <v>0</v>
      </c>
      <c r="E50" s="54">
        <f t="shared" si="7"/>
        <v>0</v>
      </c>
      <c r="F50" s="54">
        <f t="shared" si="2"/>
        <v>0</v>
      </c>
      <c r="G50" s="54">
        <f t="shared" si="3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8"/>
        <v>1717.4542628823369</v>
      </c>
      <c r="K50" s="14">
        <f t="shared" si="4"/>
        <v>0</v>
      </c>
      <c r="L50" s="13">
        <f t="shared" si="5"/>
        <v>0</v>
      </c>
      <c r="M50" s="13">
        <f t="shared" si="6"/>
        <v>0</v>
      </c>
    </row>
    <row r="51" spans="1:13" ht="14.25" x14ac:dyDescent="0.2">
      <c r="A51" s="59">
        <v>48</v>
      </c>
      <c r="B51" s="20" t="s">
        <v>116</v>
      </c>
      <c r="C51" s="54">
        <f>+'10.1.14_SIS'!CU52</f>
        <v>0</v>
      </c>
      <c r="D51" s="54">
        <f>+'2.1.15_SIS'!CR52</f>
        <v>0</v>
      </c>
      <c r="E51" s="54">
        <f t="shared" si="7"/>
        <v>0</v>
      </c>
      <c r="F51" s="54">
        <f t="shared" si="2"/>
        <v>0</v>
      </c>
      <c r="G51" s="54">
        <f t="shared" si="3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8"/>
        <v>2427.2141264900361</v>
      </c>
      <c r="K51" s="14">
        <f t="shared" si="4"/>
        <v>0</v>
      </c>
      <c r="L51" s="13">
        <f t="shared" si="5"/>
        <v>0</v>
      </c>
      <c r="M51" s="13">
        <f t="shared" si="6"/>
        <v>0</v>
      </c>
    </row>
    <row r="52" spans="1:13" ht="14.25" x14ac:dyDescent="0.2">
      <c r="A52" s="59">
        <v>49</v>
      </c>
      <c r="B52" s="20" t="s">
        <v>115</v>
      </c>
      <c r="C52" s="54">
        <f>+'10.1.14_SIS'!CU53</f>
        <v>0</v>
      </c>
      <c r="D52" s="54">
        <f>+'2.1.15_SIS'!CR53</f>
        <v>0</v>
      </c>
      <c r="E52" s="54">
        <f t="shared" si="7"/>
        <v>0</v>
      </c>
      <c r="F52" s="54">
        <f t="shared" si="2"/>
        <v>0</v>
      </c>
      <c r="G52" s="54">
        <f t="shared" si="3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8"/>
        <v>2785.1577657829594</v>
      </c>
      <c r="K52" s="14">
        <f t="shared" si="4"/>
        <v>0</v>
      </c>
      <c r="L52" s="13">
        <f t="shared" si="5"/>
        <v>0</v>
      </c>
      <c r="M52" s="13">
        <f t="shared" si="6"/>
        <v>0</v>
      </c>
    </row>
    <row r="53" spans="1:13" ht="14.25" x14ac:dyDescent="0.2">
      <c r="A53" s="60">
        <v>50</v>
      </c>
      <c r="B53" s="22" t="s">
        <v>114</v>
      </c>
      <c r="C53" s="55">
        <f>+'10.1.14_SIS'!CU54</f>
        <v>0</v>
      </c>
      <c r="D53" s="55">
        <f>+'2.1.15_SIS'!CR54</f>
        <v>0</v>
      </c>
      <c r="E53" s="55">
        <f t="shared" si="7"/>
        <v>0</v>
      </c>
      <c r="F53" s="55">
        <f t="shared" si="2"/>
        <v>0</v>
      </c>
      <c r="G53" s="55">
        <f t="shared" si="3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8"/>
        <v>2906.0746361350839</v>
      </c>
      <c r="K53" s="10">
        <f t="shared" si="4"/>
        <v>0</v>
      </c>
      <c r="L53" s="11">
        <f t="shared" si="5"/>
        <v>0</v>
      </c>
      <c r="M53" s="11">
        <f t="shared" si="6"/>
        <v>0</v>
      </c>
    </row>
    <row r="54" spans="1:13" ht="14.25" x14ac:dyDescent="0.2">
      <c r="A54" s="59">
        <v>51</v>
      </c>
      <c r="B54" s="20" t="s">
        <v>113</v>
      </c>
      <c r="C54" s="54">
        <f>+'10.1.14_SIS'!CU55</f>
        <v>0</v>
      </c>
      <c r="D54" s="54">
        <f>+'2.1.15_SIS'!CR55</f>
        <v>0</v>
      </c>
      <c r="E54" s="54">
        <f t="shared" si="7"/>
        <v>0</v>
      </c>
      <c r="F54" s="54">
        <f t="shared" si="2"/>
        <v>0</v>
      </c>
      <c r="G54" s="54">
        <f t="shared" si="3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8"/>
        <v>2430.4264301089497</v>
      </c>
      <c r="K54" s="14">
        <f t="shared" si="4"/>
        <v>0</v>
      </c>
      <c r="L54" s="13">
        <f t="shared" si="5"/>
        <v>0</v>
      </c>
      <c r="M54" s="13">
        <f t="shared" si="6"/>
        <v>0</v>
      </c>
    </row>
    <row r="55" spans="1:13" ht="14.25" x14ac:dyDescent="0.2">
      <c r="A55" s="59">
        <v>52</v>
      </c>
      <c r="B55" s="20" t="s">
        <v>112</v>
      </c>
      <c r="C55" s="54">
        <f>+'10.1.14_SIS'!CU56</f>
        <v>0</v>
      </c>
      <c r="D55" s="54">
        <f>+'2.1.15_SIS'!CR56</f>
        <v>0</v>
      </c>
      <c r="E55" s="54">
        <f t="shared" si="7"/>
        <v>0</v>
      </c>
      <c r="F55" s="54">
        <f t="shared" si="2"/>
        <v>0</v>
      </c>
      <c r="G55" s="54">
        <f t="shared" si="3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8"/>
        <v>2860.3222922614086</v>
      </c>
      <c r="K55" s="14">
        <f t="shared" si="4"/>
        <v>0</v>
      </c>
      <c r="L55" s="13">
        <f t="shared" si="5"/>
        <v>0</v>
      </c>
      <c r="M55" s="13">
        <f t="shared" si="6"/>
        <v>0</v>
      </c>
    </row>
    <row r="56" spans="1:13" ht="14.25" x14ac:dyDescent="0.2">
      <c r="A56" s="59">
        <v>53</v>
      </c>
      <c r="B56" s="20" t="s">
        <v>111</v>
      </c>
      <c r="C56" s="54">
        <f>+'10.1.14_SIS'!CU57</f>
        <v>0</v>
      </c>
      <c r="D56" s="54">
        <f>+'2.1.15_SIS'!CR57</f>
        <v>0</v>
      </c>
      <c r="E56" s="54">
        <f t="shared" si="7"/>
        <v>0</v>
      </c>
      <c r="F56" s="54">
        <f t="shared" si="2"/>
        <v>0</v>
      </c>
      <c r="G56" s="54">
        <f t="shared" si="3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8"/>
        <v>2874.945409702274</v>
      </c>
      <c r="K56" s="14">
        <f t="shared" si="4"/>
        <v>0</v>
      </c>
      <c r="L56" s="13">
        <f t="shared" si="5"/>
        <v>0</v>
      </c>
      <c r="M56" s="13">
        <f t="shared" si="6"/>
        <v>0</v>
      </c>
    </row>
    <row r="57" spans="1:13" ht="14.25" x14ac:dyDescent="0.2">
      <c r="A57" s="59">
        <v>54</v>
      </c>
      <c r="B57" s="20" t="s">
        <v>110</v>
      </c>
      <c r="C57" s="54">
        <f>+'10.1.14_SIS'!CU58</f>
        <v>8</v>
      </c>
      <c r="D57" s="54">
        <f>+'2.1.15_SIS'!CR58</f>
        <v>8</v>
      </c>
      <c r="E57" s="54">
        <f t="shared" si="7"/>
        <v>0</v>
      </c>
      <c r="F57" s="54">
        <f t="shared" si="2"/>
        <v>0</v>
      </c>
      <c r="G57" s="54">
        <f t="shared" si="3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8"/>
        <v>3409.2649185258356</v>
      </c>
      <c r="K57" s="14">
        <f t="shared" si="4"/>
        <v>0</v>
      </c>
      <c r="L57" s="13">
        <f t="shared" si="5"/>
        <v>0</v>
      </c>
      <c r="M57" s="13">
        <f t="shared" si="6"/>
        <v>0</v>
      </c>
    </row>
    <row r="58" spans="1:13" ht="14.25" x14ac:dyDescent="0.2">
      <c r="A58" s="60">
        <v>55</v>
      </c>
      <c r="B58" s="22" t="s">
        <v>109</v>
      </c>
      <c r="C58" s="55">
        <f>+'10.1.14_SIS'!CU59</f>
        <v>0</v>
      </c>
      <c r="D58" s="55">
        <f>+'2.1.15_SIS'!CR59</f>
        <v>0</v>
      </c>
      <c r="E58" s="55">
        <f t="shared" si="7"/>
        <v>0</v>
      </c>
      <c r="F58" s="55">
        <f t="shared" si="2"/>
        <v>0</v>
      </c>
      <c r="G58" s="55">
        <f t="shared" si="3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8"/>
        <v>2530.9812745649242</v>
      </c>
      <c r="K58" s="10">
        <f t="shared" si="4"/>
        <v>0</v>
      </c>
      <c r="L58" s="11">
        <f t="shared" si="5"/>
        <v>0</v>
      </c>
      <c r="M58" s="11">
        <f t="shared" si="6"/>
        <v>0</v>
      </c>
    </row>
    <row r="59" spans="1:13" ht="14.25" x14ac:dyDescent="0.2">
      <c r="A59" s="59">
        <v>56</v>
      </c>
      <c r="B59" s="20" t="s">
        <v>108</v>
      </c>
      <c r="C59" s="54">
        <f>+'10.1.14_SIS'!CU60</f>
        <v>0</v>
      </c>
      <c r="D59" s="54">
        <f>+'2.1.15_SIS'!CR60</f>
        <v>0</v>
      </c>
      <c r="E59" s="54">
        <f t="shared" si="7"/>
        <v>0</v>
      </c>
      <c r="F59" s="54">
        <f t="shared" si="2"/>
        <v>0</v>
      </c>
      <c r="G59" s="54">
        <f t="shared" si="3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8"/>
        <v>2821.5754704144142</v>
      </c>
      <c r="K59" s="14">
        <f t="shared" si="4"/>
        <v>0</v>
      </c>
      <c r="L59" s="13">
        <f t="shared" si="5"/>
        <v>0</v>
      </c>
      <c r="M59" s="13">
        <f t="shared" si="6"/>
        <v>0</v>
      </c>
    </row>
    <row r="60" spans="1:13" ht="14.25" x14ac:dyDescent="0.2">
      <c r="A60" s="59">
        <v>57</v>
      </c>
      <c r="B60" s="20" t="s">
        <v>107</v>
      </c>
      <c r="C60" s="54">
        <f>+'10.1.14_SIS'!CU61</f>
        <v>0</v>
      </c>
      <c r="D60" s="54">
        <f>+'2.1.15_SIS'!CR61</f>
        <v>0</v>
      </c>
      <c r="E60" s="54">
        <f t="shared" si="7"/>
        <v>0</v>
      </c>
      <c r="F60" s="54">
        <f t="shared" si="2"/>
        <v>0</v>
      </c>
      <c r="G60" s="54">
        <f t="shared" si="3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8"/>
        <v>2695.2511489615345</v>
      </c>
      <c r="K60" s="14">
        <f t="shared" si="4"/>
        <v>0</v>
      </c>
      <c r="L60" s="13">
        <f t="shared" si="5"/>
        <v>0</v>
      </c>
      <c r="M60" s="13">
        <f t="shared" si="6"/>
        <v>0</v>
      </c>
    </row>
    <row r="61" spans="1:13" ht="14.25" x14ac:dyDescent="0.2">
      <c r="A61" s="59">
        <v>58</v>
      </c>
      <c r="B61" s="20" t="s">
        <v>106</v>
      </c>
      <c r="C61" s="54">
        <f>+'10.1.14_SIS'!CU62</f>
        <v>0</v>
      </c>
      <c r="D61" s="54">
        <f>+'2.1.15_SIS'!CR62</f>
        <v>0</v>
      </c>
      <c r="E61" s="54">
        <f t="shared" si="7"/>
        <v>0</v>
      </c>
      <c r="F61" s="54">
        <f t="shared" si="2"/>
        <v>0</v>
      </c>
      <c r="G61" s="54">
        <f t="shared" si="3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8"/>
        <v>3185.0764818941061</v>
      </c>
      <c r="K61" s="14">
        <f t="shared" si="4"/>
        <v>0</v>
      </c>
      <c r="L61" s="13">
        <f t="shared" si="5"/>
        <v>0</v>
      </c>
      <c r="M61" s="13">
        <f t="shared" si="6"/>
        <v>0</v>
      </c>
    </row>
    <row r="62" spans="1:13" ht="14.25" x14ac:dyDescent="0.2">
      <c r="A62" s="59">
        <v>59</v>
      </c>
      <c r="B62" s="20" t="s">
        <v>105</v>
      </c>
      <c r="C62" s="54">
        <f>+'10.1.14_SIS'!CU63</f>
        <v>0</v>
      </c>
      <c r="D62" s="54">
        <f>+'2.1.15_SIS'!CR63</f>
        <v>0</v>
      </c>
      <c r="E62" s="54">
        <f t="shared" si="7"/>
        <v>0</v>
      </c>
      <c r="F62" s="54">
        <f t="shared" si="2"/>
        <v>0</v>
      </c>
      <c r="G62" s="54">
        <f t="shared" si="3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8"/>
        <v>3655.7331467609238</v>
      </c>
      <c r="K62" s="14">
        <f t="shared" si="4"/>
        <v>0</v>
      </c>
      <c r="L62" s="13">
        <f t="shared" si="5"/>
        <v>0</v>
      </c>
      <c r="M62" s="13">
        <f t="shared" si="6"/>
        <v>0</v>
      </c>
    </row>
    <row r="63" spans="1:13" ht="14.25" x14ac:dyDescent="0.2">
      <c r="A63" s="60">
        <v>60</v>
      </c>
      <c r="B63" s="22" t="s">
        <v>104</v>
      </c>
      <c r="C63" s="55">
        <f>+'10.1.14_SIS'!CU64</f>
        <v>0</v>
      </c>
      <c r="D63" s="55">
        <f>+'2.1.15_SIS'!CR64</f>
        <v>0</v>
      </c>
      <c r="E63" s="55">
        <f t="shared" si="7"/>
        <v>0</v>
      </c>
      <c r="F63" s="55">
        <f t="shared" si="2"/>
        <v>0</v>
      </c>
      <c r="G63" s="55">
        <f t="shared" si="3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8"/>
        <v>2947.632045031914</v>
      </c>
      <c r="K63" s="10">
        <f t="shared" si="4"/>
        <v>0</v>
      </c>
      <c r="L63" s="11">
        <f t="shared" si="5"/>
        <v>0</v>
      </c>
      <c r="M63" s="11">
        <f t="shared" si="6"/>
        <v>0</v>
      </c>
    </row>
    <row r="64" spans="1:13" ht="14.25" x14ac:dyDescent="0.2">
      <c r="A64" s="59">
        <v>61</v>
      </c>
      <c r="B64" s="20" t="s">
        <v>103</v>
      </c>
      <c r="C64" s="54">
        <f>+'10.1.14_SIS'!CU65</f>
        <v>0</v>
      </c>
      <c r="D64" s="54">
        <f>+'2.1.15_SIS'!CR65</f>
        <v>0</v>
      </c>
      <c r="E64" s="54">
        <f t="shared" si="7"/>
        <v>0</v>
      </c>
      <c r="F64" s="54">
        <f t="shared" si="2"/>
        <v>0</v>
      </c>
      <c r="G64" s="54">
        <f t="shared" si="3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8"/>
        <v>1843.9337678184593</v>
      </c>
      <c r="K64" s="14">
        <f t="shared" si="4"/>
        <v>0</v>
      </c>
      <c r="L64" s="13">
        <f t="shared" si="5"/>
        <v>0</v>
      </c>
      <c r="M64" s="13">
        <f t="shared" si="6"/>
        <v>0</v>
      </c>
    </row>
    <row r="65" spans="1:13" ht="14.25" x14ac:dyDescent="0.2">
      <c r="A65" s="59">
        <v>62</v>
      </c>
      <c r="B65" s="20" t="s">
        <v>102</v>
      </c>
      <c r="C65" s="54">
        <f>+'10.1.14_SIS'!CU66</f>
        <v>0</v>
      </c>
      <c r="D65" s="54">
        <f>+'2.1.15_SIS'!CR66</f>
        <v>0</v>
      </c>
      <c r="E65" s="54">
        <f t="shared" si="7"/>
        <v>0</v>
      </c>
      <c r="F65" s="54">
        <f t="shared" si="2"/>
        <v>0</v>
      </c>
      <c r="G65" s="54">
        <f t="shared" si="3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8"/>
        <v>3208.577269258004</v>
      </c>
      <c r="K65" s="14">
        <f t="shared" si="4"/>
        <v>0</v>
      </c>
      <c r="L65" s="13">
        <f t="shared" si="5"/>
        <v>0</v>
      </c>
      <c r="M65" s="13">
        <f t="shared" si="6"/>
        <v>0</v>
      </c>
    </row>
    <row r="66" spans="1:13" ht="14.25" x14ac:dyDescent="0.2">
      <c r="A66" s="59">
        <v>63</v>
      </c>
      <c r="B66" s="20" t="s">
        <v>101</v>
      </c>
      <c r="C66" s="54">
        <f>+'10.1.14_SIS'!CU67</f>
        <v>0</v>
      </c>
      <c r="D66" s="54">
        <f>+'2.1.15_SIS'!CR67</f>
        <v>0</v>
      </c>
      <c r="E66" s="54">
        <f t="shared" si="7"/>
        <v>0</v>
      </c>
      <c r="F66" s="54">
        <f t="shared" si="2"/>
        <v>0</v>
      </c>
      <c r="G66" s="54">
        <f t="shared" si="3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8"/>
        <v>2440.5856740924046</v>
      </c>
      <c r="K66" s="14">
        <f t="shared" si="4"/>
        <v>0</v>
      </c>
      <c r="L66" s="13">
        <f t="shared" si="5"/>
        <v>0</v>
      </c>
      <c r="M66" s="13">
        <f t="shared" si="6"/>
        <v>0</v>
      </c>
    </row>
    <row r="67" spans="1:13" ht="14.25" x14ac:dyDescent="0.2">
      <c r="A67" s="59">
        <v>64</v>
      </c>
      <c r="B67" s="20" t="s">
        <v>100</v>
      </c>
      <c r="C67" s="54">
        <f>+'10.1.14_SIS'!CU68</f>
        <v>0</v>
      </c>
      <c r="D67" s="54">
        <f>+'2.1.15_SIS'!CR68</f>
        <v>0</v>
      </c>
      <c r="E67" s="54">
        <f t="shared" si="7"/>
        <v>0</v>
      </c>
      <c r="F67" s="54">
        <f t="shared" si="2"/>
        <v>0</v>
      </c>
      <c r="G67" s="54">
        <f t="shared" si="3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8"/>
        <v>3435.2453766389126</v>
      </c>
      <c r="K67" s="14">
        <f t="shared" si="4"/>
        <v>0</v>
      </c>
      <c r="L67" s="13">
        <f t="shared" si="5"/>
        <v>0</v>
      </c>
      <c r="M67" s="13">
        <f t="shared" si="6"/>
        <v>0</v>
      </c>
    </row>
    <row r="68" spans="1:13" ht="14.25" x14ac:dyDescent="0.2">
      <c r="A68" s="60">
        <v>65</v>
      </c>
      <c r="B68" s="22" t="s">
        <v>99</v>
      </c>
      <c r="C68" s="55">
        <f>+'10.1.14_SIS'!CU69</f>
        <v>0</v>
      </c>
      <c r="D68" s="55">
        <f>+'2.1.15_SIS'!CR69</f>
        <v>0</v>
      </c>
      <c r="E68" s="55">
        <f t="shared" si="7"/>
        <v>0</v>
      </c>
      <c r="F68" s="55">
        <f t="shared" ref="F68:F72" si="9">IF(E68&gt;0,E68,0)</f>
        <v>0</v>
      </c>
      <c r="G68" s="55">
        <f t="shared" ref="G68:G72" si="10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si="8"/>
        <v>2802.1402771971821</v>
      </c>
      <c r="K68" s="10">
        <f t="shared" ref="K68:K72" si="11">E68*J68</f>
        <v>0</v>
      </c>
      <c r="L68" s="11">
        <f t="shared" ref="L68:L72" si="12">IF(K68&gt;0,K68,0)</f>
        <v>0</v>
      </c>
      <c r="M68" s="11">
        <f t="shared" ref="M68:M72" si="13">IF(K68&lt;0,K68,0)</f>
        <v>0</v>
      </c>
    </row>
    <row r="69" spans="1:13" ht="14.25" x14ac:dyDescent="0.2">
      <c r="A69" s="59">
        <v>66</v>
      </c>
      <c r="B69" s="20" t="s">
        <v>98</v>
      </c>
      <c r="C69" s="54">
        <f>+'10.1.14_SIS'!CU70</f>
        <v>0</v>
      </c>
      <c r="D69" s="54">
        <f>+'2.1.15_SIS'!CR70</f>
        <v>0</v>
      </c>
      <c r="E69" s="54">
        <f t="shared" ref="E69:E72" si="14">D69-C69</f>
        <v>0</v>
      </c>
      <c r="F69" s="54">
        <f t="shared" si="9"/>
        <v>0</v>
      </c>
      <c r="G69" s="54">
        <f t="shared" si="10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ref="J69:J72" si="15">(H69+I69)*0.5</f>
        <v>3647.034271695502</v>
      </c>
      <c r="K69" s="14">
        <f t="shared" si="11"/>
        <v>0</v>
      </c>
      <c r="L69" s="13">
        <f t="shared" si="12"/>
        <v>0</v>
      </c>
      <c r="M69" s="13">
        <f t="shared" si="13"/>
        <v>0</v>
      </c>
    </row>
    <row r="70" spans="1:13" ht="14.25" x14ac:dyDescent="0.2">
      <c r="A70" s="59">
        <v>67</v>
      </c>
      <c r="B70" s="20" t="s">
        <v>97</v>
      </c>
      <c r="C70" s="54">
        <f>+'10.1.14_SIS'!CU71</f>
        <v>0</v>
      </c>
      <c r="D70" s="54">
        <f>+'2.1.15_SIS'!CR71</f>
        <v>0</v>
      </c>
      <c r="E70" s="54">
        <f t="shared" si="14"/>
        <v>0</v>
      </c>
      <c r="F70" s="54">
        <f t="shared" si="9"/>
        <v>0</v>
      </c>
      <c r="G70" s="54">
        <f t="shared" si="10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5"/>
        <v>2872.3783868067057</v>
      </c>
      <c r="K70" s="14">
        <f t="shared" si="11"/>
        <v>0</v>
      </c>
      <c r="L70" s="13">
        <f t="shared" si="12"/>
        <v>0</v>
      </c>
      <c r="M70" s="13">
        <f t="shared" si="13"/>
        <v>0</v>
      </c>
    </row>
    <row r="71" spans="1:13" ht="14.25" x14ac:dyDescent="0.2">
      <c r="A71" s="59">
        <v>68</v>
      </c>
      <c r="B71" s="20" t="s">
        <v>96</v>
      </c>
      <c r="C71" s="54">
        <f>+'10.1.14_SIS'!CU72</f>
        <v>0</v>
      </c>
      <c r="D71" s="54">
        <f>+'2.1.15_SIS'!CR72</f>
        <v>0</v>
      </c>
      <c r="E71" s="54">
        <f t="shared" si="14"/>
        <v>0</v>
      </c>
      <c r="F71" s="54">
        <f t="shared" si="9"/>
        <v>0</v>
      </c>
      <c r="G71" s="54">
        <f t="shared" si="10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5"/>
        <v>3594.43221012803</v>
      </c>
      <c r="K71" s="14">
        <f t="shared" si="11"/>
        <v>0</v>
      </c>
      <c r="L71" s="13">
        <f t="shared" si="12"/>
        <v>0</v>
      </c>
      <c r="M71" s="13">
        <f t="shared" si="13"/>
        <v>0</v>
      </c>
    </row>
    <row r="72" spans="1:13" ht="14.25" x14ac:dyDescent="0.2">
      <c r="A72" s="59">
        <v>69</v>
      </c>
      <c r="B72" s="20" t="s">
        <v>95</v>
      </c>
      <c r="C72" s="54">
        <f>+'10.1.14_SIS'!CU73</f>
        <v>0</v>
      </c>
      <c r="D72" s="54">
        <f>+'2.1.15_SIS'!CR73</f>
        <v>0</v>
      </c>
      <c r="E72" s="54">
        <f t="shared" si="14"/>
        <v>0</v>
      </c>
      <c r="F72" s="54">
        <f t="shared" si="9"/>
        <v>0</v>
      </c>
      <c r="G72" s="54">
        <f t="shared" si="10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5"/>
        <v>3214.0823960640669</v>
      </c>
      <c r="K72" s="14">
        <f t="shared" si="11"/>
        <v>0</v>
      </c>
      <c r="L72" s="13">
        <f t="shared" si="12"/>
        <v>0</v>
      </c>
      <c r="M72" s="13">
        <f t="shared" si="13"/>
        <v>0</v>
      </c>
    </row>
    <row r="73" spans="1:13" ht="13.5" thickBot="1" x14ac:dyDescent="0.25">
      <c r="A73" s="35"/>
      <c r="B73" s="34" t="s">
        <v>94</v>
      </c>
      <c r="C73" s="121">
        <f>SUM(C4:C72)</f>
        <v>371</v>
      </c>
      <c r="D73" s="121">
        <f>SUM(D4:D72)</f>
        <v>371</v>
      </c>
      <c r="E73" s="67">
        <f>SUM(E4:E72)</f>
        <v>0</v>
      </c>
      <c r="F73" s="67">
        <f>SUM(F4:F72)</f>
        <v>4</v>
      </c>
      <c r="G73" s="67">
        <f>SUM(G4:G72)</f>
        <v>-4</v>
      </c>
      <c r="H73" s="33"/>
      <c r="I73" s="32"/>
      <c r="J73" s="32"/>
      <c r="K73" s="32">
        <f>SUM(K4:K72)</f>
        <v>1758.8625088544522</v>
      </c>
      <c r="L73" s="32">
        <f>SUM(L4:L72)</f>
        <v>14366.119551666443</v>
      </c>
      <c r="M73" s="32">
        <f>SUM(M4:M72)</f>
        <v>-12607.257042811991</v>
      </c>
    </row>
    <row r="74" spans="1:13" ht="13.5" thickTop="1" x14ac:dyDescent="0.2"/>
    <row r="75" spans="1:13" ht="14.25" x14ac:dyDescent="0.2">
      <c r="C75" s="209"/>
      <c r="D75" s="210"/>
      <c r="E75" s="210"/>
      <c r="F75" s="210"/>
    </row>
    <row r="76" spans="1:13" x14ac:dyDescent="0.2">
      <c r="C76" s="211"/>
      <c r="D76" s="211"/>
      <c r="E76" s="211"/>
      <c r="F76" s="210"/>
    </row>
    <row r="77" spans="1:13" x14ac:dyDescent="0.2">
      <c r="C77" s="212"/>
      <c r="D77" s="213"/>
      <c r="E77" s="213"/>
      <c r="F77" s="210"/>
    </row>
    <row r="78" spans="1:13" x14ac:dyDescent="0.2">
      <c r="C78" s="210"/>
      <c r="D78" s="210"/>
      <c r="E78" s="210"/>
      <c r="F78" s="210"/>
    </row>
    <row r="79" spans="1:13" x14ac:dyDescent="0.2">
      <c r="C79" s="210"/>
      <c r="D79" s="210"/>
      <c r="E79" s="210"/>
      <c r="F79" s="210"/>
    </row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February 1 Mid-year Adjustment for Students</oddHeader>
    <oddFooter>&amp;R&amp;P</oddFooter>
  </headerFooter>
  <colBreaks count="1" manualBreakCount="1">
    <brk id="7" max="78" man="1"/>
  </col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19" t="s">
        <v>518</v>
      </c>
      <c r="B1" s="220"/>
      <c r="C1" s="125" t="s">
        <v>508</v>
      </c>
      <c r="D1" s="124" t="s">
        <v>710</v>
      </c>
      <c r="E1" s="43" t="s">
        <v>709</v>
      </c>
      <c r="F1" s="43" t="s">
        <v>501</v>
      </c>
      <c r="G1" s="43" t="s">
        <v>502</v>
      </c>
      <c r="H1" s="126" t="s">
        <v>517</v>
      </c>
      <c r="I1" s="127" t="s">
        <v>503</v>
      </c>
      <c r="J1" s="124" t="s">
        <v>712</v>
      </c>
      <c r="K1" s="123" t="s">
        <v>505</v>
      </c>
      <c r="L1" s="123" t="s">
        <v>506</v>
      </c>
      <c r="M1" s="123" t="s">
        <v>507</v>
      </c>
    </row>
    <row r="2" spans="1:13" ht="13.9" customHeight="1" x14ac:dyDescent="0.25">
      <c r="A2" s="39"/>
      <c r="B2" s="38"/>
      <c r="C2" s="29">
        <v>1</v>
      </c>
      <c r="D2" s="29">
        <f>C2+1</f>
        <v>2</v>
      </c>
      <c r="E2" s="29">
        <f>D2+1</f>
        <v>3</v>
      </c>
      <c r="F2" s="29">
        <f t="shared" ref="F2:M2" si="0">E2+1</f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28" t="s">
        <v>90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54">
        <f>+'10.1.14_SIS'!CX5</f>
        <v>0</v>
      </c>
      <c r="D4" s="54">
        <f>+'2.1.15_SIS'!CU5</f>
        <v>0</v>
      </c>
      <c r="E4" s="54">
        <f>D4-C4</f>
        <v>0</v>
      </c>
      <c r="F4" s="54">
        <f t="shared" ref="F4:F67" si="1">IF(E4&gt;0,E4,0)</f>
        <v>0</v>
      </c>
      <c r="G4" s="54">
        <f t="shared" ref="G4:G67" si="2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>(H4+I4)*0.5</f>
        <v>2771.6692206674916</v>
      </c>
      <c r="K4" s="14">
        <f t="shared" ref="K4:K67" si="3">E4*J4</f>
        <v>0</v>
      </c>
      <c r="L4" s="13">
        <f t="shared" ref="L4:L67" si="4">IF(K4&gt;0,K4,0)</f>
        <v>0</v>
      </c>
      <c r="M4" s="13">
        <f t="shared" ref="M4:M67" si="5">IF(K4&lt;0,K4,0)</f>
        <v>0</v>
      </c>
    </row>
    <row r="5" spans="1:13" ht="14.25" x14ac:dyDescent="0.2">
      <c r="A5" s="59">
        <v>2</v>
      </c>
      <c r="B5" s="20" t="s">
        <v>162</v>
      </c>
      <c r="C5" s="54">
        <f>+'10.1.14_SIS'!CX6</f>
        <v>0</v>
      </c>
      <c r="D5" s="54">
        <f>+'2.1.15_SIS'!CU6</f>
        <v>0</v>
      </c>
      <c r="E5" s="54">
        <f t="shared" ref="E5:E68" si="6">D5-C5</f>
        <v>0</v>
      </c>
      <c r="F5" s="54">
        <f t="shared" si="1"/>
        <v>0</v>
      </c>
      <c r="G5" s="54">
        <f t="shared" si="2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ref="J5:J68" si="7">(H5+I5)*0.5</f>
        <v>3579.4733208693319</v>
      </c>
      <c r="K5" s="14">
        <f t="shared" si="3"/>
        <v>0</v>
      </c>
      <c r="L5" s="13">
        <f t="shared" si="4"/>
        <v>0</v>
      </c>
      <c r="M5" s="13">
        <f t="shared" si="5"/>
        <v>0</v>
      </c>
    </row>
    <row r="6" spans="1:13" ht="14.25" x14ac:dyDescent="0.2">
      <c r="A6" s="59">
        <v>3</v>
      </c>
      <c r="B6" s="20" t="s">
        <v>161</v>
      </c>
      <c r="C6" s="54">
        <f>+'10.1.14_SIS'!CX7</f>
        <v>0</v>
      </c>
      <c r="D6" s="54">
        <f>+'2.1.15_SIS'!CU7</f>
        <v>0</v>
      </c>
      <c r="E6" s="54">
        <f t="shared" si="6"/>
        <v>0</v>
      </c>
      <c r="F6" s="54">
        <f t="shared" si="1"/>
        <v>0</v>
      </c>
      <c r="G6" s="54">
        <f t="shared" si="2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7"/>
        <v>2376.013101369841</v>
      </c>
      <c r="K6" s="14">
        <f t="shared" si="3"/>
        <v>0</v>
      </c>
      <c r="L6" s="13">
        <f t="shared" si="4"/>
        <v>0</v>
      </c>
      <c r="M6" s="13">
        <f t="shared" si="5"/>
        <v>0</v>
      </c>
    </row>
    <row r="7" spans="1:13" ht="14.25" x14ac:dyDescent="0.2">
      <c r="A7" s="59">
        <v>4</v>
      </c>
      <c r="B7" s="20" t="s">
        <v>160</v>
      </c>
      <c r="C7" s="54">
        <f>+'10.1.14_SIS'!CX8</f>
        <v>0</v>
      </c>
      <c r="D7" s="54">
        <f>+'2.1.15_SIS'!CU8</f>
        <v>0</v>
      </c>
      <c r="E7" s="54">
        <f t="shared" si="6"/>
        <v>0</v>
      </c>
      <c r="F7" s="54">
        <f t="shared" si="1"/>
        <v>0</v>
      </c>
      <c r="G7" s="54">
        <f t="shared" si="2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7"/>
        <v>3352.4090723439285</v>
      </c>
      <c r="K7" s="14">
        <f t="shared" si="3"/>
        <v>0</v>
      </c>
      <c r="L7" s="13">
        <f t="shared" si="4"/>
        <v>0</v>
      </c>
      <c r="M7" s="13">
        <f t="shared" si="5"/>
        <v>0</v>
      </c>
    </row>
    <row r="8" spans="1:13" ht="14.25" x14ac:dyDescent="0.2">
      <c r="A8" s="60">
        <v>5</v>
      </c>
      <c r="B8" s="22" t="s">
        <v>159</v>
      </c>
      <c r="C8" s="55">
        <f>+'10.1.14_SIS'!CX9</f>
        <v>0</v>
      </c>
      <c r="D8" s="55">
        <f>+'2.1.15_SIS'!CU9</f>
        <v>0</v>
      </c>
      <c r="E8" s="55">
        <f t="shared" si="6"/>
        <v>0</v>
      </c>
      <c r="F8" s="55">
        <f t="shared" si="1"/>
        <v>0</v>
      </c>
      <c r="G8" s="55">
        <f t="shared" si="2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7"/>
        <v>2912.4252830049554</v>
      </c>
      <c r="K8" s="10">
        <f t="shared" si="3"/>
        <v>0</v>
      </c>
      <c r="L8" s="11">
        <f t="shared" si="4"/>
        <v>0</v>
      </c>
      <c r="M8" s="11">
        <f t="shared" si="5"/>
        <v>0</v>
      </c>
    </row>
    <row r="9" spans="1:13" ht="14.25" x14ac:dyDescent="0.2">
      <c r="A9" s="59">
        <v>6</v>
      </c>
      <c r="B9" s="20" t="s">
        <v>158</v>
      </c>
      <c r="C9" s="54">
        <f>+'10.1.14_SIS'!CX10</f>
        <v>0</v>
      </c>
      <c r="D9" s="54">
        <f>+'2.1.15_SIS'!CU10</f>
        <v>0</v>
      </c>
      <c r="E9" s="54">
        <f t="shared" si="6"/>
        <v>0</v>
      </c>
      <c r="F9" s="54">
        <f t="shared" si="1"/>
        <v>0</v>
      </c>
      <c r="G9" s="54">
        <f t="shared" si="2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7"/>
        <v>2961.9943062477932</v>
      </c>
      <c r="K9" s="14">
        <f t="shared" si="3"/>
        <v>0</v>
      </c>
      <c r="L9" s="13">
        <f t="shared" si="4"/>
        <v>0</v>
      </c>
      <c r="M9" s="13">
        <f t="shared" si="5"/>
        <v>0</v>
      </c>
    </row>
    <row r="10" spans="1:13" ht="14.25" x14ac:dyDescent="0.2">
      <c r="A10" s="59">
        <v>7</v>
      </c>
      <c r="B10" s="20" t="s">
        <v>157</v>
      </c>
      <c r="C10" s="54">
        <f>+'10.1.14_SIS'!CX11</f>
        <v>0</v>
      </c>
      <c r="D10" s="54">
        <f>+'2.1.15_SIS'!CU11</f>
        <v>0</v>
      </c>
      <c r="E10" s="54">
        <f t="shared" si="6"/>
        <v>0</v>
      </c>
      <c r="F10" s="54">
        <f t="shared" si="1"/>
        <v>0</v>
      </c>
      <c r="G10" s="54">
        <f t="shared" si="2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7"/>
        <v>1499.961598173516</v>
      </c>
      <c r="K10" s="14">
        <f t="shared" si="3"/>
        <v>0</v>
      </c>
      <c r="L10" s="13">
        <f t="shared" si="4"/>
        <v>0</v>
      </c>
      <c r="M10" s="13">
        <f t="shared" si="5"/>
        <v>0</v>
      </c>
    </row>
    <row r="11" spans="1:13" ht="14.25" x14ac:dyDescent="0.2">
      <c r="A11" s="59">
        <v>8</v>
      </c>
      <c r="B11" s="20" t="s">
        <v>156</v>
      </c>
      <c r="C11" s="54">
        <f>+'10.1.14_SIS'!CX12</f>
        <v>0</v>
      </c>
      <c r="D11" s="54">
        <f>+'2.1.15_SIS'!CU12</f>
        <v>0</v>
      </c>
      <c r="E11" s="54">
        <f t="shared" si="6"/>
        <v>0</v>
      </c>
      <c r="F11" s="54">
        <f t="shared" si="1"/>
        <v>0</v>
      </c>
      <c r="G11" s="54">
        <f t="shared" si="2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7"/>
        <v>2697.7812297794271</v>
      </c>
      <c r="K11" s="14">
        <f t="shared" si="3"/>
        <v>0</v>
      </c>
      <c r="L11" s="13">
        <f t="shared" si="4"/>
        <v>0</v>
      </c>
      <c r="M11" s="13">
        <f t="shared" si="5"/>
        <v>0</v>
      </c>
    </row>
    <row r="12" spans="1:13" ht="14.25" x14ac:dyDescent="0.2">
      <c r="A12" s="59">
        <v>9</v>
      </c>
      <c r="B12" s="20" t="s">
        <v>155</v>
      </c>
      <c r="C12" s="54">
        <f>+'10.1.14_SIS'!CX13</f>
        <v>0</v>
      </c>
      <c r="D12" s="54">
        <f>+'2.1.15_SIS'!CU13</f>
        <v>0</v>
      </c>
      <c r="E12" s="54">
        <f t="shared" si="6"/>
        <v>0</v>
      </c>
      <c r="F12" s="54">
        <f t="shared" si="1"/>
        <v>0</v>
      </c>
      <c r="G12" s="54">
        <f t="shared" si="2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7"/>
        <v>2688.6107536022505</v>
      </c>
      <c r="K12" s="14">
        <f t="shared" si="3"/>
        <v>0</v>
      </c>
      <c r="L12" s="13">
        <f t="shared" si="4"/>
        <v>0</v>
      </c>
      <c r="M12" s="13">
        <f t="shared" si="5"/>
        <v>0</v>
      </c>
    </row>
    <row r="13" spans="1:13" ht="14.25" x14ac:dyDescent="0.2">
      <c r="A13" s="60">
        <v>10</v>
      </c>
      <c r="B13" s="22" t="s">
        <v>154</v>
      </c>
      <c r="C13" s="55">
        <f>+'10.1.14_SIS'!CX14</f>
        <v>0</v>
      </c>
      <c r="D13" s="55">
        <f>+'2.1.15_SIS'!CU14</f>
        <v>0</v>
      </c>
      <c r="E13" s="55">
        <f t="shared" si="6"/>
        <v>0</v>
      </c>
      <c r="F13" s="55">
        <f t="shared" si="1"/>
        <v>0</v>
      </c>
      <c r="G13" s="55">
        <f t="shared" si="2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7"/>
        <v>2496.207366959236</v>
      </c>
      <c r="K13" s="10">
        <f t="shared" si="3"/>
        <v>0</v>
      </c>
      <c r="L13" s="11">
        <f t="shared" si="4"/>
        <v>0</v>
      </c>
      <c r="M13" s="11">
        <f t="shared" si="5"/>
        <v>0</v>
      </c>
    </row>
    <row r="14" spans="1:13" ht="14.25" x14ac:dyDescent="0.2">
      <c r="A14" s="59">
        <v>11</v>
      </c>
      <c r="B14" s="20" t="s">
        <v>153</v>
      </c>
      <c r="C14" s="54">
        <f>+'10.1.14_SIS'!CX15</f>
        <v>0</v>
      </c>
      <c r="D14" s="54">
        <f>+'2.1.15_SIS'!CU15</f>
        <v>0</v>
      </c>
      <c r="E14" s="54">
        <f t="shared" si="6"/>
        <v>0</v>
      </c>
      <c r="F14" s="54">
        <f t="shared" si="1"/>
        <v>0</v>
      </c>
      <c r="G14" s="54">
        <f t="shared" si="2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7"/>
        <v>3902.5436118176676</v>
      </c>
      <c r="K14" s="14">
        <f t="shared" si="3"/>
        <v>0</v>
      </c>
      <c r="L14" s="13">
        <f t="shared" si="4"/>
        <v>0</v>
      </c>
      <c r="M14" s="13">
        <f t="shared" si="5"/>
        <v>0</v>
      </c>
    </row>
    <row r="15" spans="1:13" ht="14.25" x14ac:dyDescent="0.2">
      <c r="A15" s="59">
        <v>12</v>
      </c>
      <c r="B15" s="20" t="s">
        <v>152</v>
      </c>
      <c r="C15" s="54">
        <f>+'10.1.14_SIS'!CX16</f>
        <v>0</v>
      </c>
      <c r="D15" s="54">
        <f>+'2.1.15_SIS'!CU16</f>
        <v>0</v>
      </c>
      <c r="E15" s="54">
        <f t="shared" si="6"/>
        <v>0</v>
      </c>
      <c r="F15" s="54">
        <f t="shared" si="1"/>
        <v>0</v>
      </c>
      <c r="G15" s="54">
        <f t="shared" si="2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7"/>
        <v>1364.9570491803279</v>
      </c>
      <c r="K15" s="14">
        <f t="shared" si="3"/>
        <v>0</v>
      </c>
      <c r="L15" s="13">
        <f t="shared" si="4"/>
        <v>0</v>
      </c>
      <c r="M15" s="13">
        <f t="shared" si="5"/>
        <v>0</v>
      </c>
    </row>
    <row r="16" spans="1:13" ht="14.25" x14ac:dyDescent="0.2">
      <c r="A16" s="59">
        <v>13</v>
      </c>
      <c r="B16" s="20" t="s">
        <v>151</v>
      </c>
      <c r="C16" s="54">
        <f>+'10.1.14_SIS'!CX17</f>
        <v>0</v>
      </c>
      <c r="D16" s="54">
        <f>+'2.1.15_SIS'!CU17</f>
        <v>0</v>
      </c>
      <c r="E16" s="54">
        <f t="shared" si="6"/>
        <v>0</v>
      </c>
      <c r="F16" s="54">
        <f t="shared" si="1"/>
        <v>0</v>
      </c>
      <c r="G16" s="54">
        <f t="shared" si="2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7"/>
        <v>3591.5298879166107</v>
      </c>
      <c r="K16" s="14">
        <f t="shared" si="3"/>
        <v>0</v>
      </c>
      <c r="L16" s="13">
        <f t="shared" si="4"/>
        <v>0</v>
      </c>
      <c r="M16" s="13">
        <f t="shared" si="5"/>
        <v>0</v>
      </c>
    </row>
    <row r="17" spans="1:13" ht="14.25" x14ac:dyDescent="0.2">
      <c r="A17" s="59">
        <v>14</v>
      </c>
      <c r="B17" s="20" t="s">
        <v>150</v>
      </c>
      <c r="C17" s="54">
        <f>+'10.1.14_SIS'!CX18</f>
        <v>0</v>
      </c>
      <c r="D17" s="54">
        <f>+'2.1.15_SIS'!CU18</f>
        <v>0</v>
      </c>
      <c r="E17" s="54">
        <f t="shared" si="6"/>
        <v>0</v>
      </c>
      <c r="F17" s="54">
        <f t="shared" si="1"/>
        <v>0</v>
      </c>
      <c r="G17" s="54">
        <f t="shared" si="2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7"/>
        <v>3072.4654706249999</v>
      </c>
      <c r="K17" s="14">
        <f t="shared" si="3"/>
        <v>0</v>
      </c>
      <c r="L17" s="13">
        <f t="shared" si="4"/>
        <v>0</v>
      </c>
      <c r="M17" s="13">
        <f t="shared" si="5"/>
        <v>0</v>
      </c>
    </row>
    <row r="18" spans="1:13" ht="14.25" x14ac:dyDescent="0.2">
      <c r="A18" s="60">
        <v>15</v>
      </c>
      <c r="B18" s="22" t="s">
        <v>149</v>
      </c>
      <c r="C18" s="55">
        <f>+'10.1.14_SIS'!CX19</f>
        <v>0</v>
      </c>
      <c r="D18" s="55">
        <f>+'2.1.15_SIS'!CU19</f>
        <v>0</v>
      </c>
      <c r="E18" s="55">
        <f t="shared" si="6"/>
        <v>0</v>
      </c>
      <c r="F18" s="55">
        <f t="shared" si="1"/>
        <v>0</v>
      </c>
      <c r="G18" s="55">
        <f t="shared" si="2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7"/>
        <v>3151.8142607029977</v>
      </c>
      <c r="K18" s="10">
        <f t="shared" si="3"/>
        <v>0</v>
      </c>
      <c r="L18" s="11">
        <f t="shared" si="4"/>
        <v>0</v>
      </c>
      <c r="M18" s="11">
        <f t="shared" si="5"/>
        <v>0</v>
      </c>
    </row>
    <row r="19" spans="1:13" ht="14.25" x14ac:dyDescent="0.2">
      <c r="A19" s="59">
        <v>16</v>
      </c>
      <c r="B19" s="20" t="s">
        <v>148</v>
      </c>
      <c r="C19" s="54">
        <f>+'10.1.14_SIS'!CX20</f>
        <v>0</v>
      </c>
      <c r="D19" s="54">
        <f>+'2.1.15_SIS'!CU20</f>
        <v>0</v>
      </c>
      <c r="E19" s="54">
        <f t="shared" si="6"/>
        <v>0</v>
      </c>
      <c r="F19" s="54">
        <f t="shared" si="1"/>
        <v>0</v>
      </c>
      <c r="G19" s="54">
        <f t="shared" si="2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7"/>
        <v>1333.4897177171013</v>
      </c>
      <c r="K19" s="14">
        <f t="shared" si="3"/>
        <v>0</v>
      </c>
      <c r="L19" s="13">
        <f t="shared" si="4"/>
        <v>0</v>
      </c>
      <c r="M19" s="13">
        <f t="shared" si="5"/>
        <v>0</v>
      </c>
    </row>
    <row r="20" spans="1:13" ht="14.25" x14ac:dyDescent="0.2">
      <c r="A20" s="59">
        <v>17</v>
      </c>
      <c r="B20" s="20" t="s">
        <v>147</v>
      </c>
      <c r="C20" s="54">
        <f>+'10.1.14_SIS'!CX21</f>
        <v>54</v>
      </c>
      <c r="D20" s="54">
        <f>+'2.1.15_SIS'!CU21</f>
        <v>78</v>
      </c>
      <c r="E20" s="54">
        <f t="shared" si="6"/>
        <v>24</v>
      </c>
      <c r="F20" s="54">
        <f t="shared" si="1"/>
        <v>24</v>
      </c>
      <c r="G20" s="54">
        <f t="shared" si="2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7"/>
        <v>2082.5378304967589</v>
      </c>
      <c r="K20" s="14">
        <f t="shared" si="3"/>
        <v>49980.907931922215</v>
      </c>
      <c r="L20" s="13">
        <f t="shared" si="4"/>
        <v>49980.907931922215</v>
      </c>
      <c r="M20" s="13">
        <f t="shared" si="5"/>
        <v>0</v>
      </c>
    </row>
    <row r="21" spans="1:13" ht="14.25" x14ac:dyDescent="0.2">
      <c r="A21" s="59">
        <v>18</v>
      </c>
      <c r="B21" s="20" t="s">
        <v>146</v>
      </c>
      <c r="C21" s="54">
        <f>+'10.1.14_SIS'!CX22</f>
        <v>0</v>
      </c>
      <c r="D21" s="54">
        <f>+'2.1.15_SIS'!CU22</f>
        <v>0</v>
      </c>
      <c r="E21" s="54">
        <f t="shared" si="6"/>
        <v>0</v>
      </c>
      <c r="F21" s="54">
        <f t="shared" si="1"/>
        <v>0</v>
      </c>
      <c r="G21" s="54">
        <f t="shared" si="2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7"/>
        <v>3600.2516750237864</v>
      </c>
      <c r="K21" s="14">
        <f t="shared" si="3"/>
        <v>0</v>
      </c>
      <c r="L21" s="13">
        <f t="shared" si="4"/>
        <v>0</v>
      </c>
      <c r="M21" s="13">
        <f t="shared" si="5"/>
        <v>0</v>
      </c>
    </row>
    <row r="22" spans="1:13" ht="14.25" x14ac:dyDescent="0.2">
      <c r="A22" s="59">
        <v>19</v>
      </c>
      <c r="B22" s="20" t="s">
        <v>145</v>
      </c>
      <c r="C22" s="54">
        <f>+'10.1.14_SIS'!CX23</f>
        <v>1</v>
      </c>
      <c r="D22" s="54">
        <f>+'2.1.15_SIS'!CU23</f>
        <v>1</v>
      </c>
      <c r="E22" s="54">
        <f t="shared" si="6"/>
        <v>0</v>
      </c>
      <c r="F22" s="54">
        <f t="shared" si="1"/>
        <v>0</v>
      </c>
      <c r="G22" s="54">
        <f t="shared" si="2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7"/>
        <v>3109.9110934730224</v>
      </c>
      <c r="K22" s="14">
        <f t="shared" si="3"/>
        <v>0</v>
      </c>
      <c r="L22" s="13">
        <f t="shared" si="4"/>
        <v>0</v>
      </c>
      <c r="M22" s="13">
        <f t="shared" si="5"/>
        <v>0</v>
      </c>
    </row>
    <row r="23" spans="1:13" ht="14.25" x14ac:dyDescent="0.2">
      <c r="A23" s="60">
        <v>20</v>
      </c>
      <c r="B23" s="22" t="s">
        <v>144</v>
      </c>
      <c r="C23" s="55">
        <f>+'10.1.14_SIS'!CX24</f>
        <v>0</v>
      </c>
      <c r="D23" s="55">
        <f>+'2.1.15_SIS'!CU24</f>
        <v>0</v>
      </c>
      <c r="E23" s="55">
        <f t="shared" si="6"/>
        <v>0</v>
      </c>
      <c r="F23" s="55">
        <f t="shared" si="1"/>
        <v>0</v>
      </c>
      <c r="G23" s="55">
        <f t="shared" si="2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7"/>
        <v>2932.3450782781006</v>
      </c>
      <c r="K23" s="10">
        <f t="shared" si="3"/>
        <v>0</v>
      </c>
      <c r="L23" s="11">
        <f t="shared" si="4"/>
        <v>0</v>
      </c>
      <c r="M23" s="11">
        <f t="shared" si="5"/>
        <v>0</v>
      </c>
    </row>
    <row r="24" spans="1:13" ht="14.25" x14ac:dyDescent="0.2">
      <c r="A24" s="59">
        <v>21</v>
      </c>
      <c r="B24" s="20" t="s">
        <v>143</v>
      </c>
      <c r="C24" s="54">
        <f>+'10.1.14_SIS'!CX25</f>
        <v>0</v>
      </c>
      <c r="D24" s="54">
        <f>+'2.1.15_SIS'!CU25</f>
        <v>0</v>
      </c>
      <c r="E24" s="54">
        <f t="shared" si="6"/>
        <v>0</v>
      </c>
      <c r="F24" s="54">
        <f t="shared" si="1"/>
        <v>0</v>
      </c>
      <c r="G24" s="54">
        <f t="shared" si="2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7"/>
        <v>3346.3271147933883</v>
      </c>
      <c r="K24" s="14">
        <f t="shared" si="3"/>
        <v>0</v>
      </c>
      <c r="L24" s="13">
        <f t="shared" si="4"/>
        <v>0</v>
      </c>
      <c r="M24" s="13">
        <f t="shared" si="5"/>
        <v>0</v>
      </c>
    </row>
    <row r="25" spans="1:13" ht="14.25" x14ac:dyDescent="0.2">
      <c r="A25" s="59">
        <v>22</v>
      </c>
      <c r="B25" s="20" t="s">
        <v>142</v>
      </c>
      <c r="C25" s="54">
        <f>+'10.1.14_SIS'!CX26</f>
        <v>0</v>
      </c>
      <c r="D25" s="54">
        <f>+'2.1.15_SIS'!CU26</f>
        <v>0</v>
      </c>
      <c r="E25" s="54">
        <f t="shared" si="6"/>
        <v>0</v>
      </c>
      <c r="F25" s="54">
        <f t="shared" si="1"/>
        <v>0</v>
      </c>
      <c r="G25" s="54">
        <f t="shared" si="2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7"/>
        <v>3456.2349904097996</v>
      </c>
      <c r="K25" s="14">
        <f t="shared" si="3"/>
        <v>0</v>
      </c>
      <c r="L25" s="13">
        <f t="shared" si="4"/>
        <v>0</v>
      </c>
      <c r="M25" s="13">
        <f t="shared" si="5"/>
        <v>0</v>
      </c>
    </row>
    <row r="26" spans="1:13" ht="14.25" x14ac:dyDescent="0.2">
      <c r="A26" s="59">
        <v>23</v>
      </c>
      <c r="B26" s="20" t="s">
        <v>141</v>
      </c>
      <c r="C26" s="54">
        <f>+'10.1.14_SIS'!CX27</f>
        <v>0</v>
      </c>
      <c r="D26" s="54">
        <f>+'2.1.15_SIS'!CU27</f>
        <v>0</v>
      </c>
      <c r="E26" s="54">
        <f t="shared" si="6"/>
        <v>0</v>
      </c>
      <c r="F26" s="54">
        <f t="shared" si="1"/>
        <v>0</v>
      </c>
      <c r="G26" s="54">
        <f t="shared" si="2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7"/>
        <v>2849.8007632989579</v>
      </c>
      <c r="K26" s="14">
        <f t="shared" si="3"/>
        <v>0</v>
      </c>
      <c r="L26" s="13">
        <f t="shared" si="4"/>
        <v>0</v>
      </c>
      <c r="M26" s="13">
        <f t="shared" si="5"/>
        <v>0</v>
      </c>
    </row>
    <row r="27" spans="1:13" ht="14.25" x14ac:dyDescent="0.2">
      <c r="A27" s="59">
        <v>24</v>
      </c>
      <c r="B27" s="20" t="s">
        <v>140</v>
      </c>
      <c r="C27" s="54">
        <f>+'10.1.14_SIS'!CX28</f>
        <v>0</v>
      </c>
      <c r="D27" s="54">
        <f>+'2.1.15_SIS'!CU28</f>
        <v>0</v>
      </c>
      <c r="E27" s="54">
        <f t="shared" si="6"/>
        <v>0</v>
      </c>
      <c r="F27" s="54">
        <f t="shared" si="1"/>
        <v>0</v>
      </c>
      <c r="G27" s="54">
        <f t="shared" si="2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7"/>
        <v>1732.96201807885</v>
      </c>
      <c r="K27" s="14">
        <f t="shared" si="3"/>
        <v>0</v>
      </c>
      <c r="L27" s="13">
        <f t="shared" si="4"/>
        <v>0</v>
      </c>
      <c r="M27" s="13">
        <f t="shared" si="5"/>
        <v>0</v>
      </c>
    </row>
    <row r="28" spans="1:13" ht="14.25" x14ac:dyDescent="0.2">
      <c r="A28" s="60">
        <v>25</v>
      </c>
      <c r="B28" s="22" t="s">
        <v>139</v>
      </c>
      <c r="C28" s="55">
        <f>+'10.1.14_SIS'!CX29</f>
        <v>0</v>
      </c>
      <c r="D28" s="55">
        <f>+'2.1.15_SIS'!CU29</f>
        <v>0</v>
      </c>
      <c r="E28" s="55">
        <f t="shared" si="6"/>
        <v>0</v>
      </c>
      <c r="F28" s="55">
        <f t="shared" si="1"/>
        <v>0</v>
      </c>
      <c r="G28" s="55">
        <f t="shared" si="2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7"/>
        <v>2413.4010137472851</v>
      </c>
      <c r="K28" s="10">
        <f t="shared" si="3"/>
        <v>0</v>
      </c>
      <c r="L28" s="11">
        <f t="shared" si="4"/>
        <v>0</v>
      </c>
      <c r="M28" s="11">
        <f t="shared" si="5"/>
        <v>0</v>
      </c>
    </row>
    <row r="29" spans="1:13" ht="14.25" x14ac:dyDescent="0.2">
      <c r="A29" s="59">
        <v>26</v>
      </c>
      <c r="B29" s="20" t="s">
        <v>138</v>
      </c>
      <c r="C29" s="54">
        <f>+'10.1.14_SIS'!CX30</f>
        <v>0</v>
      </c>
      <c r="D29" s="54">
        <f>+'2.1.15_SIS'!CU30</f>
        <v>0</v>
      </c>
      <c r="E29" s="54">
        <f t="shared" si="6"/>
        <v>0</v>
      </c>
      <c r="F29" s="54">
        <f t="shared" si="1"/>
        <v>0</v>
      </c>
      <c r="G29" s="54">
        <f t="shared" si="2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7"/>
        <v>2130.6974985285419</v>
      </c>
      <c r="K29" s="14">
        <f t="shared" si="3"/>
        <v>0</v>
      </c>
      <c r="L29" s="13">
        <f t="shared" si="4"/>
        <v>0</v>
      </c>
      <c r="M29" s="13">
        <f t="shared" si="5"/>
        <v>0</v>
      </c>
    </row>
    <row r="30" spans="1:13" ht="14.25" x14ac:dyDescent="0.2">
      <c r="A30" s="59">
        <v>27</v>
      </c>
      <c r="B30" s="20" t="s">
        <v>137</v>
      </c>
      <c r="C30" s="54">
        <f>+'10.1.14_SIS'!CX31</f>
        <v>0</v>
      </c>
      <c r="D30" s="54">
        <f>+'2.1.15_SIS'!CU31</f>
        <v>0</v>
      </c>
      <c r="E30" s="54">
        <f t="shared" si="6"/>
        <v>0</v>
      </c>
      <c r="F30" s="54">
        <f t="shared" si="1"/>
        <v>0</v>
      </c>
      <c r="G30" s="54">
        <f t="shared" si="2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7"/>
        <v>3248.9806919988505</v>
      </c>
      <c r="K30" s="14">
        <f t="shared" si="3"/>
        <v>0</v>
      </c>
      <c r="L30" s="13">
        <f t="shared" si="4"/>
        <v>0</v>
      </c>
      <c r="M30" s="13">
        <f t="shared" si="5"/>
        <v>0</v>
      </c>
    </row>
    <row r="31" spans="1:13" ht="14.25" x14ac:dyDescent="0.2">
      <c r="A31" s="59">
        <v>28</v>
      </c>
      <c r="B31" s="20" t="s">
        <v>136</v>
      </c>
      <c r="C31" s="54">
        <f>+'10.1.14_SIS'!CX32</f>
        <v>0</v>
      </c>
      <c r="D31" s="54">
        <f>+'2.1.15_SIS'!CU32</f>
        <v>0</v>
      </c>
      <c r="E31" s="54">
        <f t="shared" si="6"/>
        <v>0</v>
      </c>
      <c r="F31" s="54">
        <f t="shared" si="1"/>
        <v>0</v>
      </c>
      <c r="G31" s="54">
        <f t="shared" si="2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7"/>
        <v>1915.9079423284411</v>
      </c>
      <c r="K31" s="14">
        <f t="shared" si="3"/>
        <v>0</v>
      </c>
      <c r="L31" s="13">
        <f t="shared" si="4"/>
        <v>0</v>
      </c>
      <c r="M31" s="13">
        <f t="shared" si="5"/>
        <v>0</v>
      </c>
    </row>
    <row r="32" spans="1:13" ht="14.25" x14ac:dyDescent="0.2">
      <c r="A32" s="59">
        <v>29</v>
      </c>
      <c r="B32" s="20" t="s">
        <v>135</v>
      </c>
      <c r="C32" s="54">
        <f>+'10.1.14_SIS'!CX33</f>
        <v>0</v>
      </c>
      <c r="D32" s="54">
        <f>+'2.1.15_SIS'!CU33</f>
        <v>0</v>
      </c>
      <c r="E32" s="54">
        <f t="shared" si="6"/>
        <v>0</v>
      </c>
      <c r="F32" s="54">
        <f t="shared" si="1"/>
        <v>0</v>
      </c>
      <c r="G32" s="54">
        <f t="shared" si="2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7"/>
        <v>2296.9811605086861</v>
      </c>
      <c r="K32" s="14">
        <f t="shared" si="3"/>
        <v>0</v>
      </c>
      <c r="L32" s="13">
        <f t="shared" si="4"/>
        <v>0</v>
      </c>
      <c r="M32" s="13">
        <f t="shared" si="5"/>
        <v>0</v>
      </c>
    </row>
    <row r="33" spans="1:13" ht="14.25" x14ac:dyDescent="0.2">
      <c r="A33" s="60">
        <v>30</v>
      </c>
      <c r="B33" s="22" t="s">
        <v>134</v>
      </c>
      <c r="C33" s="55">
        <f>+'10.1.14_SIS'!CX34</f>
        <v>0</v>
      </c>
      <c r="D33" s="55">
        <f>+'2.1.15_SIS'!CU34</f>
        <v>0</v>
      </c>
      <c r="E33" s="55">
        <f t="shared" si="6"/>
        <v>0</v>
      </c>
      <c r="F33" s="55">
        <f t="shared" si="1"/>
        <v>0</v>
      </c>
      <c r="G33" s="55">
        <f t="shared" si="2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7"/>
        <v>3265.8513636998382</v>
      </c>
      <c r="K33" s="10">
        <f t="shared" si="3"/>
        <v>0</v>
      </c>
      <c r="L33" s="11">
        <f t="shared" si="4"/>
        <v>0</v>
      </c>
      <c r="M33" s="11">
        <f t="shared" si="5"/>
        <v>0</v>
      </c>
    </row>
    <row r="34" spans="1:13" ht="14.25" x14ac:dyDescent="0.2">
      <c r="A34" s="59">
        <v>31</v>
      </c>
      <c r="B34" s="20" t="s">
        <v>133</v>
      </c>
      <c r="C34" s="54">
        <f>+'10.1.14_SIS'!CX35</f>
        <v>0</v>
      </c>
      <c r="D34" s="54">
        <f>+'2.1.15_SIS'!CU35</f>
        <v>0</v>
      </c>
      <c r="E34" s="54">
        <f t="shared" si="6"/>
        <v>0</v>
      </c>
      <c r="F34" s="54">
        <f t="shared" si="1"/>
        <v>0</v>
      </c>
      <c r="G34" s="54">
        <f t="shared" si="2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7"/>
        <v>2570.7238358434265</v>
      </c>
      <c r="K34" s="14">
        <f t="shared" si="3"/>
        <v>0</v>
      </c>
      <c r="L34" s="13">
        <f t="shared" si="4"/>
        <v>0</v>
      </c>
      <c r="M34" s="13">
        <f t="shared" si="5"/>
        <v>0</v>
      </c>
    </row>
    <row r="35" spans="1:13" ht="14.25" x14ac:dyDescent="0.2">
      <c r="A35" s="59">
        <v>32</v>
      </c>
      <c r="B35" s="20" t="s">
        <v>132</v>
      </c>
      <c r="C35" s="54">
        <f>+'10.1.14_SIS'!CX36</f>
        <v>0</v>
      </c>
      <c r="D35" s="54">
        <f>+'2.1.15_SIS'!CU36</f>
        <v>0</v>
      </c>
      <c r="E35" s="54">
        <f t="shared" si="6"/>
        <v>0</v>
      </c>
      <c r="F35" s="54">
        <f t="shared" si="1"/>
        <v>0</v>
      </c>
      <c r="G35" s="54">
        <f t="shared" si="2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7"/>
        <v>3106.2945945305637</v>
      </c>
      <c r="K35" s="14">
        <f t="shared" si="3"/>
        <v>0</v>
      </c>
      <c r="L35" s="13">
        <f t="shared" si="4"/>
        <v>0</v>
      </c>
      <c r="M35" s="13">
        <f t="shared" si="5"/>
        <v>0</v>
      </c>
    </row>
    <row r="36" spans="1:13" ht="14.25" x14ac:dyDescent="0.2">
      <c r="A36" s="59">
        <v>33</v>
      </c>
      <c r="B36" s="20" t="s">
        <v>131</v>
      </c>
      <c r="C36" s="54">
        <f>+'10.1.14_SIS'!CX37</f>
        <v>0</v>
      </c>
      <c r="D36" s="54">
        <f>+'2.1.15_SIS'!CU37</f>
        <v>0</v>
      </c>
      <c r="E36" s="54">
        <f t="shared" si="6"/>
        <v>0</v>
      </c>
      <c r="F36" s="54">
        <f t="shared" si="1"/>
        <v>0</v>
      </c>
      <c r="G36" s="54">
        <f t="shared" si="2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7"/>
        <v>3055.7677279042618</v>
      </c>
      <c r="K36" s="14">
        <f t="shared" si="3"/>
        <v>0</v>
      </c>
      <c r="L36" s="13">
        <f t="shared" si="4"/>
        <v>0</v>
      </c>
      <c r="M36" s="13">
        <f t="shared" si="5"/>
        <v>0</v>
      </c>
    </row>
    <row r="37" spans="1:13" ht="14.25" x14ac:dyDescent="0.2">
      <c r="A37" s="59">
        <v>34</v>
      </c>
      <c r="B37" s="20" t="s">
        <v>130</v>
      </c>
      <c r="C37" s="54">
        <f>+'10.1.14_SIS'!CX38</f>
        <v>0</v>
      </c>
      <c r="D37" s="54">
        <f>+'2.1.15_SIS'!CU38</f>
        <v>0</v>
      </c>
      <c r="E37" s="54">
        <f t="shared" si="6"/>
        <v>0</v>
      </c>
      <c r="F37" s="54">
        <f t="shared" si="1"/>
        <v>0</v>
      </c>
      <c r="G37" s="54">
        <f t="shared" si="2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7"/>
        <v>3468.1038421394505</v>
      </c>
      <c r="K37" s="14">
        <f t="shared" si="3"/>
        <v>0</v>
      </c>
      <c r="L37" s="13">
        <f t="shared" si="4"/>
        <v>0</v>
      </c>
      <c r="M37" s="13">
        <f t="shared" si="5"/>
        <v>0</v>
      </c>
    </row>
    <row r="38" spans="1:13" ht="14.25" x14ac:dyDescent="0.2">
      <c r="A38" s="60">
        <v>35</v>
      </c>
      <c r="B38" s="22" t="s">
        <v>129</v>
      </c>
      <c r="C38" s="55">
        <f>+'10.1.14_SIS'!CX39</f>
        <v>0</v>
      </c>
      <c r="D38" s="55">
        <f>+'2.1.15_SIS'!CU39</f>
        <v>0</v>
      </c>
      <c r="E38" s="55">
        <f t="shared" si="6"/>
        <v>0</v>
      </c>
      <c r="F38" s="55">
        <f t="shared" si="1"/>
        <v>0</v>
      </c>
      <c r="G38" s="55">
        <f t="shared" si="2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7"/>
        <v>2852.1041030238803</v>
      </c>
      <c r="K38" s="10">
        <f t="shared" si="3"/>
        <v>0</v>
      </c>
      <c r="L38" s="11">
        <f t="shared" si="4"/>
        <v>0</v>
      </c>
      <c r="M38" s="11">
        <f t="shared" si="5"/>
        <v>0</v>
      </c>
    </row>
    <row r="39" spans="1:13" ht="14.25" x14ac:dyDescent="0.2">
      <c r="A39" s="59">
        <v>36</v>
      </c>
      <c r="B39" s="20" t="s">
        <v>128</v>
      </c>
      <c r="C39" s="54">
        <f>+'10.1.14_SIS'!CX40</f>
        <v>0</v>
      </c>
      <c r="D39" s="54">
        <f>+'2.1.15_SIS'!CU40</f>
        <v>0</v>
      </c>
      <c r="E39" s="54">
        <f t="shared" si="6"/>
        <v>0</v>
      </c>
      <c r="F39" s="54">
        <f t="shared" si="1"/>
        <v>0</v>
      </c>
      <c r="G39" s="54">
        <f t="shared" si="2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7"/>
        <v>2174.3672795383109</v>
      </c>
      <c r="K39" s="14">
        <f t="shared" si="3"/>
        <v>0</v>
      </c>
      <c r="L39" s="13">
        <f t="shared" si="4"/>
        <v>0</v>
      </c>
      <c r="M39" s="13">
        <f t="shared" si="5"/>
        <v>0</v>
      </c>
    </row>
    <row r="40" spans="1:13" ht="14.25" x14ac:dyDescent="0.2">
      <c r="A40" s="59">
        <v>37</v>
      </c>
      <c r="B40" s="20" t="s">
        <v>127</v>
      </c>
      <c r="C40" s="54">
        <f>+'10.1.14_SIS'!CX41</f>
        <v>0</v>
      </c>
      <c r="D40" s="54">
        <f>+'2.1.15_SIS'!CU41</f>
        <v>0</v>
      </c>
      <c r="E40" s="54">
        <f t="shared" si="6"/>
        <v>0</v>
      </c>
      <c r="F40" s="54">
        <f t="shared" si="1"/>
        <v>0</v>
      </c>
      <c r="G40" s="54">
        <f t="shared" si="2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7"/>
        <v>3159.4969630158844</v>
      </c>
      <c r="K40" s="14">
        <f t="shared" si="3"/>
        <v>0</v>
      </c>
      <c r="L40" s="13">
        <f t="shared" si="4"/>
        <v>0</v>
      </c>
      <c r="M40" s="13">
        <f t="shared" si="5"/>
        <v>0</v>
      </c>
    </row>
    <row r="41" spans="1:13" ht="14.25" x14ac:dyDescent="0.2">
      <c r="A41" s="59">
        <v>38</v>
      </c>
      <c r="B41" s="20" t="s">
        <v>126</v>
      </c>
      <c r="C41" s="54">
        <f>+'10.1.14_SIS'!CX42</f>
        <v>0</v>
      </c>
      <c r="D41" s="54">
        <f>+'2.1.15_SIS'!CU42</f>
        <v>0</v>
      </c>
      <c r="E41" s="54">
        <f t="shared" si="6"/>
        <v>0</v>
      </c>
      <c r="F41" s="54">
        <f t="shared" si="1"/>
        <v>0</v>
      </c>
      <c r="G41" s="54">
        <f t="shared" si="2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7"/>
        <v>1459.3608776458441</v>
      </c>
      <c r="K41" s="14">
        <f t="shared" si="3"/>
        <v>0</v>
      </c>
      <c r="L41" s="13">
        <f t="shared" si="4"/>
        <v>0</v>
      </c>
      <c r="M41" s="13">
        <f t="shared" si="5"/>
        <v>0</v>
      </c>
    </row>
    <row r="42" spans="1:13" ht="14.25" x14ac:dyDescent="0.2">
      <c r="A42" s="59">
        <v>39</v>
      </c>
      <c r="B42" s="20" t="s">
        <v>125</v>
      </c>
      <c r="C42" s="54">
        <f>+'10.1.14_SIS'!CX43</f>
        <v>0</v>
      </c>
      <c r="D42" s="54">
        <f>+'2.1.15_SIS'!CU43</f>
        <v>0</v>
      </c>
      <c r="E42" s="54">
        <f t="shared" si="6"/>
        <v>0</v>
      </c>
      <c r="F42" s="54">
        <f t="shared" si="1"/>
        <v>0</v>
      </c>
      <c r="G42" s="54">
        <f t="shared" si="2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7"/>
        <v>2218.280705678666</v>
      </c>
      <c r="K42" s="14">
        <f t="shared" si="3"/>
        <v>0</v>
      </c>
      <c r="L42" s="13">
        <f t="shared" si="4"/>
        <v>0</v>
      </c>
      <c r="M42" s="13">
        <f t="shared" si="5"/>
        <v>0</v>
      </c>
    </row>
    <row r="43" spans="1:13" ht="14.25" x14ac:dyDescent="0.2">
      <c r="A43" s="60">
        <v>40</v>
      </c>
      <c r="B43" s="22" t="s">
        <v>124</v>
      </c>
      <c r="C43" s="55">
        <f>+'10.1.14_SIS'!CX44</f>
        <v>0</v>
      </c>
      <c r="D43" s="55">
        <f>+'2.1.15_SIS'!CU44</f>
        <v>0</v>
      </c>
      <c r="E43" s="55">
        <f t="shared" si="6"/>
        <v>0</v>
      </c>
      <c r="F43" s="55">
        <f t="shared" si="1"/>
        <v>0</v>
      </c>
      <c r="G43" s="55">
        <f t="shared" si="2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7"/>
        <v>2911.0405142849204</v>
      </c>
      <c r="K43" s="10">
        <f t="shared" si="3"/>
        <v>0</v>
      </c>
      <c r="L43" s="11">
        <f t="shared" si="4"/>
        <v>0</v>
      </c>
      <c r="M43" s="11">
        <f t="shared" si="5"/>
        <v>0</v>
      </c>
    </row>
    <row r="44" spans="1:13" ht="14.25" x14ac:dyDescent="0.2">
      <c r="A44" s="59">
        <v>41</v>
      </c>
      <c r="B44" s="20" t="s">
        <v>123</v>
      </c>
      <c r="C44" s="54">
        <f>+'10.1.14_SIS'!CX45</f>
        <v>0</v>
      </c>
      <c r="D44" s="54">
        <f>+'2.1.15_SIS'!CU45</f>
        <v>0</v>
      </c>
      <c r="E44" s="54">
        <f t="shared" si="6"/>
        <v>0</v>
      </c>
      <c r="F44" s="54">
        <f t="shared" si="1"/>
        <v>0</v>
      </c>
      <c r="G44" s="54">
        <f t="shared" si="2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7"/>
        <v>2088.7074287358237</v>
      </c>
      <c r="K44" s="14">
        <f t="shared" si="3"/>
        <v>0</v>
      </c>
      <c r="L44" s="13">
        <f t="shared" si="4"/>
        <v>0</v>
      </c>
      <c r="M44" s="13">
        <f t="shared" si="5"/>
        <v>0</v>
      </c>
    </row>
    <row r="45" spans="1:13" ht="14.25" x14ac:dyDescent="0.2">
      <c r="A45" s="59">
        <v>42</v>
      </c>
      <c r="B45" s="20" t="s">
        <v>122</v>
      </c>
      <c r="C45" s="54">
        <f>+'10.1.14_SIS'!CX46</f>
        <v>0</v>
      </c>
      <c r="D45" s="54">
        <f>+'2.1.15_SIS'!CU46</f>
        <v>0</v>
      </c>
      <c r="E45" s="54">
        <f t="shared" si="6"/>
        <v>0</v>
      </c>
      <c r="F45" s="54">
        <f t="shared" si="1"/>
        <v>0</v>
      </c>
      <c r="G45" s="54">
        <f t="shared" si="2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7"/>
        <v>2823.9438875684341</v>
      </c>
      <c r="K45" s="14">
        <f t="shared" si="3"/>
        <v>0</v>
      </c>
      <c r="L45" s="13">
        <f t="shared" si="4"/>
        <v>0</v>
      </c>
      <c r="M45" s="13">
        <f t="shared" si="5"/>
        <v>0</v>
      </c>
    </row>
    <row r="46" spans="1:13" ht="14.25" x14ac:dyDescent="0.2">
      <c r="A46" s="59">
        <v>43</v>
      </c>
      <c r="B46" s="20" t="s">
        <v>121</v>
      </c>
      <c r="C46" s="54">
        <f>+'10.1.14_SIS'!CX47</f>
        <v>0</v>
      </c>
      <c r="D46" s="54">
        <f>+'2.1.15_SIS'!CU47</f>
        <v>0</v>
      </c>
      <c r="E46" s="54">
        <f t="shared" si="6"/>
        <v>0</v>
      </c>
      <c r="F46" s="54">
        <f t="shared" si="1"/>
        <v>0</v>
      </c>
      <c r="G46" s="54">
        <f t="shared" si="2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7"/>
        <v>3181.6769360297349</v>
      </c>
      <c r="K46" s="14">
        <f t="shared" si="3"/>
        <v>0</v>
      </c>
      <c r="L46" s="13">
        <f t="shared" si="4"/>
        <v>0</v>
      </c>
      <c r="M46" s="13">
        <f t="shared" si="5"/>
        <v>0</v>
      </c>
    </row>
    <row r="47" spans="1:13" ht="14.25" x14ac:dyDescent="0.2">
      <c r="A47" s="59">
        <v>44</v>
      </c>
      <c r="B47" s="20" t="s">
        <v>120</v>
      </c>
      <c r="C47" s="54">
        <f>+'10.1.14_SIS'!CX48</f>
        <v>0</v>
      </c>
      <c r="D47" s="54">
        <f>+'2.1.15_SIS'!CU48</f>
        <v>0</v>
      </c>
      <c r="E47" s="54">
        <f t="shared" si="6"/>
        <v>0</v>
      </c>
      <c r="F47" s="54">
        <f t="shared" si="1"/>
        <v>0</v>
      </c>
      <c r="G47" s="54">
        <f t="shared" si="2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7"/>
        <v>2780.3779075910179</v>
      </c>
      <c r="K47" s="14">
        <f t="shared" si="3"/>
        <v>0</v>
      </c>
      <c r="L47" s="13">
        <f t="shared" si="4"/>
        <v>0</v>
      </c>
      <c r="M47" s="13">
        <f t="shared" si="5"/>
        <v>0</v>
      </c>
    </row>
    <row r="48" spans="1:13" ht="14.25" x14ac:dyDescent="0.2">
      <c r="A48" s="60">
        <v>45</v>
      </c>
      <c r="B48" s="22" t="s">
        <v>119</v>
      </c>
      <c r="C48" s="55">
        <f>+'10.1.14_SIS'!CX49</f>
        <v>0</v>
      </c>
      <c r="D48" s="55">
        <f>+'2.1.15_SIS'!CU49</f>
        <v>0</v>
      </c>
      <c r="E48" s="55">
        <f t="shared" si="6"/>
        <v>0</v>
      </c>
      <c r="F48" s="55">
        <f t="shared" si="1"/>
        <v>0</v>
      </c>
      <c r="G48" s="55">
        <f t="shared" si="2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7"/>
        <v>1404.0036249734551</v>
      </c>
      <c r="K48" s="10">
        <f t="shared" si="3"/>
        <v>0</v>
      </c>
      <c r="L48" s="11">
        <f t="shared" si="4"/>
        <v>0</v>
      </c>
      <c r="M48" s="11">
        <f t="shared" si="5"/>
        <v>0</v>
      </c>
    </row>
    <row r="49" spans="1:13" ht="14.25" x14ac:dyDescent="0.2">
      <c r="A49" s="59">
        <v>46</v>
      </c>
      <c r="B49" s="20" t="s">
        <v>118</v>
      </c>
      <c r="C49" s="54">
        <f>+'10.1.14_SIS'!CX50</f>
        <v>0</v>
      </c>
      <c r="D49" s="54">
        <f>+'2.1.15_SIS'!CU50</f>
        <v>0</v>
      </c>
      <c r="E49" s="54">
        <f t="shared" si="6"/>
        <v>0</v>
      </c>
      <c r="F49" s="54">
        <f t="shared" si="1"/>
        <v>0</v>
      </c>
      <c r="G49" s="54">
        <f t="shared" si="2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7"/>
        <v>3389.6372234044193</v>
      </c>
      <c r="K49" s="14">
        <f t="shared" si="3"/>
        <v>0</v>
      </c>
      <c r="L49" s="13">
        <f t="shared" si="4"/>
        <v>0</v>
      </c>
      <c r="M49" s="13">
        <f t="shared" si="5"/>
        <v>0</v>
      </c>
    </row>
    <row r="50" spans="1:13" ht="14.25" x14ac:dyDescent="0.2">
      <c r="A50" s="59">
        <v>47</v>
      </c>
      <c r="B50" s="20" t="s">
        <v>117</v>
      </c>
      <c r="C50" s="54">
        <f>+'10.1.14_SIS'!CX51</f>
        <v>0</v>
      </c>
      <c r="D50" s="54">
        <f>+'2.1.15_SIS'!CU51</f>
        <v>0</v>
      </c>
      <c r="E50" s="54">
        <f t="shared" si="6"/>
        <v>0</v>
      </c>
      <c r="F50" s="54">
        <f t="shared" si="1"/>
        <v>0</v>
      </c>
      <c r="G50" s="54">
        <f t="shared" si="2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7"/>
        <v>1717.4542628823369</v>
      </c>
      <c r="K50" s="14">
        <f t="shared" si="3"/>
        <v>0</v>
      </c>
      <c r="L50" s="13">
        <f t="shared" si="4"/>
        <v>0</v>
      </c>
      <c r="M50" s="13">
        <f t="shared" si="5"/>
        <v>0</v>
      </c>
    </row>
    <row r="51" spans="1:13" ht="14.25" x14ac:dyDescent="0.2">
      <c r="A51" s="59">
        <v>48</v>
      </c>
      <c r="B51" s="20" t="s">
        <v>116</v>
      </c>
      <c r="C51" s="54">
        <f>+'10.1.14_SIS'!CX52</f>
        <v>0</v>
      </c>
      <c r="D51" s="54">
        <f>+'2.1.15_SIS'!CU52</f>
        <v>0</v>
      </c>
      <c r="E51" s="54">
        <f t="shared" si="6"/>
        <v>0</v>
      </c>
      <c r="F51" s="54">
        <f t="shared" si="1"/>
        <v>0</v>
      </c>
      <c r="G51" s="54">
        <f t="shared" si="2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7"/>
        <v>2427.2141264900361</v>
      </c>
      <c r="K51" s="14">
        <f t="shared" si="3"/>
        <v>0</v>
      </c>
      <c r="L51" s="13">
        <f t="shared" si="4"/>
        <v>0</v>
      </c>
      <c r="M51" s="13">
        <f t="shared" si="5"/>
        <v>0</v>
      </c>
    </row>
    <row r="52" spans="1:13" ht="14.25" x14ac:dyDescent="0.2">
      <c r="A52" s="59">
        <v>49</v>
      </c>
      <c r="B52" s="20" t="s">
        <v>115</v>
      </c>
      <c r="C52" s="54">
        <f>+'10.1.14_SIS'!CX53</f>
        <v>0</v>
      </c>
      <c r="D52" s="54">
        <f>+'2.1.15_SIS'!CU53</f>
        <v>0</v>
      </c>
      <c r="E52" s="54">
        <f t="shared" si="6"/>
        <v>0</v>
      </c>
      <c r="F52" s="54">
        <f t="shared" si="1"/>
        <v>0</v>
      </c>
      <c r="G52" s="54">
        <f t="shared" si="2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7"/>
        <v>2785.1577657829594</v>
      </c>
      <c r="K52" s="14">
        <f t="shared" si="3"/>
        <v>0</v>
      </c>
      <c r="L52" s="13">
        <f t="shared" si="4"/>
        <v>0</v>
      </c>
      <c r="M52" s="13">
        <f t="shared" si="5"/>
        <v>0</v>
      </c>
    </row>
    <row r="53" spans="1:13" ht="14.25" x14ac:dyDescent="0.2">
      <c r="A53" s="60">
        <v>50</v>
      </c>
      <c r="B53" s="22" t="s">
        <v>114</v>
      </c>
      <c r="C53" s="55">
        <f>+'10.1.14_SIS'!CX54</f>
        <v>0</v>
      </c>
      <c r="D53" s="55">
        <f>+'2.1.15_SIS'!CU54</f>
        <v>0</v>
      </c>
      <c r="E53" s="55">
        <f t="shared" si="6"/>
        <v>0</v>
      </c>
      <c r="F53" s="55">
        <f t="shared" si="1"/>
        <v>0</v>
      </c>
      <c r="G53" s="55">
        <f t="shared" si="2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7"/>
        <v>2906.0746361350839</v>
      </c>
      <c r="K53" s="10">
        <f t="shared" si="3"/>
        <v>0</v>
      </c>
      <c r="L53" s="11">
        <f t="shared" si="4"/>
        <v>0</v>
      </c>
      <c r="M53" s="11">
        <f t="shared" si="5"/>
        <v>0</v>
      </c>
    </row>
    <row r="54" spans="1:13" ht="14.25" x14ac:dyDescent="0.2">
      <c r="A54" s="59">
        <v>51</v>
      </c>
      <c r="B54" s="20" t="s">
        <v>113</v>
      </c>
      <c r="C54" s="54">
        <f>+'10.1.14_SIS'!CX55</f>
        <v>0</v>
      </c>
      <c r="D54" s="54">
        <f>+'2.1.15_SIS'!CU55</f>
        <v>0</v>
      </c>
      <c r="E54" s="54">
        <f t="shared" si="6"/>
        <v>0</v>
      </c>
      <c r="F54" s="54">
        <f t="shared" si="1"/>
        <v>0</v>
      </c>
      <c r="G54" s="54">
        <f t="shared" si="2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7"/>
        <v>2430.4264301089497</v>
      </c>
      <c r="K54" s="14">
        <f t="shared" si="3"/>
        <v>0</v>
      </c>
      <c r="L54" s="13">
        <f t="shared" si="4"/>
        <v>0</v>
      </c>
      <c r="M54" s="13">
        <f t="shared" si="5"/>
        <v>0</v>
      </c>
    </row>
    <row r="55" spans="1:13" ht="14.25" x14ac:dyDescent="0.2">
      <c r="A55" s="59">
        <v>52</v>
      </c>
      <c r="B55" s="20" t="s">
        <v>112</v>
      </c>
      <c r="C55" s="54">
        <f>+'10.1.14_SIS'!CX56</f>
        <v>0</v>
      </c>
      <c r="D55" s="54">
        <f>+'2.1.15_SIS'!CU56</f>
        <v>0</v>
      </c>
      <c r="E55" s="54">
        <f t="shared" si="6"/>
        <v>0</v>
      </c>
      <c r="F55" s="54">
        <f t="shared" si="1"/>
        <v>0</v>
      </c>
      <c r="G55" s="54">
        <f t="shared" si="2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7"/>
        <v>2860.3222922614086</v>
      </c>
      <c r="K55" s="14">
        <f t="shared" si="3"/>
        <v>0</v>
      </c>
      <c r="L55" s="13">
        <f t="shared" si="4"/>
        <v>0</v>
      </c>
      <c r="M55" s="13">
        <f t="shared" si="5"/>
        <v>0</v>
      </c>
    </row>
    <row r="56" spans="1:13" ht="14.25" x14ac:dyDescent="0.2">
      <c r="A56" s="59">
        <v>53</v>
      </c>
      <c r="B56" s="20" t="s">
        <v>111</v>
      </c>
      <c r="C56" s="54">
        <f>+'10.1.14_SIS'!CX57</f>
        <v>0</v>
      </c>
      <c r="D56" s="54">
        <f>+'2.1.15_SIS'!CU57</f>
        <v>0</v>
      </c>
      <c r="E56" s="54">
        <f t="shared" si="6"/>
        <v>0</v>
      </c>
      <c r="F56" s="54">
        <f t="shared" si="1"/>
        <v>0</v>
      </c>
      <c r="G56" s="54">
        <f t="shared" si="2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7"/>
        <v>2874.945409702274</v>
      </c>
      <c r="K56" s="14">
        <f t="shared" si="3"/>
        <v>0</v>
      </c>
      <c r="L56" s="13">
        <f t="shared" si="4"/>
        <v>0</v>
      </c>
      <c r="M56" s="13">
        <f t="shared" si="5"/>
        <v>0</v>
      </c>
    </row>
    <row r="57" spans="1:13" ht="14.25" x14ac:dyDescent="0.2">
      <c r="A57" s="59">
        <v>54</v>
      </c>
      <c r="B57" s="20" t="s">
        <v>110</v>
      </c>
      <c r="C57" s="54">
        <f>+'10.1.14_SIS'!CX58</f>
        <v>0</v>
      </c>
      <c r="D57" s="54">
        <f>+'2.1.15_SIS'!CU58</f>
        <v>0</v>
      </c>
      <c r="E57" s="54">
        <f t="shared" si="6"/>
        <v>0</v>
      </c>
      <c r="F57" s="54">
        <f t="shared" si="1"/>
        <v>0</v>
      </c>
      <c r="G57" s="54">
        <f t="shared" si="2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7"/>
        <v>3409.2649185258356</v>
      </c>
      <c r="K57" s="14">
        <f t="shared" si="3"/>
        <v>0</v>
      </c>
      <c r="L57" s="13">
        <f t="shared" si="4"/>
        <v>0</v>
      </c>
      <c r="M57" s="13">
        <f t="shared" si="5"/>
        <v>0</v>
      </c>
    </row>
    <row r="58" spans="1:13" ht="14.25" x14ac:dyDescent="0.2">
      <c r="A58" s="60">
        <v>55</v>
      </c>
      <c r="B58" s="22" t="s">
        <v>109</v>
      </c>
      <c r="C58" s="55">
        <f>+'10.1.14_SIS'!CX59</f>
        <v>0</v>
      </c>
      <c r="D58" s="55">
        <f>+'2.1.15_SIS'!CU59</f>
        <v>0</v>
      </c>
      <c r="E58" s="55">
        <f t="shared" si="6"/>
        <v>0</v>
      </c>
      <c r="F58" s="55">
        <f t="shared" si="1"/>
        <v>0</v>
      </c>
      <c r="G58" s="55">
        <f t="shared" si="2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7"/>
        <v>2530.9812745649242</v>
      </c>
      <c r="K58" s="10">
        <f t="shared" si="3"/>
        <v>0</v>
      </c>
      <c r="L58" s="11">
        <f t="shared" si="4"/>
        <v>0</v>
      </c>
      <c r="M58" s="11">
        <f t="shared" si="5"/>
        <v>0</v>
      </c>
    </row>
    <row r="59" spans="1:13" ht="14.25" x14ac:dyDescent="0.2">
      <c r="A59" s="59">
        <v>56</v>
      </c>
      <c r="B59" s="20" t="s">
        <v>108</v>
      </c>
      <c r="C59" s="54">
        <f>+'10.1.14_SIS'!CX60</f>
        <v>0</v>
      </c>
      <c r="D59" s="54">
        <f>+'2.1.15_SIS'!CU60</f>
        <v>0</v>
      </c>
      <c r="E59" s="54">
        <f t="shared" si="6"/>
        <v>0</v>
      </c>
      <c r="F59" s="54">
        <f t="shared" si="1"/>
        <v>0</v>
      </c>
      <c r="G59" s="54">
        <f t="shared" si="2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7"/>
        <v>2821.5754704144142</v>
      </c>
      <c r="K59" s="14">
        <f t="shared" si="3"/>
        <v>0</v>
      </c>
      <c r="L59" s="13">
        <f t="shared" si="4"/>
        <v>0</v>
      </c>
      <c r="M59" s="13">
        <f t="shared" si="5"/>
        <v>0</v>
      </c>
    </row>
    <row r="60" spans="1:13" ht="14.25" x14ac:dyDescent="0.2">
      <c r="A60" s="59">
        <v>57</v>
      </c>
      <c r="B60" s="20" t="s">
        <v>107</v>
      </c>
      <c r="C60" s="54">
        <f>+'10.1.14_SIS'!CX61</f>
        <v>0</v>
      </c>
      <c r="D60" s="54">
        <f>+'2.1.15_SIS'!CU61</f>
        <v>0</v>
      </c>
      <c r="E60" s="54">
        <f t="shared" si="6"/>
        <v>0</v>
      </c>
      <c r="F60" s="54">
        <f t="shared" si="1"/>
        <v>0</v>
      </c>
      <c r="G60" s="54">
        <f t="shared" si="2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7"/>
        <v>2695.2511489615345</v>
      </c>
      <c r="K60" s="14">
        <f t="shared" si="3"/>
        <v>0</v>
      </c>
      <c r="L60" s="13">
        <f t="shared" si="4"/>
        <v>0</v>
      </c>
      <c r="M60" s="13">
        <f t="shared" si="5"/>
        <v>0</v>
      </c>
    </row>
    <row r="61" spans="1:13" ht="14.25" x14ac:dyDescent="0.2">
      <c r="A61" s="59">
        <v>58</v>
      </c>
      <c r="B61" s="20" t="s">
        <v>106</v>
      </c>
      <c r="C61" s="54">
        <f>+'10.1.14_SIS'!CX62</f>
        <v>0</v>
      </c>
      <c r="D61" s="54">
        <f>+'2.1.15_SIS'!CU62</f>
        <v>0</v>
      </c>
      <c r="E61" s="54">
        <f t="shared" si="6"/>
        <v>0</v>
      </c>
      <c r="F61" s="54">
        <f t="shared" si="1"/>
        <v>0</v>
      </c>
      <c r="G61" s="54">
        <f t="shared" si="2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7"/>
        <v>3185.0764818941061</v>
      </c>
      <c r="K61" s="14">
        <f t="shared" si="3"/>
        <v>0</v>
      </c>
      <c r="L61" s="13">
        <f t="shared" si="4"/>
        <v>0</v>
      </c>
      <c r="M61" s="13">
        <f t="shared" si="5"/>
        <v>0</v>
      </c>
    </row>
    <row r="62" spans="1:13" ht="14.25" x14ac:dyDescent="0.2">
      <c r="A62" s="59">
        <v>59</v>
      </c>
      <c r="B62" s="20" t="s">
        <v>105</v>
      </c>
      <c r="C62" s="54">
        <f>+'10.1.14_SIS'!CX63</f>
        <v>0</v>
      </c>
      <c r="D62" s="54">
        <f>+'2.1.15_SIS'!CU63</f>
        <v>0</v>
      </c>
      <c r="E62" s="54">
        <f t="shared" si="6"/>
        <v>0</v>
      </c>
      <c r="F62" s="54">
        <f t="shared" si="1"/>
        <v>0</v>
      </c>
      <c r="G62" s="54">
        <f t="shared" si="2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7"/>
        <v>3655.7331467609238</v>
      </c>
      <c r="K62" s="14">
        <f t="shared" si="3"/>
        <v>0</v>
      </c>
      <c r="L62" s="13">
        <f t="shared" si="4"/>
        <v>0</v>
      </c>
      <c r="M62" s="13">
        <f t="shared" si="5"/>
        <v>0</v>
      </c>
    </row>
    <row r="63" spans="1:13" ht="14.25" x14ac:dyDescent="0.2">
      <c r="A63" s="60">
        <v>60</v>
      </c>
      <c r="B63" s="22" t="s">
        <v>104</v>
      </c>
      <c r="C63" s="55">
        <f>+'10.1.14_SIS'!CX64</f>
        <v>0</v>
      </c>
      <c r="D63" s="55">
        <f>+'2.1.15_SIS'!CU64</f>
        <v>0</v>
      </c>
      <c r="E63" s="55">
        <f t="shared" si="6"/>
        <v>0</v>
      </c>
      <c r="F63" s="55">
        <f t="shared" si="1"/>
        <v>0</v>
      </c>
      <c r="G63" s="55">
        <f t="shared" si="2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7"/>
        <v>2947.632045031914</v>
      </c>
      <c r="K63" s="10">
        <f t="shared" si="3"/>
        <v>0</v>
      </c>
      <c r="L63" s="11">
        <f t="shared" si="4"/>
        <v>0</v>
      </c>
      <c r="M63" s="11">
        <f t="shared" si="5"/>
        <v>0</v>
      </c>
    </row>
    <row r="64" spans="1:13" ht="14.25" x14ac:dyDescent="0.2">
      <c r="A64" s="59">
        <v>61</v>
      </c>
      <c r="B64" s="20" t="s">
        <v>103</v>
      </c>
      <c r="C64" s="54">
        <f>+'10.1.14_SIS'!CX65</f>
        <v>0</v>
      </c>
      <c r="D64" s="54">
        <f>+'2.1.15_SIS'!CU65</f>
        <v>0</v>
      </c>
      <c r="E64" s="54">
        <f t="shared" si="6"/>
        <v>0</v>
      </c>
      <c r="F64" s="54">
        <f t="shared" si="1"/>
        <v>0</v>
      </c>
      <c r="G64" s="54">
        <f t="shared" si="2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7"/>
        <v>1843.9337678184593</v>
      </c>
      <c r="K64" s="14">
        <f t="shared" si="3"/>
        <v>0</v>
      </c>
      <c r="L64" s="13">
        <f t="shared" si="4"/>
        <v>0</v>
      </c>
      <c r="M64" s="13">
        <f t="shared" si="5"/>
        <v>0</v>
      </c>
    </row>
    <row r="65" spans="1:13" ht="14.25" x14ac:dyDescent="0.2">
      <c r="A65" s="59">
        <v>62</v>
      </c>
      <c r="B65" s="20" t="s">
        <v>102</v>
      </c>
      <c r="C65" s="54">
        <f>+'10.1.14_SIS'!CX66</f>
        <v>0</v>
      </c>
      <c r="D65" s="54">
        <f>+'2.1.15_SIS'!CU66</f>
        <v>0</v>
      </c>
      <c r="E65" s="54">
        <f t="shared" si="6"/>
        <v>0</v>
      </c>
      <c r="F65" s="54">
        <f t="shared" si="1"/>
        <v>0</v>
      </c>
      <c r="G65" s="54">
        <f t="shared" si="2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7"/>
        <v>3208.577269258004</v>
      </c>
      <c r="K65" s="14">
        <f t="shared" si="3"/>
        <v>0</v>
      </c>
      <c r="L65" s="13">
        <f t="shared" si="4"/>
        <v>0</v>
      </c>
      <c r="M65" s="13">
        <f t="shared" si="5"/>
        <v>0</v>
      </c>
    </row>
    <row r="66" spans="1:13" ht="14.25" x14ac:dyDescent="0.2">
      <c r="A66" s="59">
        <v>63</v>
      </c>
      <c r="B66" s="20" t="s">
        <v>101</v>
      </c>
      <c r="C66" s="54">
        <f>+'10.1.14_SIS'!CX67</f>
        <v>0</v>
      </c>
      <c r="D66" s="54">
        <f>+'2.1.15_SIS'!CU67</f>
        <v>0</v>
      </c>
      <c r="E66" s="54">
        <f t="shared" si="6"/>
        <v>0</v>
      </c>
      <c r="F66" s="54">
        <f t="shared" si="1"/>
        <v>0</v>
      </c>
      <c r="G66" s="54">
        <f t="shared" si="2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7"/>
        <v>2440.5856740924046</v>
      </c>
      <c r="K66" s="14">
        <f t="shared" si="3"/>
        <v>0</v>
      </c>
      <c r="L66" s="13">
        <f t="shared" si="4"/>
        <v>0</v>
      </c>
      <c r="M66" s="13">
        <f t="shared" si="5"/>
        <v>0</v>
      </c>
    </row>
    <row r="67" spans="1:13" ht="14.25" x14ac:dyDescent="0.2">
      <c r="A67" s="59">
        <v>64</v>
      </c>
      <c r="B67" s="20" t="s">
        <v>100</v>
      </c>
      <c r="C67" s="54">
        <f>+'10.1.14_SIS'!CX68</f>
        <v>0</v>
      </c>
      <c r="D67" s="54">
        <f>+'2.1.15_SIS'!CU68</f>
        <v>0</v>
      </c>
      <c r="E67" s="54">
        <f t="shared" si="6"/>
        <v>0</v>
      </c>
      <c r="F67" s="54">
        <f t="shared" si="1"/>
        <v>0</v>
      </c>
      <c r="G67" s="54">
        <f t="shared" si="2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7"/>
        <v>3435.2453766389126</v>
      </c>
      <c r="K67" s="14">
        <f t="shared" si="3"/>
        <v>0</v>
      </c>
      <c r="L67" s="13">
        <f t="shared" si="4"/>
        <v>0</v>
      </c>
      <c r="M67" s="13">
        <f t="shared" si="5"/>
        <v>0</v>
      </c>
    </row>
    <row r="68" spans="1:13" ht="14.25" x14ac:dyDescent="0.2">
      <c r="A68" s="60">
        <v>65</v>
      </c>
      <c r="B68" s="22" t="s">
        <v>99</v>
      </c>
      <c r="C68" s="55">
        <f>+'10.1.14_SIS'!CX69</f>
        <v>0</v>
      </c>
      <c r="D68" s="55">
        <f>+'2.1.15_SIS'!CU69</f>
        <v>0</v>
      </c>
      <c r="E68" s="55">
        <f t="shared" si="6"/>
        <v>0</v>
      </c>
      <c r="F68" s="55">
        <f t="shared" ref="F68:F72" si="8">IF(E68&gt;0,E68,0)</f>
        <v>0</v>
      </c>
      <c r="G68" s="55">
        <f t="shared" ref="G68:G72" si="9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si="7"/>
        <v>2802.1402771971821</v>
      </c>
      <c r="K68" s="10">
        <f t="shared" ref="K68:K72" si="10">E68*J68</f>
        <v>0</v>
      </c>
      <c r="L68" s="11">
        <f t="shared" ref="L68:L72" si="11">IF(K68&gt;0,K68,0)</f>
        <v>0</v>
      </c>
      <c r="M68" s="11">
        <f t="shared" ref="M68:M72" si="12">IF(K68&lt;0,K68,0)</f>
        <v>0</v>
      </c>
    </row>
    <row r="69" spans="1:13" ht="14.25" x14ac:dyDescent="0.2">
      <c r="A69" s="59">
        <v>66</v>
      </c>
      <c r="B69" s="20" t="s">
        <v>98</v>
      </c>
      <c r="C69" s="54">
        <f>+'10.1.14_SIS'!CX70</f>
        <v>0</v>
      </c>
      <c r="D69" s="54">
        <f>+'2.1.15_SIS'!CU70</f>
        <v>0</v>
      </c>
      <c r="E69" s="54">
        <f t="shared" ref="E69:E72" si="13">D69-C69</f>
        <v>0</v>
      </c>
      <c r="F69" s="54">
        <f t="shared" si="8"/>
        <v>0</v>
      </c>
      <c r="G69" s="54">
        <f t="shared" si="9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ref="J69:J72" si="14">(H69+I69)*0.5</f>
        <v>3647.034271695502</v>
      </c>
      <c r="K69" s="14">
        <f t="shared" si="10"/>
        <v>0</v>
      </c>
      <c r="L69" s="13">
        <f t="shared" si="11"/>
        <v>0</v>
      </c>
      <c r="M69" s="13">
        <f t="shared" si="12"/>
        <v>0</v>
      </c>
    </row>
    <row r="70" spans="1:13" ht="14.25" x14ac:dyDescent="0.2">
      <c r="A70" s="59">
        <v>67</v>
      </c>
      <c r="B70" s="20" t="s">
        <v>97</v>
      </c>
      <c r="C70" s="54">
        <f>+'10.1.14_SIS'!CX71</f>
        <v>5</v>
      </c>
      <c r="D70" s="54">
        <f>+'2.1.15_SIS'!CU71</f>
        <v>5</v>
      </c>
      <c r="E70" s="54">
        <f t="shared" si="13"/>
        <v>0</v>
      </c>
      <c r="F70" s="54">
        <f t="shared" si="8"/>
        <v>0</v>
      </c>
      <c r="G70" s="54">
        <f t="shared" si="9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4"/>
        <v>2872.3783868067057</v>
      </c>
      <c r="K70" s="14">
        <f t="shared" si="10"/>
        <v>0</v>
      </c>
      <c r="L70" s="13">
        <f t="shared" si="11"/>
        <v>0</v>
      </c>
      <c r="M70" s="13">
        <f t="shared" si="12"/>
        <v>0</v>
      </c>
    </row>
    <row r="71" spans="1:13" ht="14.25" x14ac:dyDescent="0.2">
      <c r="A71" s="59">
        <v>68</v>
      </c>
      <c r="B71" s="20" t="s">
        <v>96</v>
      </c>
      <c r="C71" s="54">
        <f>+'10.1.14_SIS'!CX72</f>
        <v>89</v>
      </c>
      <c r="D71" s="54">
        <f>+'2.1.15_SIS'!CU72</f>
        <v>85</v>
      </c>
      <c r="E71" s="54">
        <f t="shared" si="13"/>
        <v>-4</v>
      </c>
      <c r="F71" s="54">
        <f t="shared" si="8"/>
        <v>0</v>
      </c>
      <c r="G71" s="54">
        <f t="shared" si="9"/>
        <v>-4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4"/>
        <v>3594.43221012803</v>
      </c>
      <c r="K71" s="14">
        <f t="shared" si="10"/>
        <v>-14377.72884051212</v>
      </c>
      <c r="L71" s="13">
        <f t="shared" si="11"/>
        <v>0</v>
      </c>
      <c r="M71" s="13">
        <f t="shared" si="12"/>
        <v>-14377.72884051212</v>
      </c>
    </row>
    <row r="72" spans="1:13" ht="14.25" x14ac:dyDescent="0.2">
      <c r="A72" s="59">
        <v>69</v>
      </c>
      <c r="B72" s="20" t="s">
        <v>95</v>
      </c>
      <c r="C72" s="54">
        <f>+'10.1.14_SIS'!CX73</f>
        <v>0</v>
      </c>
      <c r="D72" s="54">
        <f>+'2.1.15_SIS'!CU73</f>
        <v>0</v>
      </c>
      <c r="E72" s="54">
        <f t="shared" si="13"/>
        <v>0</v>
      </c>
      <c r="F72" s="54">
        <f t="shared" si="8"/>
        <v>0</v>
      </c>
      <c r="G72" s="54">
        <f t="shared" si="9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4"/>
        <v>3214.0823960640669</v>
      </c>
      <c r="K72" s="14">
        <f t="shared" si="10"/>
        <v>0</v>
      </c>
      <c r="L72" s="13">
        <f t="shared" si="11"/>
        <v>0</v>
      </c>
      <c r="M72" s="13">
        <f t="shared" si="12"/>
        <v>0</v>
      </c>
    </row>
    <row r="73" spans="1:13" ht="13.5" thickBot="1" x14ac:dyDescent="0.25">
      <c r="A73" s="35"/>
      <c r="B73" s="34" t="s">
        <v>94</v>
      </c>
      <c r="C73" s="67">
        <f>SUM(C4:C72)</f>
        <v>149</v>
      </c>
      <c r="D73" s="67">
        <f>SUM(D4:D72)</f>
        <v>169</v>
      </c>
      <c r="E73" s="67">
        <f>SUM(E4:E72)</f>
        <v>20</v>
      </c>
      <c r="F73" s="67">
        <f>SUM(F4:F72)</f>
        <v>24</v>
      </c>
      <c r="G73" s="67">
        <f>SUM(G4:G72)</f>
        <v>-4</v>
      </c>
      <c r="H73" s="33"/>
      <c r="I73" s="32"/>
      <c r="J73" s="32"/>
      <c r="K73" s="31">
        <f>SUM(K4:K72)</f>
        <v>35603.179091410093</v>
      </c>
      <c r="L73" s="31">
        <f>SUM(L4:L72)</f>
        <v>49980.907931922215</v>
      </c>
      <c r="M73" s="31">
        <f>SUM(M4:M72)</f>
        <v>-14377.72884051212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February 1 Mid-year Adjustment for Students</oddHeader>
    <oddFooter>&amp;R&amp;P</oddFooter>
  </headerFooter>
  <colBreaks count="1" manualBreakCount="1">
    <brk id="7" max="73" man="1"/>
  </col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19" t="s">
        <v>519</v>
      </c>
      <c r="B1" s="220"/>
      <c r="C1" s="125" t="s">
        <v>508</v>
      </c>
      <c r="D1" s="124" t="s">
        <v>710</v>
      </c>
      <c r="E1" s="43" t="s">
        <v>709</v>
      </c>
      <c r="F1" s="43" t="s">
        <v>501</v>
      </c>
      <c r="G1" s="43" t="s">
        <v>502</v>
      </c>
      <c r="H1" s="126" t="s">
        <v>517</v>
      </c>
      <c r="I1" s="127" t="s">
        <v>503</v>
      </c>
      <c r="J1" s="124" t="s">
        <v>712</v>
      </c>
      <c r="K1" s="123" t="s">
        <v>505</v>
      </c>
      <c r="L1" s="123" t="s">
        <v>506</v>
      </c>
      <c r="M1" s="123" t="s">
        <v>507</v>
      </c>
    </row>
    <row r="2" spans="1:13" ht="13.9" customHeight="1" x14ac:dyDescent="0.25">
      <c r="A2" s="39"/>
      <c r="B2" s="38"/>
      <c r="C2" s="29">
        <v>1</v>
      </c>
      <c r="D2" s="29">
        <f>C2+1</f>
        <v>2</v>
      </c>
      <c r="E2" s="29">
        <f>D2+1</f>
        <v>3</v>
      </c>
      <c r="F2" s="29">
        <f t="shared" ref="F2:M2" si="0">E2+1</f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28" t="s">
        <v>90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54">
        <f>+'10.1.14_SIS'!CY5</f>
        <v>0</v>
      </c>
      <c r="D4" s="54">
        <f>+'2.1.15_SIS'!CV5</f>
        <v>0</v>
      </c>
      <c r="E4" s="54">
        <f>D4-C4</f>
        <v>0</v>
      </c>
      <c r="F4" s="54">
        <f t="shared" ref="F4:F67" si="1">IF(E4&gt;0,E4,0)</f>
        <v>0</v>
      </c>
      <c r="G4" s="54">
        <f t="shared" ref="G4:G67" si="2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>(H4+I4)*0.5</f>
        <v>2771.6692206674916</v>
      </c>
      <c r="K4" s="14">
        <f t="shared" ref="K4:K67" si="3">E4*J4</f>
        <v>0</v>
      </c>
      <c r="L4" s="13">
        <f t="shared" ref="L4:L67" si="4">IF(K4&gt;0,K4,0)</f>
        <v>0</v>
      </c>
      <c r="M4" s="13">
        <f t="shared" ref="M4:M67" si="5">IF(K4&lt;0,K4,0)</f>
        <v>0</v>
      </c>
    </row>
    <row r="5" spans="1:13" ht="14.25" x14ac:dyDescent="0.2">
      <c r="A5" s="59">
        <v>2</v>
      </c>
      <c r="B5" s="20" t="s">
        <v>162</v>
      </c>
      <c r="C5" s="54">
        <f>+'10.1.14_SIS'!CY6</f>
        <v>0</v>
      </c>
      <c r="D5" s="54">
        <f>+'2.1.15_SIS'!CV6</f>
        <v>0</v>
      </c>
      <c r="E5" s="54">
        <f t="shared" ref="E5:E68" si="6">D5-C5</f>
        <v>0</v>
      </c>
      <c r="F5" s="54">
        <f t="shared" si="1"/>
        <v>0</v>
      </c>
      <c r="G5" s="54">
        <f t="shared" si="2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ref="J5:J68" si="7">(H5+I5)*0.5</f>
        <v>3579.4733208693319</v>
      </c>
      <c r="K5" s="14">
        <f t="shared" si="3"/>
        <v>0</v>
      </c>
      <c r="L5" s="13">
        <f t="shared" si="4"/>
        <v>0</v>
      </c>
      <c r="M5" s="13">
        <f t="shared" si="5"/>
        <v>0</v>
      </c>
    </row>
    <row r="6" spans="1:13" ht="14.25" x14ac:dyDescent="0.2">
      <c r="A6" s="59">
        <v>3</v>
      </c>
      <c r="B6" s="20" t="s">
        <v>161</v>
      </c>
      <c r="C6" s="54">
        <f>+'10.1.14_SIS'!CY7</f>
        <v>0</v>
      </c>
      <c r="D6" s="54">
        <f>+'2.1.15_SIS'!CV7</f>
        <v>0</v>
      </c>
      <c r="E6" s="54">
        <f t="shared" si="6"/>
        <v>0</v>
      </c>
      <c r="F6" s="54">
        <f t="shared" si="1"/>
        <v>0</v>
      </c>
      <c r="G6" s="54">
        <f t="shared" si="2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7"/>
        <v>2376.013101369841</v>
      </c>
      <c r="K6" s="14">
        <f t="shared" si="3"/>
        <v>0</v>
      </c>
      <c r="L6" s="13">
        <f t="shared" si="4"/>
        <v>0</v>
      </c>
      <c r="M6" s="13">
        <f t="shared" si="5"/>
        <v>0</v>
      </c>
    </row>
    <row r="7" spans="1:13" ht="14.25" x14ac:dyDescent="0.2">
      <c r="A7" s="59">
        <v>4</v>
      </c>
      <c r="B7" s="20" t="s">
        <v>160</v>
      </c>
      <c r="C7" s="54">
        <f>+'10.1.14_SIS'!CY8</f>
        <v>0</v>
      </c>
      <c r="D7" s="54">
        <f>+'2.1.15_SIS'!CV8</f>
        <v>0</v>
      </c>
      <c r="E7" s="54">
        <f t="shared" si="6"/>
        <v>0</v>
      </c>
      <c r="F7" s="54">
        <f t="shared" si="1"/>
        <v>0</v>
      </c>
      <c r="G7" s="54">
        <f t="shared" si="2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7"/>
        <v>3352.4090723439285</v>
      </c>
      <c r="K7" s="14">
        <f t="shared" si="3"/>
        <v>0</v>
      </c>
      <c r="L7" s="13">
        <f t="shared" si="4"/>
        <v>0</v>
      </c>
      <c r="M7" s="13">
        <f t="shared" si="5"/>
        <v>0</v>
      </c>
    </row>
    <row r="8" spans="1:13" ht="14.25" x14ac:dyDescent="0.2">
      <c r="A8" s="60">
        <v>5</v>
      </c>
      <c r="B8" s="22" t="s">
        <v>159</v>
      </c>
      <c r="C8" s="55">
        <f>+'10.1.14_SIS'!CY9</f>
        <v>0</v>
      </c>
      <c r="D8" s="55">
        <f>+'2.1.15_SIS'!CV9</f>
        <v>0</v>
      </c>
      <c r="E8" s="55">
        <f t="shared" si="6"/>
        <v>0</v>
      </c>
      <c r="F8" s="55">
        <f t="shared" si="1"/>
        <v>0</v>
      </c>
      <c r="G8" s="55">
        <f t="shared" si="2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7"/>
        <v>2912.4252830049554</v>
      </c>
      <c r="K8" s="10">
        <f t="shared" si="3"/>
        <v>0</v>
      </c>
      <c r="L8" s="11">
        <f t="shared" si="4"/>
        <v>0</v>
      </c>
      <c r="M8" s="11">
        <f t="shared" si="5"/>
        <v>0</v>
      </c>
    </row>
    <row r="9" spans="1:13" ht="14.25" x14ac:dyDescent="0.2">
      <c r="A9" s="59">
        <v>6</v>
      </c>
      <c r="B9" s="20" t="s">
        <v>158</v>
      </c>
      <c r="C9" s="54">
        <f>+'10.1.14_SIS'!CY10</f>
        <v>0</v>
      </c>
      <c r="D9" s="54">
        <f>+'2.1.15_SIS'!CV10</f>
        <v>0</v>
      </c>
      <c r="E9" s="54">
        <f t="shared" si="6"/>
        <v>0</v>
      </c>
      <c r="F9" s="54">
        <f t="shared" si="1"/>
        <v>0</v>
      </c>
      <c r="G9" s="54">
        <f t="shared" si="2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7"/>
        <v>2961.9943062477932</v>
      </c>
      <c r="K9" s="14">
        <f t="shared" si="3"/>
        <v>0</v>
      </c>
      <c r="L9" s="13">
        <f t="shared" si="4"/>
        <v>0</v>
      </c>
      <c r="M9" s="13">
        <f t="shared" si="5"/>
        <v>0</v>
      </c>
    </row>
    <row r="10" spans="1:13" ht="14.25" x14ac:dyDescent="0.2">
      <c r="A10" s="59">
        <v>7</v>
      </c>
      <c r="B10" s="20" t="s">
        <v>157</v>
      </c>
      <c r="C10" s="54">
        <f>+'10.1.14_SIS'!CY11</f>
        <v>0</v>
      </c>
      <c r="D10" s="54">
        <f>+'2.1.15_SIS'!CV11</f>
        <v>0</v>
      </c>
      <c r="E10" s="54">
        <f t="shared" si="6"/>
        <v>0</v>
      </c>
      <c r="F10" s="54">
        <f t="shared" si="1"/>
        <v>0</v>
      </c>
      <c r="G10" s="54">
        <f t="shared" si="2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7"/>
        <v>1499.961598173516</v>
      </c>
      <c r="K10" s="14">
        <f t="shared" si="3"/>
        <v>0</v>
      </c>
      <c r="L10" s="13">
        <f t="shared" si="4"/>
        <v>0</v>
      </c>
      <c r="M10" s="13">
        <f t="shared" si="5"/>
        <v>0</v>
      </c>
    </row>
    <row r="11" spans="1:13" ht="14.25" x14ac:dyDescent="0.2">
      <c r="A11" s="59">
        <v>8</v>
      </c>
      <c r="B11" s="20" t="s">
        <v>156</v>
      </c>
      <c r="C11" s="54">
        <f>+'10.1.14_SIS'!CY12</f>
        <v>0</v>
      </c>
      <c r="D11" s="54">
        <f>+'2.1.15_SIS'!CV12</f>
        <v>0</v>
      </c>
      <c r="E11" s="54">
        <f t="shared" si="6"/>
        <v>0</v>
      </c>
      <c r="F11" s="54">
        <f t="shared" si="1"/>
        <v>0</v>
      </c>
      <c r="G11" s="54">
        <f t="shared" si="2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7"/>
        <v>2697.7812297794271</v>
      </c>
      <c r="K11" s="14">
        <f t="shared" si="3"/>
        <v>0</v>
      </c>
      <c r="L11" s="13">
        <f t="shared" si="4"/>
        <v>0</v>
      </c>
      <c r="M11" s="13">
        <f t="shared" si="5"/>
        <v>0</v>
      </c>
    </row>
    <row r="12" spans="1:13" ht="14.25" x14ac:dyDescent="0.2">
      <c r="A12" s="59">
        <v>9</v>
      </c>
      <c r="B12" s="20" t="s">
        <v>155</v>
      </c>
      <c r="C12" s="54">
        <f>+'10.1.14_SIS'!CY13</f>
        <v>0</v>
      </c>
      <c r="D12" s="54">
        <f>+'2.1.15_SIS'!CV13</f>
        <v>0</v>
      </c>
      <c r="E12" s="54">
        <f t="shared" si="6"/>
        <v>0</v>
      </c>
      <c r="F12" s="54">
        <f t="shared" si="1"/>
        <v>0</v>
      </c>
      <c r="G12" s="54">
        <f t="shared" si="2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7"/>
        <v>2688.6107536022505</v>
      </c>
      <c r="K12" s="14">
        <f t="shared" si="3"/>
        <v>0</v>
      </c>
      <c r="L12" s="13">
        <f t="shared" si="4"/>
        <v>0</v>
      </c>
      <c r="M12" s="13">
        <f t="shared" si="5"/>
        <v>0</v>
      </c>
    </row>
    <row r="13" spans="1:13" ht="14.25" x14ac:dyDescent="0.2">
      <c r="A13" s="60">
        <v>10</v>
      </c>
      <c r="B13" s="22" t="s">
        <v>154</v>
      </c>
      <c r="C13" s="55">
        <f>+'10.1.14_SIS'!CY14</f>
        <v>0</v>
      </c>
      <c r="D13" s="55">
        <f>+'2.1.15_SIS'!CV14</f>
        <v>0</v>
      </c>
      <c r="E13" s="55">
        <f t="shared" si="6"/>
        <v>0</v>
      </c>
      <c r="F13" s="55">
        <f t="shared" si="1"/>
        <v>0</v>
      </c>
      <c r="G13" s="55">
        <f t="shared" si="2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7"/>
        <v>2496.207366959236</v>
      </c>
      <c r="K13" s="10">
        <f t="shared" si="3"/>
        <v>0</v>
      </c>
      <c r="L13" s="11">
        <f t="shared" si="4"/>
        <v>0</v>
      </c>
      <c r="M13" s="11">
        <f t="shared" si="5"/>
        <v>0</v>
      </c>
    </row>
    <row r="14" spans="1:13" ht="14.25" x14ac:dyDescent="0.2">
      <c r="A14" s="59">
        <v>11</v>
      </c>
      <c r="B14" s="20" t="s">
        <v>153</v>
      </c>
      <c r="C14" s="54">
        <f>+'10.1.14_SIS'!CY15</f>
        <v>0</v>
      </c>
      <c r="D14" s="54">
        <f>+'2.1.15_SIS'!CV15</f>
        <v>0</v>
      </c>
      <c r="E14" s="54">
        <f t="shared" si="6"/>
        <v>0</v>
      </c>
      <c r="F14" s="54">
        <f t="shared" si="1"/>
        <v>0</v>
      </c>
      <c r="G14" s="54">
        <f t="shared" si="2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7"/>
        <v>3902.5436118176676</v>
      </c>
      <c r="K14" s="14">
        <f t="shared" si="3"/>
        <v>0</v>
      </c>
      <c r="L14" s="13">
        <f t="shared" si="4"/>
        <v>0</v>
      </c>
      <c r="M14" s="13">
        <f t="shared" si="5"/>
        <v>0</v>
      </c>
    </row>
    <row r="15" spans="1:13" ht="14.25" x14ac:dyDescent="0.2">
      <c r="A15" s="59">
        <v>12</v>
      </c>
      <c r="B15" s="20" t="s">
        <v>152</v>
      </c>
      <c r="C15" s="54">
        <f>+'10.1.14_SIS'!CY16</f>
        <v>0</v>
      </c>
      <c r="D15" s="54">
        <f>+'2.1.15_SIS'!CV16</f>
        <v>0</v>
      </c>
      <c r="E15" s="54">
        <f t="shared" si="6"/>
        <v>0</v>
      </c>
      <c r="F15" s="54">
        <f t="shared" si="1"/>
        <v>0</v>
      </c>
      <c r="G15" s="54">
        <f t="shared" si="2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7"/>
        <v>1364.9570491803279</v>
      </c>
      <c r="K15" s="14">
        <f t="shared" si="3"/>
        <v>0</v>
      </c>
      <c r="L15" s="13">
        <f t="shared" si="4"/>
        <v>0</v>
      </c>
      <c r="M15" s="13">
        <f t="shared" si="5"/>
        <v>0</v>
      </c>
    </row>
    <row r="16" spans="1:13" ht="14.25" x14ac:dyDescent="0.2">
      <c r="A16" s="59">
        <v>13</v>
      </c>
      <c r="B16" s="20" t="s">
        <v>151</v>
      </c>
      <c r="C16" s="54">
        <f>+'10.1.14_SIS'!CY17</f>
        <v>0</v>
      </c>
      <c r="D16" s="54">
        <f>+'2.1.15_SIS'!CV17</f>
        <v>0</v>
      </c>
      <c r="E16" s="54">
        <f t="shared" si="6"/>
        <v>0</v>
      </c>
      <c r="F16" s="54">
        <f t="shared" si="1"/>
        <v>0</v>
      </c>
      <c r="G16" s="54">
        <f t="shared" si="2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7"/>
        <v>3591.5298879166107</v>
      </c>
      <c r="K16" s="14">
        <f t="shared" si="3"/>
        <v>0</v>
      </c>
      <c r="L16" s="13">
        <f t="shared" si="4"/>
        <v>0</v>
      </c>
      <c r="M16" s="13">
        <f t="shared" si="5"/>
        <v>0</v>
      </c>
    </row>
    <row r="17" spans="1:13" ht="14.25" x14ac:dyDescent="0.2">
      <c r="A17" s="59">
        <v>14</v>
      </c>
      <c r="B17" s="20" t="s">
        <v>150</v>
      </c>
      <c r="C17" s="54">
        <f>+'10.1.14_SIS'!CY18</f>
        <v>0</v>
      </c>
      <c r="D17" s="54">
        <f>+'2.1.15_SIS'!CV18</f>
        <v>0</v>
      </c>
      <c r="E17" s="54">
        <f t="shared" si="6"/>
        <v>0</v>
      </c>
      <c r="F17" s="54">
        <f t="shared" si="1"/>
        <v>0</v>
      </c>
      <c r="G17" s="54">
        <f t="shared" si="2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7"/>
        <v>3072.4654706249999</v>
      </c>
      <c r="K17" s="14">
        <f t="shared" si="3"/>
        <v>0</v>
      </c>
      <c r="L17" s="13">
        <f t="shared" si="4"/>
        <v>0</v>
      </c>
      <c r="M17" s="13">
        <f t="shared" si="5"/>
        <v>0</v>
      </c>
    </row>
    <row r="18" spans="1:13" ht="14.25" x14ac:dyDescent="0.2">
      <c r="A18" s="60">
        <v>15</v>
      </c>
      <c r="B18" s="22" t="s">
        <v>149</v>
      </c>
      <c r="C18" s="55">
        <f>+'10.1.14_SIS'!CY19</f>
        <v>0</v>
      </c>
      <c r="D18" s="55">
        <f>+'2.1.15_SIS'!CV19</f>
        <v>0</v>
      </c>
      <c r="E18" s="55">
        <f t="shared" si="6"/>
        <v>0</v>
      </c>
      <c r="F18" s="55">
        <f t="shared" si="1"/>
        <v>0</v>
      </c>
      <c r="G18" s="55">
        <f t="shared" si="2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7"/>
        <v>3151.8142607029977</v>
      </c>
      <c r="K18" s="10">
        <f t="shared" si="3"/>
        <v>0</v>
      </c>
      <c r="L18" s="11">
        <f t="shared" si="4"/>
        <v>0</v>
      </c>
      <c r="M18" s="11">
        <f t="shared" si="5"/>
        <v>0</v>
      </c>
    </row>
    <row r="19" spans="1:13" ht="14.25" x14ac:dyDescent="0.2">
      <c r="A19" s="59">
        <v>16</v>
      </c>
      <c r="B19" s="20" t="s">
        <v>148</v>
      </c>
      <c r="C19" s="54">
        <f>+'10.1.14_SIS'!CY20</f>
        <v>0</v>
      </c>
      <c r="D19" s="54">
        <f>+'2.1.15_SIS'!CV20</f>
        <v>0</v>
      </c>
      <c r="E19" s="54">
        <f t="shared" si="6"/>
        <v>0</v>
      </c>
      <c r="F19" s="54">
        <f t="shared" si="1"/>
        <v>0</v>
      </c>
      <c r="G19" s="54">
        <f t="shared" si="2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7"/>
        <v>1333.4897177171013</v>
      </c>
      <c r="K19" s="14">
        <f t="shared" si="3"/>
        <v>0</v>
      </c>
      <c r="L19" s="13">
        <f t="shared" si="4"/>
        <v>0</v>
      </c>
      <c r="M19" s="13">
        <f t="shared" si="5"/>
        <v>0</v>
      </c>
    </row>
    <row r="20" spans="1:13" ht="14.25" x14ac:dyDescent="0.2">
      <c r="A20" s="59">
        <v>17</v>
      </c>
      <c r="B20" s="20" t="s">
        <v>147</v>
      </c>
      <c r="C20" s="54">
        <f>+'10.1.14_SIS'!CY21</f>
        <v>0</v>
      </c>
      <c r="D20" s="54">
        <f>+'2.1.15_SIS'!CV21</f>
        <v>0</v>
      </c>
      <c r="E20" s="54">
        <f t="shared" si="6"/>
        <v>0</v>
      </c>
      <c r="F20" s="54">
        <f t="shared" si="1"/>
        <v>0</v>
      </c>
      <c r="G20" s="54">
        <f t="shared" si="2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7"/>
        <v>2082.5378304967589</v>
      </c>
      <c r="K20" s="14">
        <f t="shared" si="3"/>
        <v>0</v>
      </c>
      <c r="L20" s="13">
        <f t="shared" si="4"/>
        <v>0</v>
      </c>
      <c r="M20" s="13">
        <f t="shared" si="5"/>
        <v>0</v>
      </c>
    </row>
    <row r="21" spans="1:13" ht="14.25" x14ac:dyDescent="0.2">
      <c r="A21" s="59">
        <v>18</v>
      </c>
      <c r="B21" s="20" t="s">
        <v>146</v>
      </c>
      <c r="C21" s="54">
        <f>+'10.1.14_SIS'!CY22</f>
        <v>0</v>
      </c>
      <c r="D21" s="54">
        <f>+'2.1.15_SIS'!CV22</f>
        <v>0</v>
      </c>
      <c r="E21" s="54">
        <f t="shared" si="6"/>
        <v>0</v>
      </c>
      <c r="F21" s="54">
        <f t="shared" si="1"/>
        <v>0</v>
      </c>
      <c r="G21" s="54">
        <f t="shared" si="2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7"/>
        <v>3600.2516750237864</v>
      </c>
      <c r="K21" s="14">
        <f t="shared" si="3"/>
        <v>0</v>
      </c>
      <c r="L21" s="13">
        <f t="shared" si="4"/>
        <v>0</v>
      </c>
      <c r="M21" s="13">
        <f t="shared" si="5"/>
        <v>0</v>
      </c>
    </row>
    <row r="22" spans="1:13" ht="14.25" x14ac:dyDescent="0.2">
      <c r="A22" s="59">
        <v>19</v>
      </c>
      <c r="B22" s="20" t="s">
        <v>145</v>
      </c>
      <c r="C22" s="54">
        <f>+'10.1.14_SIS'!CY23</f>
        <v>0</v>
      </c>
      <c r="D22" s="54">
        <f>+'2.1.15_SIS'!CV23</f>
        <v>0</v>
      </c>
      <c r="E22" s="54">
        <f t="shared" si="6"/>
        <v>0</v>
      </c>
      <c r="F22" s="54">
        <f t="shared" si="1"/>
        <v>0</v>
      </c>
      <c r="G22" s="54">
        <f t="shared" si="2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7"/>
        <v>3109.9110934730224</v>
      </c>
      <c r="K22" s="14">
        <f t="shared" si="3"/>
        <v>0</v>
      </c>
      <c r="L22" s="13">
        <f t="shared" si="4"/>
        <v>0</v>
      </c>
      <c r="M22" s="13">
        <f t="shared" si="5"/>
        <v>0</v>
      </c>
    </row>
    <row r="23" spans="1:13" ht="14.25" x14ac:dyDescent="0.2">
      <c r="A23" s="60">
        <v>20</v>
      </c>
      <c r="B23" s="22" t="s">
        <v>144</v>
      </c>
      <c r="C23" s="55">
        <f>+'10.1.14_SIS'!CY24</f>
        <v>0</v>
      </c>
      <c r="D23" s="55">
        <f>+'2.1.15_SIS'!CV24</f>
        <v>0</v>
      </c>
      <c r="E23" s="55">
        <f t="shared" si="6"/>
        <v>0</v>
      </c>
      <c r="F23" s="55">
        <f t="shared" si="1"/>
        <v>0</v>
      </c>
      <c r="G23" s="55">
        <f t="shared" si="2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7"/>
        <v>2932.3450782781006</v>
      </c>
      <c r="K23" s="10">
        <f t="shared" si="3"/>
        <v>0</v>
      </c>
      <c r="L23" s="11">
        <f t="shared" si="4"/>
        <v>0</v>
      </c>
      <c r="M23" s="11">
        <f t="shared" si="5"/>
        <v>0</v>
      </c>
    </row>
    <row r="24" spans="1:13" ht="14.25" x14ac:dyDescent="0.2">
      <c r="A24" s="59">
        <v>21</v>
      </c>
      <c r="B24" s="20" t="s">
        <v>143</v>
      </c>
      <c r="C24" s="54">
        <f>+'10.1.14_SIS'!CY25</f>
        <v>1</v>
      </c>
      <c r="D24" s="54">
        <f>+'2.1.15_SIS'!CV25</f>
        <v>0</v>
      </c>
      <c r="E24" s="54">
        <f t="shared" si="6"/>
        <v>-1</v>
      </c>
      <c r="F24" s="54">
        <f t="shared" si="1"/>
        <v>0</v>
      </c>
      <c r="G24" s="54">
        <f t="shared" si="2"/>
        <v>-1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7"/>
        <v>3346.3271147933883</v>
      </c>
      <c r="K24" s="14">
        <f t="shared" si="3"/>
        <v>-3346.3271147933883</v>
      </c>
      <c r="L24" s="13">
        <f t="shared" si="4"/>
        <v>0</v>
      </c>
      <c r="M24" s="13">
        <f t="shared" si="5"/>
        <v>-3346.3271147933883</v>
      </c>
    </row>
    <row r="25" spans="1:13" ht="14.25" x14ac:dyDescent="0.2">
      <c r="A25" s="59">
        <v>22</v>
      </c>
      <c r="B25" s="20" t="s">
        <v>142</v>
      </c>
      <c r="C25" s="54">
        <f>+'10.1.14_SIS'!CY26</f>
        <v>0</v>
      </c>
      <c r="D25" s="54">
        <f>+'2.1.15_SIS'!CV26</f>
        <v>0</v>
      </c>
      <c r="E25" s="54">
        <f t="shared" si="6"/>
        <v>0</v>
      </c>
      <c r="F25" s="54">
        <f t="shared" si="1"/>
        <v>0</v>
      </c>
      <c r="G25" s="54">
        <f t="shared" si="2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7"/>
        <v>3456.2349904097996</v>
      </c>
      <c r="K25" s="14">
        <f t="shared" si="3"/>
        <v>0</v>
      </c>
      <c r="L25" s="13">
        <f t="shared" si="4"/>
        <v>0</v>
      </c>
      <c r="M25" s="13">
        <f t="shared" si="5"/>
        <v>0</v>
      </c>
    </row>
    <row r="26" spans="1:13" ht="14.25" x14ac:dyDescent="0.2">
      <c r="A26" s="59">
        <v>23</v>
      </c>
      <c r="B26" s="20" t="s">
        <v>141</v>
      </c>
      <c r="C26" s="54">
        <f>+'10.1.14_SIS'!CY27</f>
        <v>0</v>
      </c>
      <c r="D26" s="54">
        <f>+'2.1.15_SIS'!CV27</f>
        <v>0</v>
      </c>
      <c r="E26" s="54">
        <f t="shared" si="6"/>
        <v>0</v>
      </c>
      <c r="F26" s="54">
        <f t="shared" si="1"/>
        <v>0</v>
      </c>
      <c r="G26" s="54">
        <f t="shared" si="2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7"/>
        <v>2849.8007632989579</v>
      </c>
      <c r="K26" s="14">
        <f t="shared" si="3"/>
        <v>0</v>
      </c>
      <c r="L26" s="13">
        <f t="shared" si="4"/>
        <v>0</v>
      </c>
      <c r="M26" s="13">
        <f t="shared" si="5"/>
        <v>0</v>
      </c>
    </row>
    <row r="27" spans="1:13" ht="14.25" x14ac:dyDescent="0.2">
      <c r="A27" s="59">
        <v>24</v>
      </c>
      <c r="B27" s="20" t="s">
        <v>140</v>
      </c>
      <c r="C27" s="54">
        <f>+'10.1.14_SIS'!CY28</f>
        <v>0</v>
      </c>
      <c r="D27" s="54">
        <f>+'2.1.15_SIS'!CV28</f>
        <v>0</v>
      </c>
      <c r="E27" s="54">
        <f t="shared" si="6"/>
        <v>0</v>
      </c>
      <c r="F27" s="54">
        <f t="shared" si="1"/>
        <v>0</v>
      </c>
      <c r="G27" s="54">
        <f t="shared" si="2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7"/>
        <v>1732.96201807885</v>
      </c>
      <c r="K27" s="14">
        <f t="shared" si="3"/>
        <v>0</v>
      </c>
      <c r="L27" s="13">
        <f t="shared" si="4"/>
        <v>0</v>
      </c>
      <c r="M27" s="13">
        <f t="shared" si="5"/>
        <v>0</v>
      </c>
    </row>
    <row r="28" spans="1:13" ht="14.25" x14ac:dyDescent="0.2">
      <c r="A28" s="60">
        <v>25</v>
      </c>
      <c r="B28" s="22" t="s">
        <v>139</v>
      </c>
      <c r="C28" s="55">
        <f>+'10.1.14_SIS'!CY29</f>
        <v>0</v>
      </c>
      <c r="D28" s="55">
        <f>+'2.1.15_SIS'!CV29</f>
        <v>0</v>
      </c>
      <c r="E28" s="55">
        <f t="shared" si="6"/>
        <v>0</v>
      </c>
      <c r="F28" s="55">
        <f t="shared" si="1"/>
        <v>0</v>
      </c>
      <c r="G28" s="55">
        <f t="shared" si="2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7"/>
        <v>2413.4010137472851</v>
      </c>
      <c r="K28" s="10">
        <f t="shared" si="3"/>
        <v>0</v>
      </c>
      <c r="L28" s="11">
        <f t="shared" si="4"/>
        <v>0</v>
      </c>
      <c r="M28" s="11">
        <f t="shared" si="5"/>
        <v>0</v>
      </c>
    </row>
    <row r="29" spans="1:13" ht="14.25" x14ac:dyDescent="0.2">
      <c r="A29" s="59">
        <v>26</v>
      </c>
      <c r="B29" s="20" t="s">
        <v>138</v>
      </c>
      <c r="C29" s="54">
        <f>+'10.1.14_SIS'!CY30</f>
        <v>0</v>
      </c>
      <c r="D29" s="54">
        <f>+'2.1.15_SIS'!CV30</f>
        <v>0</v>
      </c>
      <c r="E29" s="54">
        <f t="shared" si="6"/>
        <v>0</v>
      </c>
      <c r="F29" s="54">
        <f t="shared" si="1"/>
        <v>0</v>
      </c>
      <c r="G29" s="54">
        <f t="shared" si="2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7"/>
        <v>2130.6974985285419</v>
      </c>
      <c r="K29" s="14">
        <f t="shared" si="3"/>
        <v>0</v>
      </c>
      <c r="L29" s="13">
        <f t="shared" si="4"/>
        <v>0</v>
      </c>
      <c r="M29" s="13">
        <f t="shared" si="5"/>
        <v>0</v>
      </c>
    </row>
    <row r="30" spans="1:13" ht="14.25" x14ac:dyDescent="0.2">
      <c r="A30" s="59">
        <v>27</v>
      </c>
      <c r="B30" s="20" t="s">
        <v>137</v>
      </c>
      <c r="C30" s="54">
        <f>+'10.1.14_SIS'!CY31</f>
        <v>0</v>
      </c>
      <c r="D30" s="54">
        <f>+'2.1.15_SIS'!CV31</f>
        <v>0</v>
      </c>
      <c r="E30" s="54">
        <f t="shared" si="6"/>
        <v>0</v>
      </c>
      <c r="F30" s="54">
        <f t="shared" si="1"/>
        <v>0</v>
      </c>
      <c r="G30" s="54">
        <f t="shared" si="2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7"/>
        <v>3248.9806919988505</v>
      </c>
      <c r="K30" s="14">
        <f t="shared" si="3"/>
        <v>0</v>
      </c>
      <c r="L30" s="13">
        <f t="shared" si="4"/>
        <v>0</v>
      </c>
      <c r="M30" s="13">
        <f t="shared" si="5"/>
        <v>0</v>
      </c>
    </row>
    <row r="31" spans="1:13" ht="14.25" x14ac:dyDescent="0.2">
      <c r="A31" s="59">
        <v>28</v>
      </c>
      <c r="B31" s="20" t="s">
        <v>136</v>
      </c>
      <c r="C31" s="54">
        <f>+'10.1.14_SIS'!CY32</f>
        <v>0</v>
      </c>
      <c r="D31" s="54">
        <f>+'2.1.15_SIS'!CV32</f>
        <v>0</v>
      </c>
      <c r="E31" s="54">
        <f t="shared" si="6"/>
        <v>0</v>
      </c>
      <c r="F31" s="54">
        <f t="shared" si="1"/>
        <v>0</v>
      </c>
      <c r="G31" s="54">
        <f t="shared" si="2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7"/>
        <v>1915.9079423284411</v>
      </c>
      <c r="K31" s="14">
        <f t="shared" si="3"/>
        <v>0</v>
      </c>
      <c r="L31" s="13">
        <f t="shared" si="4"/>
        <v>0</v>
      </c>
      <c r="M31" s="13">
        <f t="shared" si="5"/>
        <v>0</v>
      </c>
    </row>
    <row r="32" spans="1:13" ht="14.25" x14ac:dyDescent="0.2">
      <c r="A32" s="59">
        <v>29</v>
      </c>
      <c r="B32" s="20" t="s">
        <v>135</v>
      </c>
      <c r="C32" s="54">
        <f>+'10.1.14_SIS'!CY33</f>
        <v>0</v>
      </c>
      <c r="D32" s="54">
        <f>+'2.1.15_SIS'!CV33</f>
        <v>0</v>
      </c>
      <c r="E32" s="54">
        <f t="shared" si="6"/>
        <v>0</v>
      </c>
      <c r="F32" s="54">
        <f t="shared" si="1"/>
        <v>0</v>
      </c>
      <c r="G32" s="54">
        <f t="shared" si="2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7"/>
        <v>2296.9811605086861</v>
      </c>
      <c r="K32" s="14">
        <f t="shared" si="3"/>
        <v>0</v>
      </c>
      <c r="L32" s="13">
        <f t="shared" si="4"/>
        <v>0</v>
      </c>
      <c r="M32" s="13">
        <f t="shared" si="5"/>
        <v>0</v>
      </c>
    </row>
    <row r="33" spans="1:13" ht="14.25" x14ac:dyDescent="0.2">
      <c r="A33" s="60">
        <v>30</v>
      </c>
      <c r="B33" s="22" t="s">
        <v>134</v>
      </c>
      <c r="C33" s="55">
        <f>+'10.1.14_SIS'!CY34</f>
        <v>0</v>
      </c>
      <c r="D33" s="55">
        <f>+'2.1.15_SIS'!CV34</f>
        <v>0</v>
      </c>
      <c r="E33" s="55">
        <f t="shared" si="6"/>
        <v>0</v>
      </c>
      <c r="F33" s="55">
        <f t="shared" si="1"/>
        <v>0</v>
      </c>
      <c r="G33" s="55">
        <f t="shared" si="2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7"/>
        <v>3265.8513636998382</v>
      </c>
      <c r="K33" s="10">
        <f t="shared" si="3"/>
        <v>0</v>
      </c>
      <c r="L33" s="11">
        <f t="shared" si="4"/>
        <v>0</v>
      </c>
      <c r="M33" s="11">
        <f t="shared" si="5"/>
        <v>0</v>
      </c>
    </row>
    <row r="34" spans="1:13" ht="14.25" x14ac:dyDescent="0.2">
      <c r="A34" s="59">
        <v>31</v>
      </c>
      <c r="B34" s="20" t="s">
        <v>133</v>
      </c>
      <c r="C34" s="54">
        <f>+'10.1.14_SIS'!CY35</f>
        <v>0</v>
      </c>
      <c r="D34" s="54">
        <f>+'2.1.15_SIS'!CV35</f>
        <v>0</v>
      </c>
      <c r="E34" s="54">
        <f t="shared" si="6"/>
        <v>0</v>
      </c>
      <c r="F34" s="54">
        <f t="shared" si="1"/>
        <v>0</v>
      </c>
      <c r="G34" s="54">
        <f t="shared" si="2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7"/>
        <v>2570.7238358434265</v>
      </c>
      <c r="K34" s="14">
        <f t="shared" si="3"/>
        <v>0</v>
      </c>
      <c r="L34" s="13">
        <f t="shared" si="4"/>
        <v>0</v>
      </c>
      <c r="M34" s="13">
        <f t="shared" si="5"/>
        <v>0</v>
      </c>
    </row>
    <row r="35" spans="1:13" ht="14.25" x14ac:dyDescent="0.2">
      <c r="A35" s="59">
        <v>32</v>
      </c>
      <c r="B35" s="20" t="s">
        <v>132</v>
      </c>
      <c r="C35" s="54">
        <f>+'10.1.14_SIS'!CY36</f>
        <v>0</v>
      </c>
      <c r="D35" s="54">
        <f>+'2.1.15_SIS'!CV36</f>
        <v>0</v>
      </c>
      <c r="E35" s="54">
        <f t="shared" si="6"/>
        <v>0</v>
      </c>
      <c r="F35" s="54">
        <f t="shared" si="1"/>
        <v>0</v>
      </c>
      <c r="G35" s="54">
        <f t="shared" si="2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7"/>
        <v>3106.2945945305637</v>
      </c>
      <c r="K35" s="14">
        <f t="shared" si="3"/>
        <v>0</v>
      </c>
      <c r="L35" s="13">
        <f t="shared" si="4"/>
        <v>0</v>
      </c>
      <c r="M35" s="13">
        <f t="shared" si="5"/>
        <v>0</v>
      </c>
    </row>
    <row r="36" spans="1:13" ht="14.25" x14ac:dyDescent="0.2">
      <c r="A36" s="59">
        <v>33</v>
      </c>
      <c r="B36" s="20" t="s">
        <v>131</v>
      </c>
      <c r="C36" s="54">
        <f>+'10.1.14_SIS'!CY37</f>
        <v>0</v>
      </c>
      <c r="D36" s="54">
        <f>+'2.1.15_SIS'!CV37</f>
        <v>0</v>
      </c>
      <c r="E36" s="54">
        <f t="shared" si="6"/>
        <v>0</v>
      </c>
      <c r="F36" s="54">
        <f t="shared" si="1"/>
        <v>0</v>
      </c>
      <c r="G36" s="54">
        <f t="shared" si="2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7"/>
        <v>3055.7677279042618</v>
      </c>
      <c r="K36" s="14">
        <f t="shared" si="3"/>
        <v>0</v>
      </c>
      <c r="L36" s="13">
        <f t="shared" si="4"/>
        <v>0</v>
      </c>
      <c r="M36" s="13">
        <f t="shared" si="5"/>
        <v>0</v>
      </c>
    </row>
    <row r="37" spans="1:13" ht="14.25" x14ac:dyDescent="0.2">
      <c r="A37" s="59">
        <v>34</v>
      </c>
      <c r="B37" s="20" t="s">
        <v>130</v>
      </c>
      <c r="C37" s="54">
        <f>+'10.1.14_SIS'!CY38</f>
        <v>0</v>
      </c>
      <c r="D37" s="54">
        <f>+'2.1.15_SIS'!CV38</f>
        <v>0</v>
      </c>
      <c r="E37" s="54">
        <f t="shared" si="6"/>
        <v>0</v>
      </c>
      <c r="F37" s="54">
        <f t="shared" si="1"/>
        <v>0</v>
      </c>
      <c r="G37" s="54">
        <f t="shared" si="2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7"/>
        <v>3468.1038421394505</v>
      </c>
      <c r="K37" s="14">
        <f t="shared" si="3"/>
        <v>0</v>
      </c>
      <c r="L37" s="13">
        <f t="shared" si="4"/>
        <v>0</v>
      </c>
      <c r="M37" s="13">
        <f t="shared" si="5"/>
        <v>0</v>
      </c>
    </row>
    <row r="38" spans="1:13" ht="14.25" x14ac:dyDescent="0.2">
      <c r="A38" s="60">
        <v>35</v>
      </c>
      <c r="B38" s="22" t="s">
        <v>129</v>
      </c>
      <c r="C38" s="55">
        <f>+'10.1.14_SIS'!CY39</f>
        <v>0</v>
      </c>
      <c r="D38" s="55">
        <f>+'2.1.15_SIS'!CV39</f>
        <v>0</v>
      </c>
      <c r="E38" s="55">
        <f t="shared" si="6"/>
        <v>0</v>
      </c>
      <c r="F38" s="55">
        <f t="shared" si="1"/>
        <v>0</v>
      </c>
      <c r="G38" s="55">
        <f t="shared" si="2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7"/>
        <v>2852.1041030238803</v>
      </c>
      <c r="K38" s="10">
        <f t="shared" si="3"/>
        <v>0</v>
      </c>
      <c r="L38" s="11">
        <f t="shared" si="4"/>
        <v>0</v>
      </c>
      <c r="M38" s="11">
        <f t="shared" si="5"/>
        <v>0</v>
      </c>
    </row>
    <row r="39" spans="1:13" ht="14.25" x14ac:dyDescent="0.2">
      <c r="A39" s="59">
        <v>36</v>
      </c>
      <c r="B39" s="20" t="s">
        <v>128</v>
      </c>
      <c r="C39" s="54">
        <f>+'10.1.14_SIS'!CY40</f>
        <v>0</v>
      </c>
      <c r="D39" s="54">
        <f>+'2.1.15_SIS'!CV40</f>
        <v>0</v>
      </c>
      <c r="E39" s="54">
        <f t="shared" si="6"/>
        <v>0</v>
      </c>
      <c r="F39" s="54">
        <f t="shared" si="1"/>
        <v>0</v>
      </c>
      <c r="G39" s="54">
        <f t="shared" si="2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7"/>
        <v>2174.3672795383109</v>
      </c>
      <c r="K39" s="14">
        <f t="shared" si="3"/>
        <v>0</v>
      </c>
      <c r="L39" s="13">
        <f t="shared" si="4"/>
        <v>0</v>
      </c>
      <c r="M39" s="13">
        <f t="shared" si="5"/>
        <v>0</v>
      </c>
    </row>
    <row r="40" spans="1:13" ht="14.25" x14ac:dyDescent="0.2">
      <c r="A40" s="59">
        <v>37</v>
      </c>
      <c r="B40" s="20" t="s">
        <v>127</v>
      </c>
      <c r="C40" s="54">
        <f>+'10.1.14_SIS'!CY41</f>
        <v>199</v>
      </c>
      <c r="D40" s="54">
        <f>+'2.1.15_SIS'!CV41</f>
        <v>176</v>
      </c>
      <c r="E40" s="54">
        <f t="shared" si="6"/>
        <v>-23</v>
      </c>
      <c r="F40" s="54">
        <f t="shared" si="1"/>
        <v>0</v>
      </c>
      <c r="G40" s="54">
        <f t="shared" si="2"/>
        <v>-23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7"/>
        <v>3159.4969630158844</v>
      </c>
      <c r="K40" s="14">
        <f t="shared" si="3"/>
        <v>-72668.430149365347</v>
      </c>
      <c r="L40" s="13">
        <f t="shared" si="4"/>
        <v>0</v>
      </c>
      <c r="M40" s="13">
        <f t="shared" si="5"/>
        <v>-72668.430149365347</v>
      </c>
    </row>
    <row r="41" spans="1:13" ht="14.25" x14ac:dyDescent="0.2">
      <c r="A41" s="59">
        <v>38</v>
      </c>
      <c r="B41" s="20" t="s">
        <v>126</v>
      </c>
      <c r="C41" s="54">
        <f>+'10.1.14_SIS'!CY42</f>
        <v>0</v>
      </c>
      <c r="D41" s="54">
        <f>+'2.1.15_SIS'!CV42</f>
        <v>0</v>
      </c>
      <c r="E41" s="54">
        <f t="shared" si="6"/>
        <v>0</v>
      </c>
      <c r="F41" s="54">
        <f t="shared" si="1"/>
        <v>0</v>
      </c>
      <c r="G41" s="54">
        <f t="shared" si="2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7"/>
        <v>1459.3608776458441</v>
      </c>
      <c r="K41" s="14">
        <f t="shared" si="3"/>
        <v>0</v>
      </c>
      <c r="L41" s="13">
        <f t="shared" si="4"/>
        <v>0</v>
      </c>
      <c r="M41" s="13">
        <f t="shared" si="5"/>
        <v>0</v>
      </c>
    </row>
    <row r="42" spans="1:13" ht="14.25" x14ac:dyDescent="0.2">
      <c r="A42" s="59">
        <v>39</v>
      </c>
      <c r="B42" s="20" t="s">
        <v>125</v>
      </c>
      <c r="C42" s="54">
        <f>+'10.1.14_SIS'!CY43</f>
        <v>0</v>
      </c>
      <c r="D42" s="54">
        <f>+'2.1.15_SIS'!CV43</f>
        <v>0</v>
      </c>
      <c r="E42" s="54">
        <f t="shared" si="6"/>
        <v>0</v>
      </c>
      <c r="F42" s="54">
        <f t="shared" si="1"/>
        <v>0</v>
      </c>
      <c r="G42" s="54">
        <f t="shared" si="2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7"/>
        <v>2218.280705678666</v>
      </c>
      <c r="K42" s="14">
        <f t="shared" si="3"/>
        <v>0</v>
      </c>
      <c r="L42" s="13">
        <f t="shared" si="4"/>
        <v>0</v>
      </c>
      <c r="M42" s="13">
        <f t="shared" si="5"/>
        <v>0</v>
      </c>
    </row>
    <row r="43" spans="1:13" ht="14.25" x14ac:dyDescent="0.2">
      <c r="A43" s="60">
        <v>40</v>
      </c>
      <c r="B43" s="22" t="s">
        <v>124</v>
      </c>
      <c r="C43" s="55">
        <f>+'10.1.14_SIS'!CY44</f>
        <v>0</v>
      </c>
      <c r="D43" s="55">
        <f>+'2.1.15_SIS'!CV44</f>
        <v>0</v>
      </c>
      <c r="E43" s="55">
        <f t="shared" si="6"/>
        <v>0</v>
      </c>
      <c r="F43" s="55">
        <f t="shared" si="1"/>
        <v>0</v>
      </c>
      <c r="G43" s="55">
        <f t="shared" si="2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7"/>
        <v>2911.0405142849204</v>
      </c>
      <c r="K43" s="10">
        <f t="shared" si="3"/>
        <v>0</v>
      </c>
      <c r="L43" s="11">
        <f t="shared" si="4"/>
        <v>0</v>
      </c>
      <c r="M43" s="11">
        <f t="shared" si="5"/>
        <v>0</v>
      </c>
    </row>
    <row r="44" spans="1:13" ht="14.25" x14ac:dyDescent="0.2">
      <c r="A44" s="59">
        <v>41</v>
      </c>
      <c r="B44" s="20" t="s">
        <v>123</v>
      </c>
      <c r="C44" s="54">
        <f>+'10.1.14_SIS'!CY45</f>
        <v>0</v>
      </c>
      <c r="D44" s="54">
        <f>+'2.1.15_SIS'!CV45</f>
        <v>0</v>
      </c>
      <c r="E44" s="54">
        <f t="shared" si="6"/>
        <v>0</v>
      </c>
      <c r="F44" s="54">
        <f t="shared" si="1"/>
        <v>0</v>
      </c>
      <c r="G44" s="54">
        <f t="shared" si="2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7"/>
        <v>2088.7074287358237</v>
      </c>
      <c r="K44" s="14">
        <f t="shared" si="3"/>
        <v>0</v>
      </c>
      <c r="L44" s="13">
        <f t="shared" si="4"/>
        <v>0</v>
      </c>
      <c r="M44" s="13">
        <f t="shared" si="5"/>
        <v>0</v>
      </c>
    </row>
    <row r="45" spans="1:13" ht="14.25" x14ac:dyDescent="0.2">
      <c r="A45" s="59">
        <v>42</v>
      </c>
      <c r="B45" s="20" t="s">
        <v>122</v>
      </c>
      <c r="C45" s="54">
        <f>+'10.1.14_SIS'!CY46</f>
        <v>0</v>
      </c>
      <c r="D45" s="54">
        <f>+'2.1.15_SIS'!CV46</f>
        <v>0</v>
      </c>
      <c r="E45" s="54">
        <f t="shared" si="6"/>
        <v>0</v>
      </c>
      <c r="F45" s="54">
        <f t="shared" si="1"/>
        <v>0</v>
      </c>
      <c r="G45" s="54">
        <f t="shared" si="2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7"/>
        <v>2823.9438875684341</v>
      </c>
      <c r="K45" s="14">
        <f t="shared" si="3"/>
        <v>0</v>
      </c>
      <c r="L45" s="13">
        <f t="shared" si="4"/>
        <v>0</v>
      </c>
      <c r="M45" s="13">
        <f t="shared" si="5"/>
        <v>0</v>
      </c>
    </row>
    <row r="46" spans="1:13" ht="14.25" x14ac:dyDescent="0.2">
      <c r="A46" s="59">
        <v>43</v>
      </c>
      <c r="B46" s="20" t="s">
        <v>121</v>
      </c>
      <c r="C46" s="54">
        <f>+'10.1.14_SIS'!CY47</f>
        <v>0</v>
      </c>
      <c r="D46" s="54">
        <f>+'2.1.15_SIS'!CV47</f>
        <v>0</v>
      </c>
      <c r="E46" s="54">
        <f t="shared" si="6"/>
        <v>0</v>
      </c>
      <c r="F46" s="54">
        <f t="shared" si="1"/>
        <v>0</v>
      </c>
      <c r="G46" s="54">
        <f t="shared" si="2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7"/>
        <v>3181.6769360297349</v>
      </c>
      <c r="K46" s="14">
        <f t="shared" si="3"/>
        <v>0</v>
      </c>
      <c r="L46" s="13">
        <f t="shared" si="4"/>
        <v>0</v>
      </c>
      <c r="M46" s="13">
        <f t="shared" si="5"/>
        <v>0</v>
      </c>
    </row>
    <row r="47" spans="1:13" ht="14.25" x14ac:dyDescent="0.2">
      <c r="A47" s="59">
        <v>44</v>
      </c>
      <c r="B47" s="20" t="s">
        <v>120</v>
      </c>
      <c r="C47" s="54">
        <f>+'10.1.14_SIS'!CY48</f>
        <v>0</v>
      </c>
      <c r="D47" s="54">
        <f>+'2.1.15_SIS'!CV48</f>
        <v>0</v>
      </c>
      <c r="E47" s="54">
        <f t="shared" si="6"/>
        <v>0</v>
      </c>
      <c r="F47" s="54">
        <f t="shared" si="1"/>
        <v>0</v>
      </c>
      <c r="G47" s="54">
        <f t="shared" si="2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7"/>
        <v>2780.3779075910179</v>
      </c>
      <c r="K47" s="14">
        <f t="shared" si="3"/>
        <v>0</v>
      </c>
      <c r="L47" s="13">
        <f t="shared" si="4"/>
        <v>0</v>
      </c>
      <c r="M47" s="13">
        <f t="shared" si="5"/>
        <v>0</v>
      </c>
    </row>
    <row r="48" spans="1:13" ht="14.25" x14ac:dyDescent="0.2">
      <c r="A48" s="60">
        <v>45</v>
      </c>
      <c r="B48" s="22" t="s">
        <v>119</v>
      </c>
      <c r="C48" s="55">
        <f>+'10.1.14_SIS'!CY49</f>
        <v>0</v>
      </c>
      <c r="D48" s="55">
        <f>+'2.1.15_SIS'!CV49</f>
        <v>0</v>
      </c>
      <c r="E48" s="55">
        <f t="shared" si="6"/>
        <v>0</v>
      </c>
      <c r="F48" s="55">
        <f t="shared" si="1"/>
        <v>0</v>
      </c>
      <c r="G48" s="55">
        <f t="shared" si="2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7"/>
        <v>1404.0036249734551</v>
      </c>
      <c r="K48" s="10">
        <f t="shared" si="3"/>
        <v>0</v>
      </c>
      <c r="L48" s="11">
        <f t="shared" si="4"/>
        <v>0</v>
      </c>
      <c r="M48" s="11">
        <f t="shared" si="5"/>
        <v>0</v>
      </c>
    </row>
    <row r="49" spans="1:13" ht="14.25" x14ac:dyDescent="0.2">
      <c r="A49" s="59">
        <v>46</v>
      </c>
      <c r="B49" s="20" t="s">
        <v>118</v>
      </c>
      <c r="C49" s="54">
        <f>+'10.1.14_SIS'!CY50</f>
        <v>0</v>
      </c>
      <c r="D49" s="54">
        <f>+'2.1.15_SIS'!CV50</f>
        <v>0</v>
      </c>
      <c r="E49" s="54">
        <f t="shared" si="6"/>
        <v>0</v>
      </c>
      <c r="F49" s="54">
        <f t="shared" si="1"/>
        <v>0</v>
      </c>
      <c r="G49" s="54">
        <f t="shared" si="2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7"/>
        <v>3389.6372234044193</v>
      </c>
      <c r="K49" s="14">
        <f t="shared" si="3"/>
        <v>0</v>
      </c>
      <c r="L49" s="13">
        <f t="shared" si="4"/>
        <v>0</v>
      </c>
      <c r="M49" s="13">
        <f t="shared" si="5"/>
        <v>0</v>
      </c>
    </row>
    <row r="50" spans="1:13" ht="14.25" x14ac:dyDescent="0.2">
      <c r="A50" s="59">
        <v>47</v>
      </c>
      <c r="B50" s="20" t="s">
        <v>117</v>
      </c>
      <c r="C50" s="54">
        <f>+'10.1.14_SIS'!CY51</f>
        <v>0</v>
      </c>
      <c r="D50" s="54">
        <f>+'2.1.15_SIS'!CV51</f>
        <v>0</v>
      </c>
      <c r="E50" s="54">
        <f t="shared" si="6"/>
        <v>0</v>
      </c>
      <c r="F50" s="54">
        <f t="shared" si="1"/>
        <v>0</v>
      </c>
      <c r="G50" s="54">
        <f t="shared" si="2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7"/>
        <v>1717.4542628823369</v>
      </c>
      <c r="K50" s="14">
        <f t="shared" si="3"/>
        <v>0</v>
      </c>
      <c r="L50" s="13">
        <f t="shared" si="4"/>
        <v>0</v>
      </c>
      <c r="M50" s="13">
        <f t="shared" si="5"/>
        <v>0</v>
      </c>
    </row>
    <row r="51" spans="1:13" ht="14.25" x14ac:dyDescent="0.2">
      <c r="A51" s="59">
        <v>48</v>
      </c>
      <c r="B51" s="20" t="s">
        <v>116</v>
      </c>
      <c r="C51" s="54">
        <f>+'10.1.14_SIS'!CY52</f>
        <v>0</v>
      </c>
      <c r="D51" s="54">
        <f>+'2.1.15_SIS'!CV52</f>
        <v>0</v>
      </c>
      <c r="E51" s="54">
        <f t="shared" si="6"/>
        <v>0</v>
      </c>
      <c r="F51" s="54">
        <f t="shared" si="1"/>
        <v>0</v>
      </c>
      <c r="G51" s="54">
        <f t="shared" si="2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7"/>
        <v>2427.2141264900361</v>
      </c>
      <c r="K51" s="14">
        <f t="shared" si="3"/>
        <v>0</v>
      </c>
      <c r="L51" s="13">
        <f t="shared" si="4"/>
        <v>0</v>
      </c>
      <c r="M51" s="13">
        <f t="shared" si="5"/>
        <v>0</v>
      </c>
    </row>
    <row r="52" spans="1:13" ht="14.25" x14ac:dyDescent="0.2">
      <c r="A52" s="59">
        <v>49</v>
      </c>
      <c r="B52" s="20" t="s">
        <v>115</v>
      </c>
      <c r="C52" s="54">
        <f>+'10.1.14_SIS'!CY53</f>
        <v>0</v>
      </c>
      <c r="D52" s="54">
        <f>+'2.1.15_SIS'!CV53</f>
        <v>0</v>
      </c>
      <c r="E52" s="54">
        <f t="shared" si="6"/>
        <v>0</v>
      </c>
      <c r="F52" s="54">
        <f t="shared" si="1"/>
        <v>0</v>
      </c>
      <c r="G52" s="54">
        <f t="shared" si="2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7"/>
        <v>2785.1577657829594</v>
      </c>
      <c r="K52" s="14">
        <f t="shared" si="3"/>
        <v>0</v>
      </c>
      <c r="L52" s="13">
        <f t="shared" si="4"/>
        <v>0</v>
      </c>
      <c r="M52" s="13">
        <f t="shared" si="5"/>
        <v>0</v>
      </c>
    </row>
    <row r="53" spans="1:13" ht="14.25" x14ac:dyDescent="0.2">
      <c r="A53" s="60">
        <v>50</v>
      </c>
      <c r="B53" s="22" t="s">
        <v>114</v>
      </c>
      <c r="C53" s="55">
        <f>+'10.1.14_SIS'!CY54</f>
        <v>0</v>
      </c>
      <c r="D53" s="55">
        <f>+'2.1.15_SIS'!CV54</f>
        <v>0</v>
      </c>
      <c r="E53" s="55">
        <f t="shared" si="6"/>
        <v>0</v>
      </c>
      <c r="F53" s="55">
        <f t="shared" si="1"/>
        <v>0</v>
      </c>
      <c r="G53" s="55">
        <f t="shared" si="2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7"/>
        <v>2906.0746361350839</v>
      </c>
      <c r="K53" s="10">
        <f t="shared" si="3"/>
        <v>0</v>
      </c>
      <c r="L53" s="11">
        <f t="shared" si="4"/>
        <v>0</v>
      </c>
      <c r="M53" s="11">
        <f t="shared" si="5"/>
        <v>0</v>
      </c>
    </row>
    <row r="54" spans="1:13" ht="14.25" x14ac:dyDescent="0.2">
      <c r="A54" s="59">
        <v>51</v>
      </c>
      <c r="B54" s="20" t="s">
        <v>113</v>
      </c>
      <c r="C54" s="54">
        <f>+'10.1.14_SIS'!CY55</f>
        <v>0</v>
      </c>
      <c r="D54" s="54">
        <f>+'2.1.15_SIS'!CV55</f>
        <v>0</v>
      </c>
      <c r="E54" s="54">
        <f t="shared" si="6"/>
        <v>0</v>
      </c>
      <c r="F54" s="54">
        <f t="shared" si="1"/>
        <v>0</v>
      </c>
      <c r="G54" s="54">
        <f t="shared" si="2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7"/>
        <v>2430.4264301089497</v>
      </c>
      <c r="K54" s="14">
        <f t="shared" si="3"/>
        <v>0</v>
      </c>
      <c r="L54" s="13">
        <f t="shared" si="4"/>
        <v>0</v>
      </c>
      <c r="M54" s="13">
        <f t="shared" si="5"/>
        <v>0</v>
      </c>
    </row>
    <row r="55" spans="1:13" ht="14.25" x14ac:dyDescent="0.2">
      <c r="A55" s="59">
        <v>52</v>
      </c>
      <c r="B55" s="20" t="s">
        <v>112</v>
      </c>
      <c r="C55" s="54">
        <f>+'10.1.14_SIS'!CY56</f>
        <v>0</v>
      </c>
      <c r="D55" s="54">
        <f>+'2.1.15_SIS'!CV56</f>
        <v>0</v>
      </c>
      <c r="E55" s="54">
        <f t="shared" si="6"/>
        <v>0</v>
      </c>
      <c r="F55" s="54">
        <f t="shared" si="1"/>
        <v>0</v>
      </c>
      <c r="G55" s="54">
        <f t="shared" si="2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7"/>
        <v>2860.3222922614086</v>
      </c>
      <c r="K55" s="14">
        <f t="shared" si="3"/>
        <v>0</v>
      </c>
      <c r="L55" s="13">
        <f t="shared" si="4"/>
        <v>0</v>
      </c>
      <c r="M55" s="13">
        <f t="shared" si="5"/>
        <v>0</v>
      </c>
    </row>
    <row r="56" spans="1:13" ht="14.25" x14ac:dyDescent="0.2">
      <c r="A56" s="59">
        <v>53</v>
      </c>
      <c r="B56" s="20" t="s">
        <v>111</v>
      </c>
      <c r="C56" s="54">
        <f>+'10.1.14_SIS'!CY57</f>
        <v>0</v>
      </c>
      <c r="D56" s="54">
        <f>+'2.1.15_SIS'!CV57</f>
        <v>0</v>
      </c>
      <c r="E56" s="54">
        <f t="shared" si="6"/>
        <v>0</v>
      </c>
      <c r="F56" s="54">
        <f t="shared" si="1"/>
        <v>0</v>
      </c>
      <c r="G56" s="54">
        <f t="shared" si="2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7"/>
        <v>2874.945409702274</v>
      </c>
      <c r="K56" s="14">
        <f t="shared" si="3"/>
        <v>0</v>
      </c>
      <c r="L56" s="13">
        <f t="shared" si="4"/>
        <v>0</v>
      </c>
      <c r="M56" s="13">
        <f t="shared" si="5"/>
        <v>0</v>
      </c>
    </row>
    <row r="57" spans="1:13" ht="14.25" x14ac:dyDescent="0.2">
      <c r="A57" s="59">
        <v>54</v>
      </c>
      <c r="B57" s="20" t="s">
        <v>110</v>
      </c>
      <c r="C57" s="54">
        <f>+'10.1.14_SIS'!CY58</f>
        <v>0</v>
      </c>
      <c r="D57" s="54">
        <f>+'2.1.15_SIS'!CV58</f>
        <v>0</v>
      </c>
      <c r="E57" s="54">
        <f t="shared" si="6"/>
        <v>0</v>
      </c>
      <c r="F57" s="54">
        <f t="shared" si="1"/>
        <v>0</v>
      </c>
      <c r="G57" s="54">
        <f t="shared" si="2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7"/>
        <v>3409.2649185258356</v>
      </c>
      <c r="K57" s="14">
        <f t="shared" si="3"/>
        <v>0</v>
      </c>
      <c r="L57" s="13">
        <f t="shared" si="4"/>
        <v>0</v>
      </c>
      <c r="M57" s="13">
        <f t="shared" si="5"/>
        <v>0</v>
      </c>
    </row>
    <row r="58" spans="1:13" ht="14.25" x14ac:dyDescent="0.2">
      <c r="A58" s="60">
        <v>55</v>
      </c>
      <c r="B58" s="22" t="s">
        <v>109</v>
      </c>
      <c r="C58" s="55">
        <f>+'10.1.14_SIS'!CY59</f>
        <v>0</v>
      </c>
      <c r="D58" s="55">
        <f>+'2.1.15_SIS'!CV59</f>
        <v>0</v>
      </c>
      <c r="E58" s="55">
        <f t="shared" si="6"/>
        <v>0</v>
      </c>
      <c r="F58" s="55">
        <f t="shared" si="1"/>
        <v>0</v>
      </c>
      <c r="G58" s="55">
        <f t="shared" si="2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7"/>
        <v>2530.9812745649242</v>
      </c>
      <c r="K58" s="10">
        <f t="shared" si="3"/>
        <v>0</v>
      </c>
      <c r="L58" s="11">
        <f t="shared" si="4"/>
        <v>0</v>
      </c>
      <c r="M58" s="11">
        <f t="shared" si="5"/>
        <v>0</v>
      </c>
    </row>
    <row r="59" spans="1:13" ht="14.25" x14ac:dyDescent="0.2">
      <c r="A59" s="59">
        <v>56</v>
      </c>
      <c r="B59" s="20" t="s">
        <v>108</v>
      </c>
      <c r="C59" s="54">
        <f>+'10.1.14_SIS'!CY60</f>
        <v>0</v>
      </c>
      <c r="D59" s="54">
        <f>+'2.1.15_SIS'!CV60</f>
        <v>0</v>
      </c>
      <c r="E59" s="54">
        <f t="shared" si="6"/>
        <v>0</v>
      </c>
      <c r="F59" s="54">
        <f t="shared" si="1"/>
        <v>0</v>
      </c>
      <c r="G59" s="54">
        <f t="shared" si="2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7"/>
        <v>2821.5754704144142</v>
      </c>
      <c r="K59" s="14">
        <f t="shared" si="3"/>
        <v>0</v>
      </c>
      <c r="L59" s="13">
        <f t="shared" si="4"/>
        <v>0</v>
      </c>
      <c r="M59" s="13">
        <f t="shared" si="5"/>
        <v>0</v>
      </c>
    </row>
    <row r="60" spans="1:13" ht="14.25" x14ac:dyDescent="0.2">
      <c r="A60" s="59">
        <v>57</v>
      </c>
      <c r="B60" s="20" t="s">
        <v>107</v>
      </c>
      <c r="C60" s="54">
        <f>+'10.1.14_SIS'!CY61</f>
        <v>0</v>
      </c>
      <c r="D60" s="54">
        <f>+'2.1.15_SIS'!CV61</f>
        <v>0</v>
      </c>
      <c r="E60" s="54">
        <f t="shared" si="6"/>
        <v>0</v>
      </c>
      <c r="F60" s="54">
        <f t="shared" si="1"/>
        <v>0</v>
      </c>
      <c r="G60" s="54">
        <f t="shared" si="2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7"/>
        <v>2695.2511489615345</v>
      </c>
      <c r="K60" s="14">
        <f t="shared" si="3"/>
        <v>0</v>
      </c>
      <c r="L60" s="13">
        <f t="shared" si="4"/>
        <v>0</v>
      </c>
      <c r="M60" s="13">
        <f t="shared" si="5"/>
        <v>0</v>
      </c>
    </row>
    <row r="61" spans="1:13" ht="14.25" x14ac:dyDescent="0.2">
      <c r="A61" s="59">
        <v>58</v>
      </c>
      <c r="B61" s="20" t="s">
        <v>106</v>
      </c>
      <c r="C61" s="54">
        <f>+'10.1.14_SIS'!CY62</f>
        <v>0</v>
      </c>
      <c r="D61" s="54">
        <f>+'2.1.15_SIS'!CV62</f>
        <v>0</v>
      </c>
      <c r="E61" s="54">
        <f t="shared" si="6"/>
        <v>0</v>
      </c>
      <c r="F61" s="54">
        <f t="shared" si="1"/>
        <v>0</v>
      </c>
      <c r="G61" s="54">
        <f t="shared" si="2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7"/>
        <v>3185.0764818941061</v>
      </c>
      <c r="K61" s="14">
        <f t="shared" si="3"/>
        <v>0</v>
      </c>
      <c r="L61" s="13">
        <f t="shared" si="4"/>
        <v>0</v>
      </c>
      <c r="M61" s="13">
        <f t="shared" si="5"/>
        <v>0</v>
      </c>
    </row>
    <row r="62" spans="1:13" ht="14.25" x14ac:dyDescent="0.2">
      <c r="A62" s="59">
        <v>59</v>
      </c>
      <c r="B62" s="20" t="s">
        <v>105</v>
      </c>
      <c r="C62" s="54">
        <f>+'10.1.14_SIS'!CY63</f>
        <v>0</v>
      </c>
      <c r="D62" s="54">
        <f>+'2.1.15_SIS'!CV63</f>
        <v>0</v>
      </c>
      <c r="E62" s="54">
        <f t="shared" si="6"/>
        <v>0</v>
      </c>
      <c r="F62" s="54">
        <f t="shared" si="1"/>
        <v>0</v>
      </c>
      <c r="G62" s="54">
        <f t="shared" si="2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7"/>
        <v>3655.7331467609238</v>
      </c>
      <c r="K62" s="14">
        <f t="shared" si="3"/>
        <v>0</v>
      </c>
      <c r="L62" s="13">
        <f t="shared" si="4"/>
        <v>0</v>
      </c>
      <c r="M62" s="13">
        <f t="shared" si="5"/>
        <v>0</v>
      </c>
    </row>
    <row r="63" spans="1:13" ht="14.25" x14ac:dyDescent="0.2">
      <c r="A63" s="60">
        <v>60</v>
      </c>
      <c r="B63" s="22" t="s">
        <v>104</v>
      </c>
      <c r="C63" s="55">
        <f>+'10.1.14_SIS'!CY64</f>
        <v>0</v>
      </c>
      <c r="D63" s="55">
        <f>+'2.1.15_SIS'!CV64</f>
        <v>0</v>
      </c>
      <c r="E63" s="55">
        <f t="shared" si="6"/>
        <v>0</v>
      </c>
      <c r="F63" s="55">
        <f t="shared" si="1"/>
        <v>0</v>
      </c>
      <c r="G63" s="55">
        <f t="shared" si="2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7"/>
        <v>2947.632045031914</v>
      </c>
      <c r="K63" s="10">
        <f t="shared" si="3"/>
        <v>0</v>
      </c>
      <c r="L63" s="11">
        <f t="shared" si="4"/>
        <v>0</v>
      </c>
      <c r="M63" s="11">
        <f t="shared" si="5"/>
        <v>0</v>
      </c>
    </row>
    <row r="64" spans="1:13" ht="14.25" x14ac:dyDescent="0.2">
      <c r="A64" s="59">
        <v>61</v>
      </c>
      <c r="B64" s="20" t="s">
        <v>103</v>
      </c>
      <c r="C64" s="54">
        <f>+'10.1.14_SIS'!CY65</f>
        <v>0</v>
      </c>
      <c r="D64" s="54">
        <f>+'2.1.15_SIS'!CV65</f>
        <v>0</v>
      </c>
      <c r="E64" s="54">
        <f t="shared" si="6"/>
        <v>0</v>
      </c>
      <c r="F64" s="54">
        <f t="shared" si="1"/>
        <v>0</v>
      </c>
      <c r="G64" s="54">
        <f t="shared" si="2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7"/>
        <v>1843.9337678184593</v>
      </c>
      <c r="K64" s="14">
        <f t="shared" si="3"/>
        <v>0</v>
      </c>
      <c r="L64" s="13">
        <f t="shared" si="4"/>
        <v>0</v>
      </c>
      <c r="M64" s="13">
        <f t="shared" si="5"/>
        <v>0</v>
      </c>
    </row>
    <row r="65" spans="1:13" ht="14.25" x14ac:dyDescent="0.2">
      <c r="A65" s="59">
        <v>62</v>
      </c>
      <c r="B65" s="20" t="s">
        <v>102</v>
      </c>
      <c r="C65" s="54">
        <f>+'10.1.14_SIS'!CY66</f>
        <v>0</v>
      </c>
      <c r="D65" s="54">
        <f>+'2.1.15_SIS'!CV66</f>
        <v>0</v>
      </c>
      <c r="E65" s="54">
        <f t="shared" si="6"/>
        <v>0</v>
      </c>
      <c r="F65" s="54">
        <f t="shared" si="1"/>
        <v>0</v>
      </c>
      <c r="G65" s="54">
        <f t="shared" si="2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7"/>
        <v>3208.577269258004</v>
      </c>
      <c r="K65" s="14">
        <f t="shared" si="3"/>
        <v>0</v>
      </c>
      <c r="L65" s="13">
        <f t="shared" si="4"/>
        <v>0</v>
      </c>
      <c r="M65" s="13">
        <f t="shared" si="5"/>
        <v>0</v>
      </c>
    </row>
    <row r="66" spans="1:13" ht="14.25" x14ac:dyDescent="0.2">
      <c r="A66" s="59">
        <v>63</v>
      </c>
      <c r="B66" s="20" t="s">
        <v>101</v>
      </c>
      <c r="C66" s="54">
        <f>+'10.1.14_SIS'!CY67</f>
        <v>0</v>
      </c>
      <c r="D66" s="54">
        <f>+'2.1.15_SIS'!CV67</f>
        <v>0</v>
      </c>
      <c r="E66" s="54">
        <f t="shared" si="6"/>
        <v>0</v>
      </c>
      <c r="F66" s="54">
        <f t="shared" si="1"/>
        <v>0</v>
      </c>
      <c r="G66" s="54">
        <f t="shared" si="2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7"/>
        <v>2440.5856740924046</v>
      </c>
      <c r="K66" s="14">
        <f t="shared" si="3"/>
        <v>0</v>
      </c>
      <c r="L66" s="13">
        <f t="shared" si="4"/>
        <v>0</v>
      </c>
      <c r="M66" s="13">
        <f t="shared" si="5"/>
        <v>0</v>
      </c>
    </row>
    <row r="67" spans="1:13" ht="14.25" x14ac:dyDescent="0.2">
      <c r="A67" s="59">
        <v>64</v>
      </c>
      <c r="B67" s="20" t="s">
        <v>100</v>
      </c>
      <c r="C67" s="54">
        <f>+'10.1.14_SIS'!CY68</f>
        <v>0</v>
      </c>
      <c r="D67" s="54">
        <f>+'2.1.15_SIS'!CV68</f>
        <v>0</v>
      </c>
      <c r="E67" s="54">
        <f t="shared" si="6"/>
        <v>0</v>
      </c>
      <c r="F67" s="54">
        <f t="shared" si="1"/>
        <v>0</v>
      </c>
      <c r="G67" s="54">
        <f t="shared" si="2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7"/>
        <v>3435.2453766389126</v>
      </c>
      <c r="K67" s="14">
        <f t="shared" si="3"/>
        <v>0</v>
      </c>
      <c r="L67" s="13">
        <f t="shared" si="4"/>
        <v>0</v>
      </c>
      <c r="M67" s="13">
        <f t="shared" si="5"/>
        <v>0</v>
      </c>
    </row>
    <row r="68" spans="1:13" ht="14.25" x14ac:dyDescent="0.2">
      <c r="A68" s="60">
        <v>65</v>
      </c>
      <c r="B68" s="22" t="s">
        <v>99</v>
      </c>
      <c r="C68" s="55">
        <f>+'10.1.14_SIS'!CY69</f>
        <v>0</v>
      </c>
      <c r="D68" s="55">
        <f>+'2.1.15_SIS'!CV69</f>
        <v>0</v>
      </c>
      <c r="E68" s="55">
        <f t="shared" si="6"/>
        <v>0</v>
      </c>
      <c r="F68" s="55">
        <f t="shared" ref="F68:F72" si="8">IF(E68&gt;0,E68,0)</f>
        <v>0</v>
      </c>
      <c r="G68" s="55">
        <f t="shared" ref="G68:G72" si="9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si="7"/>
        <v>2802.1402771971821</v>
      </c>
      <c r="K68" s="10">
        <f t="shared" ref="K68:K72" si="10">E68*J68</f>
        <v>0</v>
      </c>
      <c r="L68" s="11">
        <f t="shared" ref="L68:L72" si="11">IF(K68&gt;0,K68,0)</f>
        <v>0</v>
      </c>
      <c r="M68" s="11">
        <f t="shared" ref="M68:M72" si="12">IF(K68&lt;0,K68,0)</f>
        <v>0</v>
      </c>
    </row>
    <row r="69" spans="1:13" ht="14.25" x14ac:dyDescent="0.2">
      <c r="A69" s="59">
        <v>66</v>
      </c>
      <c r="B69" s="20" t="s">
        <v>98</v>
      </c>
      <c r="C69" s="54">
        <f>+'10.1.14_SIS'!CY70</f>
        <v>0</v>
      </c>
      <c r="D69" s="54">
        <f>+'2.1.15_SIS'!CV70</f>
        <v>0</v>
      </c>
      <c r="E69" s="54">
        <f t="shared" ref="E69:E72" si="13">D69-C69</f>
        <v>0</v>
      </c>
      <c r="F69" s="54">
        <f t="shared" si="8"/>
        <v>0</v>
      </c>
      <c r="G69" s="54">
        <f t="shared" si="9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ref="J69:J72" si="14">(H69+I69)*0.5</f>
        <v>3647.034271695502</v>
      </c>
      <c r="K69" s="14">
        <f t="shared" si="10"/>
        <v>0</v>
      </c>
      <c r="L69" s="13">
        <f t="shared" si="11"/>
        <v>0</v>
      </c>
      <c r="M69" s="13">
        <f t="shared" si="12"/>
        <v>0</v>
      </c>
    </row>
    <row r="70" spans="1:13" ht="14.25" x14ac:dyDescent="0.2">
      <c r="A70" s="59">
        <v>67</v>
      </c>
      <c r="B70" s="20" t="s">
        <v>97</v>
      </c>
      <c r="C70" s="54">
        <f>+'10.1.14_SIS'!CY71</f>
        <v>0</v>
      </c>
      <c r="D70" s="54">
        <f>+'2.1.15_SIS'!CV71</f>
        <v>0</v>
      </c>
      <c r="E70" s="54">
        <f t="shared" si="13"/>
        <v>0</v>
      </c>
      <c r="F70" s="54">
        <f t="shared" si="8"/>
        <v>0</v>
      </c>
      <c r="G70" s="54">
        <f t="shared" si="9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4"/>
        <v>2872.3783868067057</v>
      </c>
      <c r="K70" s="14">
        <f t="shared" si="10"/>
        <v>0</v>
      </c>
      <c r="L70" s="13">
        <f t="shared" si="11"/>
        <v>0</v>
      </c>
      <c r="M70" s="13">
        <f t="shared" si="12"/>
        <v>0</v>
      </c>
    </row>
    <row r="71" spans="1:13" ht="14.25" x14ac:dyDescent="0.2">
      <c r="A71" s="59">
        <v>68</v>
      </c>
      <c r="B71" s="20" t="s">
        <v>96</v>
      </c>
      <c r="C71" s="54">
        <f>+'10.1.14_SIS'!CY72</f>
        <v>0</v>
      </c>
      <c r="D71" s="54">
        <f>+'2.1.15_SIS'!CV72</f>
        <v>0</v>
      </c>
      <c r="E71" s="54">
        <f t="shared" si="13"/>
        <v>0</v>
      </c>
      <c r="F71" s="54">
        <f t="shared" si="8"/>
        <v>0</v>
      </c>
      <c r="G71" s="54">
        <f t="shared" si="9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4"/>
        <v>3594.43221012803</v>
      </c>
      <c r="K71" s="14">
        <f t="shared" si="10"/>
        <v>0</v>
      </c>
      <c r="L71" s="13">
        <f t="shared" si="11"/>
        <v>0</v>
      </c>
      <c r="M71" s="13">
        <f t="shared" si="12"/>
        <v>0</v>
      </c>
    </row>
    <row r="72" spans="1:13" ht="14.25" x14ac:dyDescent="0.2">
      <c r="A72" s="59">
        <v>69</v>
      </c>
      <c r="B72" s="20" t="s">
        <v>95</v>
      </c>
      <c r="C72" s="54">
        <f>+'10.1.14_SIS'!CY73</f>
        <v>0</v>
      </c>
      <c r="D72" s="54">
        <f>+'2.1.15_SIS'!CV73</f>
        <v>0</v>
      </c>
      <c r="E72" s="54">
        <f t="shared" si="13"/>
        <v>0</v>
      </c>
      <c r="F72" s="54">
        <f t="shared" si="8"/>
        <v>0</v>
      </c>
      <c r="G72" s="54">
        <f t="shared" si="9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4"/>
        <v>3214.0823960640669</v>
      </c>
      <c r="K72" s="14">
        <f t="shared" si="10"/>
        <v>0</v>
      </c>
      <c r="L72" s="13">
        <f t="shared" si="11"/>
        <v>0</v>
      </c>
      <c r="M72" s="13">
        <f t="shared" si="12"/>
        <v>0</v>
      </c>
    </row>
    <row r="73" spans="1:13" ht="13.5" thickBot="1" x14ac:dyDescent="0.25">
      <c r="A73" s="35"/>
      <c r="B73" s="34" t="s">
        <v>94</v>
      </c>
      <c r="C73" s="67">
        <f>SUM(C4:C72)</f>
        <v>200</v>
      </c>
      <c r="D73" s="67">
        <f>SUM(D4:D72)</f>
        <v>176</v>
      </c>
      <c r="E73" s="67">
        <f>SUM(E4:E72)</f>
        <v>-24</v>
      </c>
      <c r="F73" s="67">
        <f>SUM(F4:F72)</f>
        <v>0</v>
      </c>
      <c r="G73" s="67">
        <f>SUM(G4:G72)</f>
        <v>-24</v>
      </c>
      <c r="H73" s="33"/>
      <c r="I73" s="32"/>
      <c r="J73" s="32"/>
      <c r="K73" s="31">
        <f>SUM(K4:K72)</f>
        <v>-76014.757264158732</v>
      </c>
      <c r="L73" s="31">
        <f>SUM(L4:L72)</f>
        <v>0</v>
      </c>
      <c r="M73" s="31">
        <f>SUM(M4:M72)</f>
        <v>-76014.757264158732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February 1 Mid-year Adjustment for Students</oddHeader>
    <oddFooter>&amp;R&amp;P</oddFooter>
  </headerFooter>
  <colBreaks count="1" manualBreakCount="1">
    <brk id="7" max="73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19" t="s">
        <v>520</v>
      </c>
      <c r="B1" s="220"/>
      <c r="C1" s="125" t="s">
        <v>508</v>
      </c>
      <c r="D1" s="124" t="s">
        <v>710</v>
      </c>
      <c r="E1" s="43" t="s">
        <v>709</v>
      </c>
      <c r="F1" s="43" t="s">
        <v>501</v>
      </c>
      <c r="G1" s="43" t="s">
        <v>502</v>
      </c>
      <c r="H1" s="126" t="s">
        <v>517</v>
      </c>
      <c r="I1" s="127" t="s">
        <v>503</v>
      </c>
      <c r="J1" s="124" t="s">
        <v>712</v>
      </c>
      <c r="K1" s="123" t="s">
        <v>505</v>
      </c>
      <c r="L1" s="123" t="s">
        <v>506</v>
      </c>
      <c r="M1" s="123" t="s">
        <v>507</v>
      </c>
    </row>
    <row r="2" spans="1:13" ht="13.9" customHeight="1" x14ac:dyDescent="0.25">
      <c r="A2" s="39"/>
      <c r="B2" s="38"/>
      <c r="C2" s="29">
        <v>1</v>
      </c>
      <c r="D2" s="29">
        <f>C2+1</f>
        <v>2</v>
      </c>
      <c r="E2" s="29">
        <f>D2+1</f>
        <v>3</v>
      </c>
      <c r="F2" s="29">
        <f t="shared" ref="F2:M2" si="0">E2+1</f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28" t="s">
        <v>90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54">
        <f>+'10.1.14_SIS'!CZ5</f>
        <v>0</v>
      </c>
      <c r="D4" s="54">
        <f>+'2.1.15_SIS'!CW5</f>
        <v>0</v>
      </c>
      <c r="E4" s="54">
        <f>D4-C4</f>
        <v>0</v>
      </c>
      <c r="F4" s="54">
        <f t="shared" ref="F4:F67" si="1">IF(E4&gt;0,E4,0)</f>
        <v>0</v>
      </c>
      <c r="G4" s="54">
        <f t="shared" ref="G4:G67" si="2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>(H4+I4)*0.5</f>
        <v>2771.6692206674916</v>
      </c>
      <c r="K4" s="14">
        <f t="shared" ref="K4:K67" si="3">E4*J4</f>
        <v>0</v>
      </c>
      <c r="L4" s="13">
        <f t="shared" ref="L4:L67" si="4">IF(K4&gt;0,K4,0)</f>
        <v>0</v>
      </c>
      <c r="M4" s="13">
        <f t="shared" ref="M4:M67" si="5">IF(K4&lt;0,K4,0)</f>
        <v>0</v>
      </c>
    </row>
    <row r="5" spans="1:13" ht="14.25" x14ac:dyDescent="0.2">
      <c r="A5" s="59">
        <v>2</v>
      </c>
      <c r="B5" s="20" t="s">
        <v>162</v>
      </c>
      <c r="C5" s="54">
        <f>+'10.1.14_SIS'!CZ6</f>
        <v>0</v>
      </c>
      <c r="D5" s="54">
        <f>+'2.1.15_SIS'!CW6</f>
        <v>0</v>
      </c>
      <c r="E5" s="54">
        <f t="shared" ref="E5:E68" si="6">D5-C5</f>
        <v>0</v>
      </c>
      <c r="F5" s="54">
        <f t="shared" si="1"/>
        <v>0</v>
      </c>
      <c r="G5" s="54">
        <f t="shared" si="2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ref="J5:J68" si="7">(H5+I5)*0.5</f>
        <v>3579.4733208693319</v>
      </c>
      <c r="K5" s="14">
        <f t="shared" si="3"/>
        <v>0</v>
      </c>
      <c r="L5" s="13">
        <f t="shared" si="4"/>
        <v>0</v>
      </c>
      <c r="M5" s="13">
        <f t="shared" si="5"/>
        <v>0</v>
      </c>
    </row>
    <row r="6" spans="1:13" ht="14.25" x14ac:dyDescent="0.2">
      <c r="A6" s="59">
        <v>3</v>
      </c>
      <c r="B6" s="20" t="s">
        <v>161</v>
      </c>
      <c r="C6" s="54">
        <f>+'10.1.14_SIS'!CZ7</f>
        <v>0</v>
      </c>
      <c r="D6" s="54">
        <f>+'2.1.15_SIS'!CW7</f>
        <v>0</v>
      </c>
      <c r="E6" s="54">
        <f t="shared" si="6"/>
        <v>0</v>
      </c>
      <c r="F6" s="54">
        <f t="shared" si="1"/>
        <v>0</v>
      </c>
      <c r="G6" s="54">
        <f t="shared" si="2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7"/>
        <v>2376.013101369841</v>
      </c>
      <c r="K6" s="14">
        <f t="shared" si="3"/>
        <v>0</v>
      </c>
      <c r="L6" s="13">
        <f t="shared" si="4"/>
        <v>0</v>
      </c>
      <c r="M6" s="13">
        <f t="shared" si="5"/>
        <v>0</v>
      </c>
    </row>
    <row r="7" spans="1:13" ht="14.25" x14ac:dyDescent="0.2">
      <c r="A7" s="59">
        <v>4</v>
      </c>
      <c r="B7" s="20" t="s">
        <v>160</v>
      </c>
      <c r="C7" s="54">
        <f>+'10.1.14_SIS'!CZ8</f>
        <v>0</v>
      </c>
      <c r="D7" s="54">
        <f>+'2.1.15_SIS'!CW8</f>
        <v>0</v>
      </c>
      <c r="E7" s="54">
        <f t="shared" si="6"/>
        <v>0</v>
      </c>
      <c r="F7" s="54">
        <f t="shared" si="1"/>
        <v>0</v>
      </c>
      <c r="G7" s="54">
        <f t="shared" si="2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7"/>
        <v>3352.4090723439285</v>
      </c>
      <c r="K7" s="14">
        <f t="shared" si="3"/>
        <v>0</v>
      </c>
      <c r="L7" s="13">
        <f t="shared" si="4"/>
        <v>0</v>
      </c>
      <c r="M7" s="13">
        <f t="shared" si="5"/>
        <v>0</v>
      </c>
    </row>
    <row r="8" spans="1:13" ht="14.25" x14ac:dyDescent="0.2">
      <c r="A8" s="60">
        <v>5</v>
      </c>
      <c r="B8" s="22" t="s">
        <v>159</v>
      </c>
      <c r="C8" s="55">
        <f>+'10.1.14_SIS'!CZ9</f>
        <v>0</v>
      </c>
      <c r="D8" s="55">
        <f>+'2.1.15_SIS'!CW9</f>
        <v>0</v>
      </c>
      <c r="E8" s="55">
        <f t="shared" si="6"/>
        <v>0</v>
      </c>
      <c r="F8" s="55">
        <f t="shared" si="1"/>
        <v>0</v>
      </c>
      <c r="G8" s="55">
        <f t="shared" si="2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7"/>
        <v>2912.4252830049554</v>
      </c>
      <c r="K8" s="10">
        <f t="shared" si="3"/>
        <v>0</v>
      </c>
      <c r="L8" s="11">
        <f t="shared" si="4"/>
        <v>0</v>
      </c>
      <c r="M8" s="11">
        <f t="shared" si="5"/>
        <v>0</v>
      </c>
    </row>
    <row r="9" spans="1:13" ht="14.25" x14ac:dyDescent="0.2">
      <c r="A9" s="59">
        <v>6</v>
      </c>
      <c r="B9" s="20" t="s">
        <v>158</v>
      </c>
      <c r="C9" s="54">
        <f>+'10.1.14_SIS'!CZ10</f>
        <v>0</v>
      </c>
      <c r="D9" s="54">
        <f>+'2.1.15_SIS'!CW10</f>
        <v>0</v>
      </c>
      <c r="E9" s="54">
        <f t="shared" si="6"/>
        <v>0</v>
      </c>
      <c r="F9" s="54">
        <f t="shared" si="1"/>
        <v>0</v>
      </c>
      <c r="G9" s="54">
        <f t="shared" si="2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7"/>
        <v>2961.9943062477932</v>
      </c>
      <c r="K9" s="14">
        <f t="shared" si="3"/>
        <v>0</v>
      </c>
      <c r="L9" s="13">
        <f t="shared" si="4"/>
        <v>0</v>
      </c>
      <c r="M9" s="13">
        <f t="shared" si="5"/>
        <v>0</v>
      </c>
    </row>
    <row r="10" spans="1:13" ht="14.25" x14ac:dyDescent="0.2">
      <c r="A10" s="59">
        <v>7</v>
      </c>
      <c r="B10" s="20" t="s">
        <v>157</v>
      </c>
      <c r="C10" s="54">
        <f>+'10.1.14_SIS'!CZ11</f>
        <v>0</v>
      </c>
      <c r="D10" s="54">
        <f>+'2.1.15_SIS'!CW11</f>
        <v>0</v>
      </c>
      <c r="E10" s="54">
        <f t="shared" si="6"/>
        <v>0</v>
      </c>
      <c r="F10" s="54">
        <f t="shared" si="1"/>
        <v>0</v>
      </c>
      <c r="G10" s="54">
        <f t="shared" si="2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7"/>
        <v>1499.961598173516</v>
      </c>
      <c r="K10" s="14">
        <f t="shared" si="3"/>
        <v>0</v>
      </c>
      <c r="L10" s="13">
        <f t="shared" si="4"/>
        <v>0</v>
      </c>
      <c r="M10" s="13">
        <f t="shared" si="5"/>
        <v>0</v>
      </c>
    </row>
    <row r="11" spans="1:13" ht="14.25" x14ac:dyDescent="0.2">
      <c r="A11" s="59">
        <v>8</v>
      </c>
      <c r="B11" s="20" t="s">
        <v>156</v>
      </c>
      <c r="C11" s="54">
        <f>+'10.1.14_SIS'!CZ12</f>
        <v>0</v>
      </c>
      <c r="D11" s="54">
        <f>+'2.1.15_SIS'!CW12</f>
        <v>0</v>
      </c>
      <c r="E11" s="54">
        <f t="shared" si="6"/>
        <v>0</v>
      </c>
      <c r="F11" s="54">
        <f t="shared" si="1"/>
        <v>0</v>
      </c>
      <c r="G11" s="54">
        <f t="shared" si="2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7"/>
        <v>2697.7812297794271</v>
      </c>
      <c r="K11" s="14">
        <f t="shared" si="3"/>
        <v>0</v>
      </c>
      <c r="L11" s="13">
        <f t="shared" si="4"/>
        <v>0</v>
      </c>
      <c r="M11" s="13">
        <f t="shared" si="5"/>
        <v>0</v>
      </c>
    </row>
    <row r="12" spans="1:13" ht="14.25" x14ac:dyDescent="0.2">
      <c r="A12" s="59">
        <v>9</v>
      </c>
      <c r="B12" s="20" t="s">
        <v>155</v>
      </c>
      <c r="C12" s="54">
        <f>+'10.1.14_SIS'!CZ13</f>
        <v>0</v>
      </c>
      <c r="D12" s="54">
        <f>+'2.1.15_SIS'!CW13</f>
        <v>0</v>
      </c>
      <c r="E12" s="54">
        <f t="shared" si="6"/>
        <v>0</v>
      </c>
      <c r="F12" s="54">
        <f t="shared" si="1"/>
        <v>0</v>
      </c>
      <c r="G12" s="54">
        <f t="shared" si="2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7"/>
        <v>2688.6107536022505</v>
      </c>
      <c r="K12" s="14">
        <f t="shared" si="3"/>
        <v>0</v>
      </c>
      <c r="L12" s="13">
        <f t="shared" si="4"/>
        <v>0</v>
      </c>
      <c r="M12" s="13">
        <f t="shared" si="5"/>
        <v>0</v>
      </c>
    </row>
    <row r="13" spans="1:13" ht="14.25" x14ac:dyDescent="0.2">
      <c r="A13" s="60">
        <v>10</v>
      </c>
      <c r="B13" s="22" t="s">
        <v>154</v>
      </c>
      <c r="C13" s="55">
        <f>+'10.1.14_SIS'!CZ14</f>
        <v>0</v>
      </c>
      <c r="D13" s="55">
        <f>+'2.1.15_SIS'!CW14</f>
        <v>0</v>
      </c>
      <c r="E13" s="55">
        <f t="shared" si="6"/>
        <v>0</v>
      </c>
      <c r="F13" s="55">
        <f t="shared" si="1"/>
        <v>0</v>
      </c>
      <c r="G13" s="55">
        <f t="shared" si="2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7"/>
        <v>2496.207366959236</v>
      </c>
      <c r="K13" s="10">
        <f t="shared" si="3"/>
        <v>0</v>
      </c>
      <c r="L13" s="11">
        <f t="shared" si="4"/>
        <v>0</v>
      </c>
      <c r="M13" s="11">
        <f t="shared" si="5"/>
        <v>0</v>
      </c>
    </row>
    <row r="14" spans="1:13" ht="14.25" x14ac:dyDescent="0.2">
      <c r="A14" s="59">
        <v>11</v>
      </c>
      <c r="B14" s="20" t="s">
        <v>153</v>
      </c>
      <c r="C14" s="54">
        <f>+'10.1.14_SIS'!CZ15</f>
        <v>0</v>
      </c>
      <c r="D14" s="54">
        <f>+'2.1.15_SIS'!CW15</f>
        <v>0</v>
      </c>
      <c r="E14" s="54">
        <f t="shared" si="6"/>
        <v>0</v>
      </c>
      <c r="F14" s="54">
        <f t="shared" si="1"/>
        <v>0</v>
      </c>
      <c r="G14" s="54">
        <f t="shared" si="2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7"/>
        <v>3902.5436118176676</v>
      </c>
      <c r="K14" s="14">
        <f t="shared" si="3"/>
        <v>0</v>
      </c>
      <c r="L14" s="13">
        <f t="shared" si="4"/>
        <v>0</v>
      </c>
      <c r="M14" s="13">
        <f t="shared" si="5"/>
        <v>0</v>
      </c>
    </row>
    <row r="15" spans="1:13" ht="14.25" x14ac:dyDescent="0.2">
      <c r="A15" s="59">
        <v>12</v>
      </c>
      <c r="B15" s="20" t="s">
        <v>152</v>
      </c>
      <c r="C15" s="54">
        <f>+'10.1.14_SIS'!CZ16</f>
        <v>0</v>
      </c>
      <c r="D15" s="54">
        <f>+'2.1.15_SIS'!CW16</f>
        <v>0</v>
      </c>
      <c r="E15" s="54">
        <f t="shared" si="6"/>
        <v>0</v>
      </c>
      <c r="F15" s="54">
        <f t="shared" si="1"/>
        <v>0</v>
      </c>
      <c r="G15" s="54">
        <f t="shared" si="2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7"/>
        <v>1364.9570491803279</v>
      </c>
      <c r="K15" s="14">
        <f t="shared" si="3"/>
        <v>0</v>
      </c>
      <c r="L15" s="13">
        <f t="shared" si="4"/>
        <v>0</v>
      </c>
      <c r="M15" s="13">
        <f t="shared" si="5"/>
        <v>0</v>
      </c>
    </row>
    <row r="16" spans="1:13" ht="14.25" x14ac:dyDescent="0.2">
      <c r="A16" s="59">
        <v>13</v>
      </c>
      <c r="B16" s="20" t="s">
        <v>151</v>
      </c>
      <c r="C16" s="54">
        <f>+'10.1.14_SIS'!CZ17</f>
        <v>0</v>
      </c>
      <c r="D16" s="54">
        <f>+'2.1.15_SIS'!CW17</f>
        <v>0</v>
      </c>
      <c r="E16" s="54">
        <f t="shared" si="6"/>
        <v>0</v>
      </c>
      <c r="F16" s="54">
        <f t="shared" si="1"/>
        <v>0</v>
      </c>
      <c r="G16" s="54">
        <f t="shared" si="2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7"/>
        <v>3591.5298879166107</v>
      </c>
      <c r="K16" s="14">
        <f t="shared" si="3"/>
        <v>0</v>
      </c>
      <c r="L16" s="13">
        <f t="shared" si="4"/>
        <v>0</v>
      </c>
      <c r="M16" s="13">
        <f t="shared" si="5"/>
        <v>0</v>
      </c>
    </row>
    <row r="17" spans="1:13" ht="14.25" x14ac:dyDescent="0.2">
      <c r="A17" s="59">
        <v>14</v>
      </c>
      <c r="B17" s="20" t="s">
        <v>150</v>
      </c>
      <c r="C17" s="54">
        <f>+'10.1.14_SIS'!CZ18</f>
        <v>0</v>
      </c>
      <c r="D17" s="54">
        <f>+'2.1.15_SIS'!CW18</f>
        <v>0</v>
      </c>
      <c r="E17" s="54">
        <f t="shared" si="6"/>
        <v>0</v>
      </c>
      <c r="F17" s="54">
        <f t="shared" si="1"/>
        <v>0</v>
      </c>
      <c r="G17" s="54">
        <f t="shared" si="2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7"/>
        <v>3072.4654706249999</v>
      </c>
      <c r="K17" s="14">
        <f t="shared" si="3"/>
        <v>0</v>
      </c>
      <c r="L17" s="13">
        <f t="shared" si="4"/>
        <v>0</v>
      </c>
      <c r="M17" s="13">
        <f t="shared" si="5"/>
        <v>0</v>
      </c>
    </row>
    <row r="18" spans="1:13" ht="14.25" x14ac:dyDescent="0.2">
      <c r="A18" s="60">
        <v>15</v>
      </c>
      <c r="B18" s="22" t="s">
        <v>149</v>
      </c>
      <c r="C18" s="55">
        <f>+'10.1.14_SIS'!CZ19</f>
        <v>0</v>
      </c>
      <c r="D18" s="55">
        <f>+'2.1.15_SIS'!CW19</f>
        <v>0</v>
      </c>
      <c r="E18" s="55">
        <f t="shared" si="6"/>
        <v>0</v>
      </c>
      <c r="F18" s="55">
        <f t="shared" si="1"/>
        <v>0</v>
      </c>
      <c r="G18" s="55">
        <f t="shared" si="2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7"/>
        <v>3151.8142607029977</v>
      </c>
      <c r="K18" s="10">
        <f t="shared" si="3"/>
        <v>0</v>
      </c>
      <c r="L18" s="11">
        <f t="shared" si="4"/>
        <v>0</v>
      </c>
      <c r="M18" s="11">
        <f t="shared" si="5"/>
        <v>0</v>
      </c>
    </row>
    <row r="19" spans="1:13" ht="14.25" x14ac:dyDescent="0.2">
      <c r="A19" s="59">
        <v>16</v>
      </c>
      <c r="B19" s="20" t="s">
        <v>148</v>
      </c>
      <c r="C19" s="54">
        <f>+'10.1.14_SIS'!CZ20</f>
        <v>0</v>
      </c>
      <c r="D19" s="54">
        <f>+'2.1.15_SIS'!CW20</f>
        <v>0</v>
      </c>
      <c r="E19" s="54">
        <f t="shared" si="6"/>
        <v>0</v>
      </c>
      <c r="F19" s="54">
        <f t="shared" si="1"/>
        <v>0</v>
      </c>
      <c r="G19" s="54">
        <f t="shared" si="2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7"/>
        <v>1333.4897177171013</v>
      </c>
      <c r="K19" s="14">
        <f t="shared" si="3"/>
        <v>0</v>
      </c>
      <c r="L19" s="13">
        <f t="shared" si="4"/>
        <v>0</v>
      </c>
      <c r="M19" s="13">
        <f t="shared" si="5"/>
        <v>0</v>
      </c>
    </row>
    <row r="20" spans="1:13" ht="14.25" x14ac:dyDescent="0.2">
      <c r="A20" s="59">
        <v>17</v>
      </c>
      <c r="B20" s="20" t="s">
        <v>147</v>
      </c>
      <c r="C20" s="54">
        <f>+'10.1.14_SIS'!CZ21</f>
        <v>131</v>
      </c>
      <c r="D20" s="54">
        <f>+'2.1.15_SIS'!CW21</f>
        <v>131</v>
      </c>
      <c r="E20" s="54">
        <f t="shared" si="6"/>
        <v>0</v>
      </c>
      <c r="F20" s="54">
        <f t="shared" si="1"/>
        <v>0</v>
      </c>
      <c r="G20" s="54">
        <f t="shared" si="2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7"/>
        <v>2082.5378304967589</v>
      </c>
      <c r="K20" s="14">
        <f t="shared" si="3"/>
        <v>0</v>
      </c>
      <c r="L20" s="13">
        <f t="shared" si="4"/>
        <v>0</v>
      </c>
      <c r="M20" s="13">
        <f t="shared" si="5"/>
        <v>0</v>
      </c>
    </row>
    <row r="21" spans="1:13" ht="14.25" x14ac:dyDescent="0.2">
      <c r="A21" s="59">
        <v>18</v>
      </c>
      <c r="B21" s="20" t="s">
        <v>146</v>
      </c>
      <c r="C21" s="54">
        <f>+'10.1.14_SIS'!CZ22</f>
        <v>0</v>
      </c>
      <c r="D21" s="54">
        <f>+'2.1.15_SIS'!CW22</f>
        <v>0</v>
      </c>
      <c r="E21" s="54">
        <f t="shared" si="6"/>
        <v>0</v>
      </c>
      <c r="F21" s="54">
        <f t="shared" si="1"/>
        <v>0</v>
      </c>
      <c r="G21" s="54">
        <f t="shared" si="2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7"/>
        <v>3600.2516750237864</v>
      </c>
      <c r="K21" s="14">
        <f t="shared" si="3"/>
        <v>0</v>
      </c>
      <c r="L21" s="13">
        <f t="shared" si="4"/>
        <v>0</v>
      </c>
      <c r="M21" s="13">
        <f t="shared" si="5"/>
        <v>0</v>
      </c>
    </row>
    <row r="22" spans="1:13" ht="14.25" x14ac:dyDescent="0.2">
      <c r="A22" s="59">
        <v>19</v>
      </c>
      <c r="B22" s="20" t="s">
        <v>145</v>
      </c>
      <c r="C22" s="54">
        <f>+'10.1.14_SIS'!CZ23</f>
        <v>8</v>
      </c>
      <c r="D22" s="54">
        <f>+'2.1.15_SIS'!CW23</f>
        <v>9</v>
      </c>
      <c r="E22" s="54">
        <f t="shared" si="6"/>
        <v>1</v>
      </c>
      <c r="F22" s="54">
        <f t="shared" si="1"/>
        <v>1</v>
      </c>
      <c r="G22" s="54">
        <f t="shared" si="2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7"/>
        <v>3109.9110934730224</v>
      </c>
      <c r="K22" s="14">
        <f t="shared" si="3"/>
        <v>3109.9110934730224</v>
      </c>
      <c r="L22" s="13">
        <f t="shared" si="4"/>
        <v>3109.9110934730224</v>
      </c>
      <c r="M22" s="13">
        <f t="shared" si="5"/>
        <v>0</v>
      </c>
    </row>
    <row r="23" spans="1:13" ht="14.25" x14ac:dyDescent="0.2">
      <c r="A23" s="60">
        <v>20</v>
      </c>
      <c r="B23" s="22" t="s">
        <v>144</v>
      </c>
      <c r="C23" s="55">
        <f>+'10.1.14_SIS'!CZ24</f>
        <v>0</v>
      </c>
      <c r="D23" s="55">
        <f>+'2.1.15_SIS'!CW24</f>
        <v>0</v>
      </c>
      <c r="E23" s="55">
        <f t="shared" si="6"/>
        <v>0</v>
      </c>
      <c r="F23" s="55">
        <f t="shared" si="1"/>
        <v>0</v>
      </c>
      <c r="G23" s="55">
        <f t="shared" si="2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7"/>
        <v>2932.3450782781006</v>
      </c>
      <c r="K23" s="10">
        <f t="shared" si="3"/>
        <v>0</v>
      </c>
      <c r="L23" s="11">
        <f t="shared" si="4"/>
        <v>0</v>
      </c>
      <c r="M23" s="11">
        <f t="shared" si="5"/>
        <v>0</v>
      </c>
    </row>
    <row r="24" spans="1:13" ht="14.25" x14ac:dyDescent="0.2">
      <c r="A24" s="59">
        <v>21</v>
      </c>
      <c r="B24" s="20" t="s">
        <v>143</v>
      </c>
      <c r="C24" s="54">
        <f>+'10.1.14_SIS'!CZ25</f>
        <v>0</v>
      </c>
      <c r="D24" s="54">
        <f>+'2.1.15_SIS'!CW25</f>
        <v>0</v>
      </c>
      <c r="E24" s="54">
        <f t="shared" si="6"/>
        <v>0</v>
      </c>
      <c r="F24" s="54">
        <f t="shared" si="1"/>
        <v>0</v>
      </c>
      <c r="G24" s="54">
        <f t="shared" si="2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7"/>
        <v>3346.3271147933883</v>
      </c>
      <c r="K24" s="14">
        <f t="shared" si="3"/>
        <v>0</v>
      </c>
      <c r="L24" s="13">
        <f t="shared" si="4"/>
        <v>0</v>
      </c>
      <c r="M24" s="13">
        <f t="shared" si="5"/>
        <v>0</v>
      </c>
    </row>
    <row r="25" spans="1:13" ht="14.25" x14ac:dyDescent="0.2">
      <c r="A25" s="59">
        <v>22</v>
      </c>
      <c r="B25" s="20" t="s">
        <v>142</v>
      </c>
      <c r="C25" s="54">
        <f>+'10.1.14_SIS'!CZ26</f>
        <v>0</v>
      </c>
      <c r="D25" s="54">
        <f>+'2.1.15_SIS'!CW26</f>
        <v>0</v>
      </c>
      <c r="E25" s="54">
        <f t="shared" si="6"/>
        <v>0</v>
      </c>
      <c r="F25" s="54">
        <f t="shared" si="1"/>
        <v>0</v>
      </c>
      <c r="G25" s="54">
        <f t="shared" si="2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7"/>
        <v>3456.2349904097996</v>
      </c>
      <c r="K25" s="14">
        <f t="shared" si="3"/>
        <v>0</v>
      </c>
      <c r="L25" s="13">
        <f t="shared" si="4"/>
        <v>0</v>
      </c>
      <c r="M25" s="13">
        <f t="shared" si="5"/>
        <v>0</v>
      </c>
    </row>
    <row r="26" spans="1:13" ht="14.25" x14ac:dyDescent="0.2">
      <c r="A26" s="59">
        <v>23</v>
      </c>
      <c r="B26" s="20" t="s">
        <v>141</v>
      </c>
      <c r="C26" s="54">
        <f>+'10.1.14_SIS'!CZ27</f>
        <v>0</v>
      </c>
      <c r="D26" s="54">
        <f>+'2.1.15_SIS'!CW27</f>
        <v>0</v>
      </c>
      <c r="E26" s="54">
        <f t="shared" si="6"/>
        <v>0</v>
      </c>
      <c r="F26" s="54">
        <f t="shared" si="1"/>
        <v>0</v>
      </c>
      <c r="G26" s="54">
        <f t="shared" si="2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7"/>
        <v>2849.8007632989579</v>
      </c>
      <c r="K26" s="14">
        <f t="shared" si="3"/>
        <v>0</v>
      </c>
      <c r="L26" s="13">
        <f t="shared" si="4"/>
        <v>0</v>
      </c>
      <c r="M26" s="13">
        <f t="shared" si="5"/>
        <v>0</v>
      </c>
    </row>
    <row r="27" spans="1:13" ht="14.25" x14ac:dyDescent="0.2">
      <c r="A27" s="59">
        <v>24</v>
      </c>
      <c r="B27" s="20" t="s">
        <v>140</v>
      </c>
      <c r="C27" s="54">
        <f>+'10.1.14_SIS'!CZ28</f>
        <v>0</v>
      </c>
      <c r="D27" s="54">
        <f>+'2.1.15_SIS'!CW28</f>
        <v>0</v>
      </c>
      <c r="E27" s="54">
        <f t="shared" si="6"/>
        <v>0</v>
      </c>
      <c r="F27" s="54">
        <f t="shared" si="1"/>
        <v>0</v>
      </c>
      <c r="G27" s="54">
        <f t="shared" si="2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7"/>
        <v>1732.96201807885</v>
      </c>
      <c r="K27" s="14">
        <f t="shared" si="3"/>
        <v>0</v>
      </c>
      <c r="L27" s="13">
        <f t="shared" si="4"/>
        <v>0</v>
      </c>
      <c r="M27" s="13">
        <f t="shared" si="5"/>
        <v>0</v>
      </c>
    </row>
    <row r="28" spans="1:13" ht="14.25" x14ac:dyDescent="0.2">
      <c r="A28" s="60">
        <v>25</v>
      </c>
      <c r="B28" s="22" t="s">
        <v>139</v>
      </c>
      <c r="C28" s="55">
        <f>+'10.1.14_SIS'!CZ29</f>
        <v>0</v>
      </c>
      <c r="D28" s="55">
        <f>+'2.1.15_SIS'!CW29</f>
        <v>0</v>
      </c>
      <c r="E28" s="55">
        <f t="shared" si="6"/>
        <v>0</v>
      </c>
      <c r="F28" s="55">
        <f t="shared" si="1"/>
        <v>0</v>
      </c>
      <c r="G28" s="55">
        <f t="shared" si="2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7"/>
        <v>2413.4010137472851</v>
      </c>
      <c r="K28" s="10">
        <f t="shared" si="3"/>
        <v>0</v>
      </c>
      <c r="L28" s="11">
        <f t="shared" si="4"/>
        <v>0</v>
      </c>
      <c r="M28" s="11">
        <f t="shared" si="5"/>
        <v>0</v>
      </c>
    </row>
    <row r="29" spans="1:13" ht="14.25" x14ac:dyDescent="0.2">
      <c r="A29" s="59">
        <v>26</v>
      </c>
      <c r="B29" s="20" t="s">
        <v>138</v>
      </c>
      <c r="C29" s="54">
        <f>+'10.1.14_SIS'!CZ30</f>
        <v>0</v>
      </c>
      <c r="D29" s="54">
        <f>+'2.1.15_SIS'!CW30</f>
        <v>0</v>
      </c>
      <c r="E29" s="54">
        <f t="shared" si="6"/>
        <v>0</v>
      </c>
      <c r="F29" s="54">
        <f t="shared" si="1"/>
        <v>0</v>
      </c>
      <c r="G29" s="54">
        <f t="shared" si="2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7"/>
        <v>2130.6974985285419</v>
      </c>
      <c r="K29" s="14">
        <f t="shared" si="3"/>
        <v>0</v>
      </c>
      <c r="L29" s="13">
        <f t="shared" si="4"/>
        <v>0</v>
      </c>
      <c r="M29" s="13">
        <f t="shared" si="5"/>
        <v>0</v>
      </c>
    </row>
    <row r="30" spans="1:13" ht="14.25" x14ac:dyDescent="0.2">
      <c r="A30" s="59">
        <v>27</v>
      </c>
      <c r="B30" s="20" t="s">
        <v>137</v>
      </c>
      <c r="C30" s="54">
        <f>+'10.1.14_SIS'!CZ31</f>
        <v>0</v>
      </c>
      <c r="D30" s="54">
        <f>+'2.1.15_SIS'!CW31</f>
        <v>0</v>
      </c>
      <c r="E30" s="54">
        <f t="shared" si="6"/>
        <v>0</v>
      </c>
      <c r="F30" s="54">
        <f t="shared" si="1"/>
        <v>0</v>
      </c>
      <c r="G30" s="54">
        <f t="shared" si="2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7"/>
        <v>3248.9806919988505</v>
      </c>
      <c r="K30" s="14">
        <f t="shared" si="3"/>
        <v>0</v>
      </c>
      <c r="L30" s="13">
        <f t="shared" si="4"/>
        <v>0</v>
      </c>
      <c r="M30" s="13">
        <f t="shared" si="5"/>
        <v>0</v>
      </c>
    </row>
    <row r="31" spans="1:13" ht="14.25" x14ac:dyDescent="0.2">
      <c r="A31" s="59">
        <v>28</v>
      </c>
      <c r="B31" s="20" t="s">
        <v>136</v>
      </c>
      <c r="C31" s="54">
        <f>+'10.1.14_SIS'!CZ32</f>
        <v>0</v>
      </c>
      <c r="D31" s="54">
        <f>+'2.1.15_SIS'!CW32</f>
        <v>0</v>
      </c>
      <c r="E31" s="54">
        <f t="shared" si="6"/>
        <v>0</v>
      </c>
      <c r="F31" s="54">
        <f t="shared" si="1"/>
        <v>0</v>
      </c>
      <c r="G31" s="54">
        <f t="shared" si="2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7"/>
        <v>1915.9079423284411</v>
      </c>
      <c r="K31" s="14">
        <f t="shared" si="3"/>
        <v>0</v>
      </c>
      <c r="L31" s="13">
        <f t="shared" si="4"/>
        <v>0</v>
      </c>
      <c r="M31" s="13">
        <f t="shared" si="5"/>
        <v>0</v>
      </c>
    </row>
    <row r="32" spans="1:13" ht="14.25" x14ac:dyDescent="0.2">
      <c r="A32" s="59">
        <v>29</v>
      </c>
      <c r="B32" s="20" t="s">
        <v>135</v>
      </c>
      <c r="C32" s="54">
        <f>+'10.1.14_SIS'!CZ33</f>
        <v>0</v>
      </c>
      <c r="D32" s="54">
        <f>+'2.1.15_SIS'!CW33</f>
        <v>0</v>
      </c>
      <c r="E32" s="54">
        <f t="shared" si="6"/>
        <v>0</v>
      </c>
      <c r="F32" s="54">
        <f t="shared" si="1"/>
        <v>0</v>
      </c>
      <c r="G32" s="54">
        <f t="shared" si="2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7"/>
        <v>2296.9811605086861</v>
      </c>
      <c r="K32" s="14">
        <f t="shared" si="3"/>
        <v>0</v>
      </c>
      <c r="L32" s="13">
        <f t="shared" si="4"/>
        <v>0</v>
      </c>
      <c r="M32" s="13">
        <f t="shared" si="5"/>
        <v>0</v>
      </c>
    </row>
    <row r="33" spans="1:13" ht="14.25" x14ac:dyDescent="0.2">
      <c r="A33" s="60">
        <v>30</v>
      </c>
      <c r="B33" s="22" t="s">
        <v>134</v>
      </c>
      <c r="C33" s="55">
        <f>+'10.1.14_SIS'!CZ34</f>
        <v>0</v>
      </c>
      <c r="D33" s="55">
        <f>+'2.1.15_SIS'!CW34</f>
        <v>0</v>
      </c>
      <c r="E33" s="55">
        <f t="shared" si="6"/>
        <v>0</v>
      </c>
      <c r="F33" s="55">
        <f t="shared" si="1"/>
        <v>0</v>
      </c>
      <c r="G33" s="55">
        <f t="shared" si="2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7"/>
        <v>3265.8513636998382</v>
      </c>
      <c r="K33" s="10">
        <f t="shared" si="3"/>
        <v>0</v>
      </c>
      <c r="L33" s="11">
        <f t="shared" si="4"/>
        <v>0</v>
      </c>
      <c r="M33" s="11">
        <f t="shared" si="5"/>
        <v>0</v>
      </c>
    </row>
    <row r="34" spans="1:13" ht="14.25" x14ac:dyDescent="0.2">
      <c r="A34" s="59">
        <v>31</v>
      </c>
      <c r="B34" s="20" t="s">
        <v>133</v>
      </c>
      <c r="C34" s="54">
        <f>+'10.1.14_SIS'!CZ35</f>
        <v>0</v>
      </c>
      <c r="D34" s="54">
        <f>+'2.1.15_SIS'!CW35</f>
        <v>0</v>
      </c>
      <c r="E34" s="54">
        <f t="shared" si="6"/>
        <v>0</v>
      </c>
      <c r="F34" s="54">
        <f t="shared" si="1"/>
        <v>0</v>
      </c>
      <c r="G34" s="54">
        <f t="shared" si="2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7"/>
        <v>2570.7238358434265</v>
      </c>
      <c r="K34" s="14">
        <f t="shared" si="3"/>
        <v>0</v>
      </c>
      <c r="L34" s="13">
        <f t="shared" si="4"/>
        <v>0</v>
      </c>
      <c r="M34" s="13">
        <f t="shared" si="5"/>
        <v>0</v>
      </c>
    </row>
    <row r="35" spans="1:13" ht="14.25" x14ac:dyDescent="0.2">
      <c r="A35" s="59">
        <v>32</v>
      </c>
      <c r="B35" s="20" t="s">
        <v>132</v>
      </c>
      <c r="C35" s="54">
        <f>+'10.1.14_SIS'!CZ36</f>
        <v>0</v>
      </c>
      <c r="D35" s="54">
        <f>+'2.1.15_SIS'!CW36</f>
        <v>0</v>
      </c>
      <c r="E35" s="54">
        <f t="shared" si="6"/>
        <v>0</v>
      </c>
      <c r="F35" s="54">
        <f t="shared" si="1"/>
        <v>0</v>
      </c>
      <c r="G35" s="54">
        <f t="shared" si="2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7"/>
        <v>3106.2945945305637</v>
      </c>
      <c r="K35" s="14">
        <f t="shared" si="3"/>
        <v>0</v>
      </c>
      <c r="L35" s="13">
        <f t="shared" si="4"/>
        <v>0</v>
      </c>
      <c r="M35" s="13">
        <f t="shared" si="5"/>
        <v>0</v>
      </c>
    </row>
    <row r="36" spans="1:13" ht="14.25" x14ac:dyDescent="0.2">
      <c r="A36" s="59">
        <v>33</v>
      </c>
      <c r="B36" s="20" t="s">
        <v>131</v>
      </c>
      <c r="C36" s="54">
        <f>+'10.1.14_SIS'!CZ37</f>
        <v>0</v>
      </c>
      <c r="D36" s="54">
        <f>+'2.1.15_SIS'!CW37</f>
        <v>0</v>
      </c>
      <c r="E36" s="54">
        <f t="shared" si="6"/>
        <v>0</v>
      </c>
      <c r="F36" s="54">
        <f t="shared" si="1"/>
        <v>0</v>
      </c>
      <c r="G36" s="54">
        <f t="shared" si="2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7"/>
        <v>3055.7677279042618</v>
      </c>
      <c r="K36" s="14">
        <f t="shared" si="3"/>
        <v>0</v>
      </c>
      <c r="L36" s="13">
        <f t="shared" si="4"/>
        <v>0</v>
      </c>
      <c r="M36" s="13">
        <f t="shared" si="5"/>
        <v>0</v>
      </c>
    </row>
    <row r="37" spans="1:13" ht="14.25" x14ac:dyDescent="0.2">
      <c r="A37" s="59">
        <v>34</v>
      </c>
      <c r="B37" s="20" t="s">
        <v>130</v>
      </c>
      <c r="C37" s="54">
        <f>+'10.1.14_SIS'!CZ38</f>
        <v>0</v>
      </c>
      <c r="D37" s="54">
        <f>+'2.1.15_SIS'!CW38</f>
        <v>0</v>
      </c>
      <c r="E37" s="54">
        <f t="shared" si="6"/>
        <v>0</v>
      </c>
      <c r="F37" s="54">
        <f t="shared" si="1"/>
        <v>0</v>
      </c>
      <c r="G37" s="54">
        <f t="shared" si="2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7"/>
        <v>3468.1038421394505</v>
      </c>
      <c r="K37" s="14">
        <f t="shared" si="3"/>
        <v>0</v>
      </c>
      <c r="L37" s="13">
        <f t="shared" si="4"/>
        <v>0</v>
      </c>
      <c r="M37" s="13">
        <f t="shared" si="5"/>
        <v>0</v>
      </c>
    </row>
    <row r="38" spans="1:13" ht="14.25" x14ac:dyDescent="0.2">
      <c r="A38" s="60">
        <v>35</v>
      </c>
      <c r="B38" s="22" t="s">
        <v>129</v>
      </c>
      <c r="C38" s="55">
        <f>+'10.1.14_SIS'!CZ39</f>
        <v>0</v>
      </c>
      <c r="D38" s="55">
        <f>+'2.1.15_SIS'!CW39</f>
        <v>0</v>
      </c>
      <c r="E38" s="55">
        <f t="shared" si="6"/>
        <v>0</v>
      </c>
      <c r="F38" s="55">
        <f t="shared" si="1"/>
        <v>0</v>
      </c>
      <c r="G38" s="55">
        <f t="shared" si="2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7"/>
        <v>2852.1041030238803</v>
      </c>
      <c r="K38" s="10">
        <f t="shared" si="3"/>
        <v>0</v>
      </c>
      <c r="L38" s="11">
        <f t="shared" si="4"/>
        <v>0</v>
      </c>
      <c r="M38" s="11">
        <f t="shared" si="5"/>
        <v>0</v>
      </c>
    </row>
    <row r="39" spans="1:13" ht="14.25" x14ac:dyDescent="0.2">
      <c r="A39" s="59">
        <v>36</v>
      </c>
      <c r="B39" s="20" t="s">
        <v>128</v>
      </c>
      <c r="C39" s="54">
        <f>+'10.1.14_SIS'!CZ40</f>
        <v>0</v>
      </c>
      <c r="D39" s="54">
        <f>+'2.1.15_SIS'!CW40</f>
        <v>0</v>
      </c>
      <c r="E39" s="54">
        <f t="shared" si="6"/>
        <v>0</v>
      </c>
      <c r="F39" s="54">
        <f t="shared" si="1"/>
        <v>0</v>
      </c>
      <c r="G39" s="54">
        <f t="shared" si="2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7"/>
        <v>2174.3672795383109</v>
      </c>
      <c r="K39" s="14">
        <f t="shared" si="3"/>
        <v>0</v>
      </c>
      <c r="L39" s="13">
        <f t="shared" si="4"/>
        <v>0</v>
      </c>
      <c r="M39" s="13">
        <f t="shared" si="5"/>
        <v>0</v>
      </c>
    </row>
    <row r="40" spans="1:13" ht="14.25" x14ac:dyDescent="0.2">
      <c r="A40" s="59">
        <v>37</v>
      </c>
      <c r="B40" s="20" t="s">
        <v>127</v>
      </c>
      <c r="C40" s="54">
        <f>+'10.1.14_SIS'!CZ41</f>
        <v>0</v>
      </c>
      <c r="D40" s="54">
        <f>+'2.1.15_SIS'!CW41</f>
        <v>0</v>
      </c>
      <c r="E40" s="54">
        <f t="shared" si="6"/>
        <v>0</v>
      </c>
      <c r="F40" s="54">
        <f t="shared" si="1"/>
        <v>0</v>
      </c>
      <c r="G40" s="54">
        <f t="shared" si="2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7"/>
        <v>3159.4969630158844</v>
      </c>
      <c r="K40" s="14">
        <f t="shared" si="3"/>
        <v>0</v>
      </c>
      <c r="L40" s="13">
        <f t="shared" si="4"/>
        <v>0</v>
      </c>
      <c r="M40" s="13">
        <f t="shared" si="5"/>
        <v>0</v>
      </c>
    </row>
    <row r="41" spans="1:13" ht="14.25" x14ac:dyDescent="0.2">
      <c r="A41" s="59">
        <v>38</v>
      </c>
      <c r="B41" s="20" t="s">
        <v>126</v>
      </c>
      <c r="C41" s="54">
        <f>+'10.1.14_SIS'!CZ42</f>
        <v>0</v>
      </c>
      <c r="D41" s="54">
        <f>+'2.1.15_SIS'!CW42</f>
        <v>0</v>
      </c>
      <c r="E41" s="54">
        <f t="shared" si="6"/>
        <v>0</v>
      </c>
      <c r="F41" s="54">
        <f t="shared" si="1"/>
        <v>0</v>
      </c>
      <c r="G41" s="54">
        <f t="shared" si="2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7"/>
        <v>1459.3608776458441</v>
      </c>
      <c r="K41" s="14">
        <f t="shared" si="3"/>
        <v>0</v>
      </c>
      <c r="L41" s="13">
        <f t="shared" si="4"/>
        <v>0</v>
      </c>
      <c r="M41" s="13">
        <f t="shared" si="5"/>
        <v>0</v>
      </c>
    </row>
    <row r="42" spans="1:13" ht="14.25" x14ac:dyDescent="0.2">
      <c r="A42" s="59">
        <v>39</v>
      </c>
      <c r="B42" s="20" t="s">
        <v>125</v>
      </c>
      <c r="C42" s="54">
        <f>+'10.1.14_SIS'!CZ43</f>
        <v>0</v>
      </c>
      <c r="D42" s="54">
        <f>+'2.1.15_SIS'!CW43</f>
        <v>0</v>
      </c>
      <c r="E42" s="54">
        <f t="shared" si="6"/>
        <v>0</v>
      </c>
      <c r="F42" s="54">
        <f t="shared" si="1"/>
        <v>0</v>
      </c>
      <c r="G42" s="54">
        <f t="shared" si="2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7"/>
        <v>2218.280705678666</v>
      </c>
      <c r="K42" s="14">
        <f t="shared" si="3"/>
        <v>0</v>
      </c>
      <c r="L42" s="13">
        <f t="shared" si="4"/>
        <v>0</v>
      </c>
      <c r="M42" s="13">
        <f t="shared" si="5"/>
        <v>0</v>
      </c>
    </row>
    <row r="43" spans="1:13" ht="14.25" x14ac:dyDescent="0.2">
      <c r="A43" s="60">
        <v>40</v>
      </c>
      <c r="B43" s="22" t="s">
        <v>124</v>
      </c>
      <c r="C43" s="55">
        <f>+'10.1.14_SIS'!CZ44</f>
        <v>0</v>
      </c>
      <c r="D43" s="55">
        <f>+'2.1.15_SIS'!CW44</f>
        <v>0</v>
      </c>
      <c r="E43" s="55">
        <f t="shared" si="6"/>
        <v>0</v>
      </c>
      <c r="F43" s="55">
        <f t="shared" si="1"/>
        <v>0</v>
      </c>
      <c r="G43" s="55">
        <f t="shared" si="2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7"/>
        <v>2911.0405142849204</v>
      </c>
      <c r="K43" s="10">
        <f t="shared" si="3"/>
        <v>0</v>
      </c>
      <c r="L43" s="11">
        <f t="shared" si="4"/>
        <v>0</v>
      </c>
      <c r="M43" s="11">
        <f t="shared" si="5"/>
        <v>0</v>
      </c>
    </row>
    <row r="44" spans="1:13" ht="14.25" x14ac:dyDescent="0.2">
      <c r="A44" s="59">
        <v>41</v>
      </c>
      <c r="B44" s="20" t="s">
        <v>123</v>
      </c>
      <c r="C44" s="54">
        <f>+'10.1.14_SIS'!CZ45</f>
        <v>0</v>
      </c>
      <c r="D44" s="54">
        <f>+'2.1.15_SIS'!CW45</f>
        <v>0</v>
      </c>
      <c r="E44" s="54">
        <f t="shared" si="6"/>
        <v>0</v>
      </c>
      <c r="F44" s="54">
        <f t="shared" si="1"/>
        <v>0</v>
      </c>
      <c r="G44" s="54">
        <f t="shared" si="2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7"/>
        <v>2088.7074287358237</v>
      </c>
      <c r="K44" s="14">
        <f t="shared" si="3"/>
        <v>0</v>
      </c>
      <c r="L44" s="13">
        <f t="shared" si="4"/>
        <v>0</v>
      </c>
      <c r="M44" s="13">
        <f t="shared" si="5"/>
        <v>0</v>
      </c>
    </row>
    <row r="45" spans="1:13" ht="14.25" x14ac:dyDescent="0.2">
      <c r="A45" s="59">
        <v>42</v>
      </c>
      <c r="B45" s="20" t="s">
        <v>122</v>
      </c>
      <c r="C45" s="54">
        <f>+'10.1.14_SIS'!CZ46</f>
        <v>0</v>
      </c>
      <c r="D45" s="54">
        <f>+'2.1.15_SIS'!CW46</f>
        <v>0</v>
      </c>
      <c r="E45" s="54">
        <f t="shared" si="6"/>
        <v>0</v>
      </c>
      <c r="F45" s="54">
        <f t="shared" si="1"/>
        <v>0</v>
      </c>
      <c r="G45" s="54">
        <f t="shared" si="2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7"/>
        <v>2823.9438875684341</v>
      </c>
      <c r="K45" s="14">
        <f t="shared" si="3"/>
        <v>0</v>
      </c>
      <c r="L45" s="13">
        <f t="shared" si="4"/>
        <v>0</v>
      </c>
      <c r="M45" s="13">
        <f t="shared" si="5"/>
        <v>0</v>
      </c>
    </row>
    <row r="46" spans="1:13" ht="14.25" x14ac:dyDescent="0.2">
      <c r="A46" s="59">
        <v>43</v>
      </c>
      <c r="B46" s="20" t="s">
        <v>121</v>
      </c>
      <c r="C46" s="54">
        <f>+'10.1.14_SIS'!CZ47</f>
        <v>0</v>
      </c>
      <c r="D46" s="54">
        <f>+'2.1.15_SIS'!CW47</f>
        <v>0</v>
      </c>
      <c r="E46" s="54">
        <f t="shared" si="6"/>
        <v>0</v>
      </c>
      <c r="F46" s="54">
        <f t="shared" si="1"/>
        <v>0</v>
      </c>
      <c r="G46" s="54">
        <f t="shared" si="2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7"/>
        <v>3181.6769360297349</v>
      </c>
      <c r="K46" s="14">
        <f t="shared" si="3"/>
        <v>0</v>
      </c>
      <c r="L46" s="13">
        <f t="shared" si="4"/>
        <v>0</v>
      </c>
      <c r="M46" s="13">
        <f t="shared" si="5"/>
        <v>0</v>
      </c>
    </row>
    <row r="47" spans="1:13" ht="14.25" x14ac:dyDescent="0.2">
      <c r="A47" s="59">
        <v>44</v>
      </c>
      <c r="B47" s="20" t="s">
        <v>120</v>
      </c>
      <c r="C47" s="54">
        <f>+'10.1.14_SIS'!CZ48</f>
        <v>0</v>
      </c>
      <c r="D47" s="54">
        <f>+'2.1.15_SIS'!CW48</f>
        <v>0</v>
      </c>
      <c r="E47" s="54">
        <f t="shared" si="6"/>
        <v>0</v>
      </c>
      <c r="F47" s="54">
        <f t="shared" si="1"/>
        <v>0</v>
      </c>
      <c r="G47" s="54">
        <f t="shared" si="2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7"/>
        <v>2780.3779075910179</v>
      </c>
      <c r="K47" s="14">
        <f t="shared" si="3"/>
        <v>0</v>
      </c>
      <c r="L47" s="13">
        <f t="shared" si="4"/>
        <v>0</v>
      </c>
      <c r="M47" s="13">
        <f t="shared" si="5"/>
        <v>0</v>
      </c>
    </row>
    <row r="48" spans="1:13" ht="14.25" x14ac:dyDescent="0.2">
      <c r="A48" s="60">
        <v>45</v>
      </c>
      <c r="B48" s="22" t="s">
        <v>119</v>
      </c>
      <c r="C48" s="55">
        <f>+'10.1.14_SIS'!CZ49</f>
        <v>0</v>
      </c>
      <c r="D48" s="55">
        <f>+'2.1.15_SIS'!CW49</f>
        <v>0</v>
      </c>
      <c r="E48" s="55">
        <f t="shared" si="6"/>
        <v>0</v>
      </c>
      <c r="F48" s="55">
        <f t="shared" si="1"/>
        <v>0</v>
      </c>
      <c r="G48" s="55">
        <f t="shared" si="2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7"/>
        <v>1404.0036249734551</v>
      </c>
      <c r="K48" s="10">
        <f t="shared" si="3"/>
        <v>0</v>
      </c>
      <c r="L48" s="11">
        <f t="shared" si="4"/>
        <v>0</v>
      </c>
      <c r="M48" s="11">
        <f t="shared" si="5"/>
        <v>0</v>
      </c>
    </row>
    <row r="49" spans="1:13" ht="14.25" x14ac:dyDescent="0.2">
      <c r="A49" s="59">
        <v>46</v>
      </c>
      <c r="B49" s="20" t="s">
        <v>118</v>
      </c>
      <c r="C49" s="54">
        <f>+'10.1.14_SIS'!CZ50</f>
        <v>0</v>
      </c>
      <c r="D49" s="54">
        <f>+'2.1.15_SIS'!CW50</f>
        <v>0</v>
      </c>
      <c r="E49" s="54">
        <f t="shared" si="6"/>
        <v>0</v>
      </c>
      <c r="F49" s="54">
        <f t="shared" si="1"/>
        <v>0</v>
      </c>
      <c r="G49" s="54">
        <f t="shared" si="2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7"/>
        <v>3389.6372234044193</v>
      </c>
      <c r="K49" s="14">
        <f t="shared" si="3"/>
        <v>0</v>
      </c>
      <c r="L49" s="13">
        <f t="shared" si="4"/>
        <v>0</v>
      </c>
      <c r="M49" s="13">
        <f t="shared" si="5"/>
        <v>0</v>
      </c>
    </row>
    <row r="50" spans="1:13" ht="14.25" x14ac:dyDescent="0.2">
      <c r="A50" s="59">
        <v>47</v>
      </c>
      <c r="B50" s="20" t="s">
        <v>117</v>
      </c>
      <c r="C50" s="54">
        <f>+'10.1.14_SIS'!CZ51</f>
        <v>0</v>
      </c>
      <c r="D50" s="54">
        <f>+'2.1.15_SIS'!CW51</f>
        <v>0</v>
      </c>
      <c r="E50" s="54">
        <f t="shared" si="6"/>
        <v>0</v>
      </c>
      <c r="F50" s="54">
        <f t="shared" si="1"/>
        <v>0</v>
      </c>
      <c r="G50" s="54">
        <f t="shared" si="2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7"/>
        <v>1717.4542628823369</v>
      </c>
      <c r="K50" s="14">
        <f t="shared" si="3"/>
        <v>0</v>
      </c>
      <c r="L50" s="13">
        <f t="shared" si="4"/>
        <v>0</v>
      </c>
      <c r="M50" s="13">
        <f t="shared" si="5"/>
        <v>0</v>
      </c>
    </row>
    <row r="51" spans="1:13" ht="14.25" x14ac:dyDescent="0.2">
      <c r="A51" s="59">
        <v>48</v>
      </c>
      <c r="B51" s="20" t="s">
        <v>116</v>
      </c>
      <c r="C51" s="54">
        <f>+'10.1.14_SIS'!CZ52</f>
        <v>0</v>
      </c>
      <c r="D51" s="54">
        <f>+'2.1.15_SIS'!CW52</f>
        <v>0</v>
      </c>
      <c r="E51" s="54">
        <f t="shared" si="6"/>
        <v>0</v>
      </c>
      <c r="F51" s="54">
        <f t="shared" si="1"/>
        <v>0</v>
      </c>
      <c r="G51" s="54">
        <f t="shared" si="2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7"/>
        <v>2427.2141264900361</v>
      </c>
      <c r="K51" s="14">
        <f t="shared" si="3"/>
        <v>0</v>
      </c>
      <c r="L51" s="13">
        <f t="shared" si="4"/>
        <v>0</v>
      </c>
      <c r="M51" s="13">
        <f t="shared" si="5"/>
        <v>0</v>
      </c>
    </row>
    <row r="52" spans="1:13" ht="14.25" x14ac:dyDescent="0.2">
      <c r="A52" s="59">
        <v>49</v>
      </c>
      <c r="B52" s="20" t="s">
        <v>115</v>
      </c>
      <c r="C52" s="54">
        <f>+'10.1.14_SIS'!CZ53</f>
        <v>0</v>
      </c>
      <c r="D52" s="54">
        <f>+'2.1.15_SIS'!CW53</f>
        <v>0</v>
      </c>
      <c r="E52" s="54">
        <f t="shared" si="6"/>
        <v>0</v>
      </c>
      <c r="F52" s="54">
        <f t="shared" si="1"/>
        <v>0</v>
      </c>
      <c r="G52" s="54">
        <f t="shared" si="2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7"/>
        <v>2785.1577657829594</v>
      </c>
      <c r="K52" s="14">
        <f t="shared" si="3"/>
        <v>0</v>
      </c>
      <c r="L52" s="13">
        <f t="shared" si="4"/>
        <v>0</v>
      </c>
      <c r="M52" s="13">
        <f t="shared" si="5"/>
        <v>0</v>
      </c>
    </row>
    <row r="53" spans="1:13" ht="14.25" x14ac:dyDescent="0.2">
      <c r="A53" s="60">
        <v>50</v>
      </c>
      <c r="B53" s="22" t="s">
        <v>114</v>
      </c>
      <c r="C53" s="55">
        <f>+'10.1.14_SIS'!CZ54</f>
        <v>0</v>
      </c>
      <c r="D53" s="55">
        <f>+'2.1.15_SIS'!CW54</f>
        <v>0</v>
      </c>
      <c r="E53" s="55">
        <f t="shared" si="6"/>
        <v>0</v>
      </c>
      <c r="F53" s="55">
        <f t="shared" si="1"/>
        <v>0</v>
      </c>
      <c r="G53" s="55">
        <f t="shared" si="2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7"/>
        <v>2906.0746361350839</v>
      </c>
      <c r="K53" s="10">
        <f t="shared" si="3"/>
        <v>0</v>
      </c>
      <c r="L53" s="11">
        <f t="shared" si="4"/>
        <v>0</v>
      </c>
      <c r="M53" s="11">
        <f t="shared" si="5"/>
        <v>0</v>
      </c>
    </row>
    <row r="54" spans="1:13" ht="14.25" x14ac:dyDescent="0.2">
      <c r="A54" s="59">
        <v>51</v>
      </c>
      <c r="B54" s="20" t="s">
        <v>113</v>
      </c>
      <c r="C54" s="54">
        <f>+'10.1.14_SIS'!CZ55</f>
        <v>0</v>
      </c>
      <c r="D54" s="54">
        <f>+'2.1.15_SIS'!CW55</f>
        <v>0</v>
      </c>
      <c r="E54" s="54">
        <f t="shared" si="6"/>
        <v>0</v>
      </c>
      <c r="F54" s="54">
        <f t="shared" si="1"/>
        <v>0</v>
      </c>
      <c r="G54" s="54">
        <f t="shared" si="2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7"/>
        <v>2430.4264301089497</v>
      </c>
      <c r="K54" s="14">
        <f t="shared" si="3"/>
        <v>0</v>
      </c>
      <c r="L54" s="13">
        <f t="shared" si="4"/>
        <v>0</v>
      </c>
      <c r="M54" s="13">
        <f t="shared" si="5"/>
        <v>0</v>
      </c>
    </row>
    <row r="55" spans="1:13" ht="14.25" x14ac:dyDescent="0.2">
      <c r="A55" s="59">
        <v>52</v>
      </c>
      <c r="B55" s="20" t="s">
        <v>112</v>
      </c>
      <c r="C55" s="54">
        <f>+'10.1.14_SIS'!CZ56</f>
        <v>0</v>
      </c>
      <c r="D55" s="54">
        <f>+'2.1.15_SIS'!CW56</f>
        <v>0</v>
      </c>
      <c r="E55" s="54">
        <f t="shared" si="6"/>
        <v>0</v>
      </c>
      <c r="F55" s="54">
        <f t="shared" si="1"/>
        <v>0</v>
      </c>
      <c r="G55" s="54">
        <f t="shared" si="2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7"/>
        <v>2860.3222922614086</v>
      </c>
      <c r="K55" s="14">
        <f t="shared" si="3"/>
        <v>0</v>
      </c>
      <c r="L55" s="13">
        <f t="shared" si="4"/>
        <v>0</v>
      </c>
      <c r="M55" s="13">
        <f t="shared" si="5"/>
        <v>0</v>
      </c>
    </row>
    <row r="56" spans="1:13" ht="14.25" x14ac:dyDescent="0.2">
      <c r="A56" s="59">
        <v>53</v>
      </c>
      <c r="B56" s="20" t="s">
        <v>111</v>
      </c>
      <c r="C56" s="54">
        <f>+'10.1.14_SIS'!CZ57</f>
        <v>0</v>
      </c>
      <c r="D56" s="54">
        <f>+'2.1.15_SIS'!CW57</f>
        <v>0</v>
      </c>
      <c r="E56" s="54">
        <f t="shared" si="6"/>
        <v>0</v>
      </c>
      <c r="F56" s="54">
        <f t="shared" si="1"/>
        <v>0</v>
      </c>
      <c r="G56" s="54">
        <f t="shared" si="2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7"/>
        <v>2874.945409702274</v>
      </c>
      <c r="K56" s="14">
        <f t="shared" si="3"/>
        <v>0</v>
      </c>
      <c r="L56" s="13">
        <f t="shared" si="4"/>
        <v>0</v>
      </c>
      <c r="M56" s="13">
        <f t="shared" si="5"/>
        <v>0</v>
      </c>
    </row>
    <row r="57" spans="1:13" ht="14.25" x14ac:dyDescent="0.2">
      <c r="A57" s="59">
        <v>54</v>
      </c>
      <c r="B57" s="20" t="s">
        <v>110</v>
      </c>
      <c r="C57" s="54">
        <f>+'10.1.14_SIS'!CZ58</f>
        <v>0</v>
      </c>
      <c r="D57" s="54">
        <f>+'2.1.15_SIS'!CW58</f>
        <v>0</v>
      </c>
      <c r="E57" s="54">
        <f t="shared" si="6"/>
        <v>0</v>
      </c>
      <c r="F57" s="54">
        <f t="shared" si="1"/>
        <v>0</v>
      </c>
      <c r="G57" s="54">
        <f t="shared" si="2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7"/>
        <v>3409.2649185258356</v>
      </c>
      <c r="K57" s="14">
        <f t="shared" si="3"/>
        <v>0</v>
      </c>
      <c r="L57" s="13">
        <f t="shared" si="4"/>
        <v>0</v>
      </c>
      <c r="M57" s="13">
        <f t="shared" si="5"/>
        <v>0</v>
      </c>
    </row>
    <row r="58" spans="1:13" ht="14.25" x14ac:dyDescent="0.2">
      <c r="A58" s="60">
        <v>55</v>
      </c>
      <c r="B58" s="22" t="s">
        <v>109</v>
      </c>
      <c r="C58" s="55">
        <f>+'10.1.14_SIS'!CZ59</f>
        <v>0</v>
      </c>
      <c r="D58" s="55">
        <f>+'2.1.15_SIS'!CW59</f>
        <v>0</v>
      </c>
      <c r="E58" s="55">
        <f t="shared" si="6"/>
        <v>0</v>
      </c>
      <c r="F58" s="55">
        <f t="shared" si="1"/>
        <v>0</v>
      </c>
      <c r="G58" s="55">
        <f t="shared" si="2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7"/>
        <v>2530.9812745649242</v>
      </c>
      <c r="K58" s="10">
        <f t="shared" si="3"/>
        <v>0</v>
      </c>
      <c r="L58" s="11">
        <f t="shared" si="4"/>
        <v>0</v>
      </c>
      <c r="M58" s="11">
        <f t="shared" si="5"/>
        <v>0</v>
      </c>
    </row>
    <row r="59" spans="1:13" ht="14.25" x14ac:dyDescent="0.2">
      <c r="A59" s="59">
        <v>56</v>
      </c>
      <c r="B59" s="20" t="s">
        <v>108</v>
      </c>
      <c r="C59" s="54">
        <f>+'10.1.14_SIS'!CZ60</f>
        <v>0</v>
      </c>
      <c r="D59" s="54">
        <f>+'2.1.15_SIS'!CW60</f>
        <v>0</v>
      </c>
      <c r="E59" s="54">
        <f t="shared" si="6"/>
        <v>0</v>
      </c>
      <c r="F59" s="54">
        <f t="shared" si="1"/>
        <v>0</v>
      </c>
      <c r="G59" s="54">
        <f t="shared" si="2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7"/>
        <v>2821.5754704144142</v>
      </c>
      <c r="K59" s="14">
        <f t="shared" si="3"/>
        <v>0</v>
      </c>
      <c r="L59" s="13">
        <f t="shared" si="4"/>
        <v>0</v>
      </c>
      <c r="M59" s="13">
        <f t="shared" si="5"/>
        <v>0</v>
      </c>
    </row>
    <row r="60" spans="1:13" ht="14.25" x14ac:dyDescent="0.2">
      <c r="A60" s="59">
        <v>57</v>
      </c>
      <c r="B60" s="20" t="s">
        <v>107</v>
      </c>
      <c r="C60" s="54">
        <f>+'10.1.14_SIS'!CZ61</f>
        <v>0</v>
      </c>
      <c r="D60" s="54">
        <f>+'2.1.15_SIS'!CW61</f>
        <v>0</v>
      </c>
      <c r="E60" s="54">
        <f t="shared" si="6"/>
        <v>0</v>
      </c>
      <c r="F60" s="54">
        <f t="shared" si="1"/>
        <v>0</v>
      </c>
      <c r="G60" s="54">
        <f t="shared" si="2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7"/>
        <v>2695.2511489615345</v>
      </c>
      <c r="K60" s="14">
        <f t="shared" si="3"/>
        <v>0</v>
      </c>
      <c r="L60" s="13">
        <f t="shared" si="4"/>
        <v>0</v>
      </c>
      <c r="M60" s="13">
        <f t="shared" si="5"/>
        <v>0</v>
      </c>
    </row>
    <row r="61" spans="1:13" ht="14.25" x14ac:dyDescent="0.2">
      <c r="A61" s="59">
        <v>58</v>
      </c>
      <c r="B61" s="20" t="s">
        <v>106</v>
      </c>
      <c r="C61" s="54">
        <f>+'10.1.14_SIS'!CZ62</f>
        <v>0</v>
      </c>
      <c r="D61" s="54">
        <f>+'2.1.15_SIS'!CW62</f>
        <v>0</v>
      </c>
      <c r="E61" s="54">
        <f t="shared" si="6"/>
        <v>0</v>
      </c>
      <c r="F61" s="54">
        <f t="shared" si="1"/>
        <v>0</v>
      </c>
      <c r="G61" s="54">
        <f t="shared" si="2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7"/>
        <v>3185.0764818941061</v>
      </c>
      <c r="K61" s="14">
        <f t="shared" si="3"/>
        <v>0</v>
      </c>
      <c r="L61" s="13">
        <f t="shared" si="4"/>
        <v>0</v>
      </c>
      <c r="M61" s="13">
        <f t="shared" si="5"/>
        <v>0</v>
      </c>
    </row>
    <row r="62" spans="1:13" ht="14.25" x14ac:dyDescent="0.2">
      <c r="A62" s="59">
        <v>59</v>
      </c>
      <c r="B62" s="20" t="s">
        <v>105</v>
      </c>
      <c r="C62" s="54">
        <f>+'10.1.14_SIS'!CZ63</f>
        <v>0</v>
      </c>
      <c r="D62" s="54">
        <f>+'2.1.15_SIS'!CW63</f>
        <v>0</v>
      </c>
      <c r="E62" s="54">
        <f t="shared" si="6"/>
        <v>0</v>
      </c>
      <c r="F62" s="54">
        <f t="shared" si="1"/>
        <v>0</v>
      </c>
      <c r="G62" s="54">
        <f t="shared" si="2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7"/>
        <v>3655.7331467609238</v>
      </c>
      <c r="K62" s="14">
        <f t="shared" si="3"/>
        <v>0</v>
      </c>
      <c r="L62" s="13">
        <f t="shared" si="4"/>
        <v>0</v>
      </c>
      <c r="M62" s="13">
        <f t="shared" si="5"/>
        <v>0</v>
      </c>
    </row>
    <row r="63" spans="1:13" ht="14.25" x14ac:dyDescent="0.2">
      <c r="A63" s="60">
        <v>60</v>
      </c>
      <c r="B63" s="22" t="s">
        <v>104</v>
      </c>
      <c r="C63" s="55">
        <f>+'10.1.14_SIS'!CZ64</f>
        <v>0</v>
      </c>
      <c r="D63" s="55">
        <f>+'2.1.15_SIS'!CW64</f>
        <v>0</v>
      </c>
      <c r="E63" s="55">
        <f t="shared" si="6"/>
        <v>0</v>
      </c>
      <c r="F63" s="55">
        <f t="shared" si="1"/>
        <v>0</v>
      </c>
      <c r="G63" s="55">
        <f t="shared" si="2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7"/>
        <v>2947.632045031914</v>
      </c>
      <c r="K63" s="10">
        <f t="shared" si="3"/>
        <v>0</v>
      </c>
      <c r="L63" s="11">
        <f t="shared" si="4"/>
        <v>0</v>
      </c>
      <c r="M63" s="11">
        <f t="shared" si="5"/>
        <v>0</v>
      </c>
    </row>
    <row r="64" spans="1:13" ht="14.25" x14ac:dyDescent="0.2">
      <c r="A64" s="59">
        <v>61</v>
      </c>
      <c r="B64" s="20" t="s">
        <v>103</v>
      </c>
      <c r="C64" s="54">
        <f>+'10.1.14_SIS'!CZ65</f>
        <v>3</v>
      </c>
      <c r="D64" s="54">
        <f>+'2.1.15_SIS'!CW65</f>
        <v>3</v>
      </c>
      <c r="E64" s="54">
        <f t="shared" si="6"/>
        <v>0</v>
      </c>
      <c r="F64" s="54">
        <f t="shared" si="1"/>
        <v>0</v>
      </c>
      <c r="G64" s="54">
        <f t="shared" si="2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7"/>
        <v>1843.9337678184593</v>
      </c>
      <c r="K64" s="14">
        <f t="shared" si="3"/>
        <v>0</v>
      </c>
      <c r="L64" s="13">
        <f t="shared" si="4"/>
        <v>0</v>
      </c>
      <c r="M64" s="13">
        <f t="shared" si="5"/>
        <v>0</v>
      </c>
    </row>
    <row r="65" spans="1:13" ht="14.25" x14ac:dyDescent="0.2">
      <c r="A65" s="59">
        <v>62</v>
      </c>
      <c r="B65" s="20" t="s">
        <v>102</v>
      </c>
      <c r="C65" s="54">
        <f>+'10.1.14_SIS'!CZ66</f>
        <v>0</v>
      </c>
      <c r="D65" s="54">
        <f>+'2.1.15_SIS'!CW66</f>
        <v>0</v>
      </c>
      <c r="E65" s="54">
        <f t="shared" si="6"/>
        <v>0</v>
      </c>
      <c r="F65" s="54">
        <f t="shared" si="1"/>
        <v>0</v>
      </c>
      <c r="G65" s="54">
        <f t="shared" si="2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7"/>
        <v>3208.577269258004</v>
      </c>
      <c r="K65" s="14">
        <f t="shared" si="3"/>
        <v>0</v>
      </c>
      <c r="L65" s="13">
        <f t="shared" si="4"/>
        <v>0</v>
      </c>
      <c r="M65" s="13">
        <f t="shared" si="5"/>
        <v>0</v>
      </c>
    </row>
    <row r="66" spans="1:13" ht="14.25" x14ac:dyDescent="0.2">
      <c r="A66" s="59">
        <v>63</v>
      </c>
      <c r="B66" s="20" t="s">
        <v>101</v>
      </c>
      <c r="C66" s="54">
        <f>+'10.1.14_SIS'!CZ67</f>
        <v>0</v>
      </c>
      <c r="D66" s="54">
        <f>+'2.1.15_SIS'!CW67</f>
        <v>0</v>
      </c>
      <c r="E66" s="54">
        <f t="shared" si="6"/>
        <v>0</v>
      </c>
      <c r="F66" s="54">
        <f t="shared" si="1"/>
        <v>0</v>
      </c>
      <c r="G66" s="54">
        <f t="shared" si="2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7"/>
        <v>2440.5856740924046</v>
      </c>
      <c r="K66" s="14">
        <f t="shared" si="3"/>
        <v>0</v>
      </c>
      <c r="L66" s="13">
        <f t="shared" si="4"/>
        <v>0</v>
      </c>
      <c r="M66" s="13">
        <f t="shared" si="5"/>
        <v>0</v>
      </c>
    </row>
    <row r="67" spans="1:13" ht="14.25" x14ac:dyDescent="0.2">
      <c r="A67" s="59">
        <v>64</v>
      </c>
      <c r="B67" s="20" t="s">
        <v>100</v>
      </c>
      <c r="C67" s="54">
        <f>+'10.1.14_SIS'!CZ68</f>
        <v>0</v>
      </c>
      <c r="D67" s="54">
        <f>+'2.1.15_SIS'!CW68</f>
        <v>0</v>
      </c>
      <c r="E67" s="54">
        <f t="shared" si="6"/>
        <v>0</v>
      </c>
      <c r="F67" s="54">
        <f t="shared" si="1"/>
        <v>0</v>
      </c>
      <c r="G67" s="54">
        <f t="shared" si="2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7"/>
        <v>3435.2453766389126</v>
      </c>
      <c r="K67" s="14">
        <f t="shared" si="3"/>
        <v>0</v>
      </c>
      <c r="L67" s="13">
        <f t="shared" si="4"/>
        <v>0</v>
      </c>
      <c r="M67" s="13">
        <f t="shared" si="5"/>
        <v>0</v>
      </c>
    </row>
    <row r="68" spans="1:13" ht="14.25" x14ac:dyDescent="0.2">
      <c r="A68" s="60">
        <v>65</v>
      </c>
      <c r="B68" s="22" t="s">
        <v>99</v>
      </c>
      <c r="C68" s="55">
        <f>+'10.1.14_SIS'!CZ69</f>
        <v>0</v>
      </c>
      <c r="D68" s="55">
        <f>+'2.1.15_SIS'!CW69</f>
        <v>0</v>
      </c>
      <c r="E68" s="55">
        <f t="shared" si="6"/>
        <v>0</v>
      </c>
      <c r="F68" s="55">
        <f t="shared" ref="F68:F72" si="8">IF(E68&gt;0,E68,0)</f>
        <v>0</v>
      </c>
      <c r="G68" s="55">
        <f t="shared" ref="G68:G72" si="9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si="7"/>
        <v>2802.1402771971821</v>
      </c>
      <c r="K68" s="10">
        <f t="shared" ref="K68:K72" si="10">E68*J68</f>
        <v>0</v>
      </c>
      <c r="L68" s="11">
        <f t="shared" ref="L68:L72" si="11">IF(K68&gt;0,K68,0)</f>
        <v>0</v>
      </c>
      <c r="M68" s="11">
        <f t="shared" ref="M68:M72" si="12">IF(K68&lt;0,K68,0)</f>
        <v>0</v>
      </c>
    </row>
    <row r="69" spans="1:13" ht="14.25" x14ac:dyDescent="0.2">
      <c r="A69" s="59">
        <v>66</v>
      </c>
      <c r="B69" s="20" t="s">
        <v>98</v>
      </c>
      <c r="C69" s="54">
        <f>+'10.1.14_SIS'!CZ70</f>
        <v>0</v>
      </c>
      <c r="D69" s="54">
        <f>+'2.1.15_SIS'!CW70</f>
        <v>0</v>
      </c>
      <c r="E69" s="54">
        <f t="shared" ref="E69:E72" si="13">D69-C69</f>
        <v>0</v>
      </c>
      <c r="F69" s="54">
        <f t="shared" si="8"/>
        <v>0</v>
      </c>
      <c r="G69" s="54">
        <f t="shared" si="9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ref="J69:J72" si="14">(H69+I69)*0.5</f>
        <v>3647.034271695502</v>
      </c>
      <c r="K69" s="14">
        <f t="shared" si="10"/>
        <v>0</v>
      </c>
      <c r="L69" s="13">
        <f t="shared" si="11"/>
        <v>0</v>
      </c>
      <c r="M69" s="13">
        <f t="shared" si="12"/>
        <v>0</v>
      </c>
    </row>
    <row r="70" spans="1:13" ht="14.25" x14ac:dyDescent="0.2">
      <c r="A70" s="59">
        <v>67</v>
      </c>
      <c r="B70" s="20" t="s">
        <v>97</v>
      </c>
      <c r="C70" s="54">
        <f>+'10.1.14_SIS'!CZ71</f>
        <v>6</v>
      </c>
      <c r="D70" s="54">
        <f>+'2.1.15_SIS'!CW71</f>
        <v>4</v>
      </c>
      <c r="E70" s="54">
        <f t="shared" si="13"/>
        <v>-2</v>
      </c>
      <c r="F70" s="54">
        <f t="shared" si="8"/>
        <v>0</v>
      </c>
      <c r="G70" s="54">
        <f t="shared" si="9"/>
        <v>-2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4"/>
        <v>2872.3783868067057</v>
      </c>
      <c r="K70" s="14">
        <f t="shared" si="10"/>
        <v>-5744.7567736134115</v>
      </c>
      <c r="L70" s="13">
        <f t="shared" si="11"/>
        <v>0</v>
      </c>
      <c r="M70" s="13">
        <f t="shared" si="12"/>
        <v>-5744.7567736134115</v>
      </c>
    </row>
    <row r="71" spans="1:13" ht="14.25" x14ac:dyDescent="0.2">
      <c r="A71" s="59">
        <v>68</v>
      </c>
      <c r="B71" s="20" t="s">
        <v>96</v>
      </c>
      <c r="C71" s="54">
        <f>+'10.1.14_SIS'!CZ72</f>
        <v>209</v>
      </c>
      <c r="D71" s="54">
        <f>+'2.1.15_SIS'!CW72</f>
        <v>198</v>
      </c>
      <c r="E71" s="54">
        <f t="shared" si="13"/>
        <v>-11</v>
      </c>
      <c r="F71" s="54">
        <f t="shared" si="8"/>
        <v>0</v>
      </c>
      <c r="G71" s="54">
        <f t="shared" si="9"/>
        <v>-11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4"/>
        <v>3594.43221012803</v>
      </c>
      <c r="K71" s="14">
        <f t="shared" si="10"/>
        <v>-39538.754311408331</v>
      </c>
      <c r="L71" s="13">
        <f t="shared" si="11"/>
        <v>0</v>
      </c>
      <c r="M71" s="13">
        <f t="shared" si="12"/>
        <v>-39538.754311408331</v>
      </c>
    </row>
    <row r="72" spans="1:13" ht="14.25" x14ac:dyDescent="0.2">
      <c r="A72" s="59">
        <v>69</v>
      </c>
      <c r="B72" s="20" t="s">
        <v>95</v>
      </c>
      <c r="C72" s="54">
        <f>+'10.1.14_SIS'!CZ73</f>
        <v>3</v>
      </c>
      <c r="D72" s="54">
        <f>+'2.1.15_SIS'!CW73</f>
        <v>3</v>
      </c>
      <c r="E72" s="54">
        <f t="shared" si="13"/>
        <v>0</v>
      </c>
      <c r="F72" s="54">
        <f t="shared" si="8"/>
        <v>0</v>
      </c>
      <c r="G72" s="54">
        <f t="shared" si="9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4"/>
        <v>3214.0823960640669</v>
      </c>
      <c r="K72" s="14">
        <f t="shared" si="10"/>
        <v>0</v>
      </c>
      <c r="L72" s="13">
        <f t="shared" si="11"/>
        <v>0</v>
      </c>
      <c r="M72" s="13">
        <f t="shared" si="12"/>
        <v>0</v>
      </c>
    </row>
    <row r="73" spans="1:13" ht="13.5" thickBot="1" x14ac:dyDescent="0.25">
      <c r="A73" s="35"/>
      <c r="B73" s="34" t="s">
        <v>94</v>
      </c>
      <c r="C73" s="67">
        <f>SUM(C4:C72)</f>
        <v>360</v>
      </c>
      <c r="D73" s="67">
        <f>SUM(D4:D72)</f>
        <v>348</v>
      </c>
      <c r="E73" s="67">
        <f>SUM(E4:E72)</f>
        <v>-12</v>
      </c>
      <c r="F73" s="67">
        <f>SUM(F4:F72)</f>
        <v>1</v>
      </c>
      <c r="G73" s="67">
        <f>SUM(G4:G72)</f>
        <v>-13</v>
      </c>
      <c r="H73" s="33"/>
      <c r="I73" s="32"/>
      <c r="J73" s="32"/>
      <c r="K73" s="31">
        <f>SUM(K4:K72)</f>
        <v>-42173.599991548719</v>
      </c>
      <c r="L73" s="31">
        <f>SUM(L4:L72)</f>
        <v>3109.9110934730224</v>
      </c>
      <c r="M73" s="31">
        <f>SUM(M4:M72)</f>
        <v>-45283.511085021746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February 1 Mid-year Adjustment for Students</oddHeader>
    <oddFooter>&amp;R&amp;P</oddFooter>
  </headerFooter>
  <colBreaks count="1" manualBreakCount="1">
    <brk id="7" max="73" man="1"/>
  </col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19" t="s">
        <v>521</v>
      </c>
      <c r="B1" s="220"/>
      <c r="C1" s="125" t="s">
        <v>508</v>
      </c>
      <c r="D1" s="124" t="s">
        <v>710</v>
      </c>
      <c r="E1" s="43" t="s">
        <v>709</v>
      </c>
      <c r="F1" s="43" t="s">
        <v>501</v>
      </c>
      <c r="G1" s="43" t="s">
        <v>502</v>
      </c>
      <c r="H1" s="126" t="s">
        <v>517</v>
      </c>
      <c r="I1" s="127" t="s">
        <v>503</v>
      </c>
      <c r="J1" s="124" t="s">
        <v>712</v>
      </c>
      <c r="K1" s="123" t="s">
        <v>505</v>
      </c>
      <c r="L1" s="123" t="s">
        <v>506</v>
      </c>
      <c r="M1" s="123" t="s">
        <v>507</v>
      </c>
    </row>
    <row r="2" spans="1:13" ht="13.9" customHeight="1" x14ac:dyDescent="0.25">
      <c r="A2" s="39"/>
      <c r="B2" s="38"/>
      <c r="C2" s="29">
        <v>1</v>
      </c>
      <c r="D2" s="29">
        <f>C2+1</f>
        <v>2</v>
      </c>
      <c r="E2" s="29">
        <f>D2+1</f>
        <v>3</v>
      </c>
      <c r="F2" s="29">
        <f t="shared" ref="F2:M2" si="0">E2+1</f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28" t="s">
        <v>90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54">
        <f>+'10.1.14_SIS'!CT5</f>
        <v>0</v>
      </c>
      <c r="D4" s="54">
        <f>+'2.1.15_SIS'!CQ5</f>
        <v>0</v>
      </c>
      <c r="E4" s="54">
        <f>D4-C4</f>
        <v>0</v>
      </c>
      <c r="F4" s="54">
        <f t="shared" ref="F4:F67" si="1">IF(E4&gt;0,E4,0)</f>
        <v>0</v>
      </c>
      <c r="G4" s="54">
        <f t="shared" ref="G4:G67" si="2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>(H4+I4)*0.5</f>
        <v>2771.6692206674916</v>
      </c>
      <c r="K4" s="14">
        <f t="shared" ref="K4:K67" si="3">E4*J4</f>
        <v>0</v>
      </c>
      <c r="L4" s="13">
        <f t="shared" ref="L4:L67" si="4">IF(K4&gt;0,K4,0)</f>
        <v>0</v>
      </c>
      <c r="M4" s="13">
        <f t="shared" ref="M4:M67" si="5">IF(K4&lt;0,K4,0)</f>
        <v>0</v>
      </c>
    </row>
    <row r="5" spans="1:13" ht="14.25" x14ac:dyDescent="0.2">
      <c r="A5" s="59">
        <v>2</v>
      </c>
      <c r="B5" s="20" t="s">
        <v>162</v>
      </c>
      <c r="C5" s="54">
        <f>+'10.1.14_SIS'!CT6</f>
        <v>0</v>
      </c>
      <c r="D5" s="54">
        <f>+'2.1.15_SIS'!CQ6</f>
        <v>0</v>
      </c>
      <c r="E5" s="54">
        <f t="shared" ref="E5:E68" si="6">D5-C5</f>
        <v>0</v>
      </c>
      <c r="F5" s="54">
        <f t="shared" si="1"/>
        <v>0</v>
      </c>
      <c r="G5" s="54">
        <f t="shared" si="2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ref="J5:J68" si="7">(H5+I5)*0.5</f>
        <v>3579.4733208693319</v>
      </c>
      <c r="K5" s="14">
        <f t="shared" si="3"/>
        <v>0</v>
      </c>
      <c r="L5" s="13">
        <f t="shared" si="4"/>
        <v>0</v>
      </c>
      <c r="M5" s="13">
        <f t="shared" si="5"/>
        <v>0</v>
      </c>
    </row>
    <row r="6" spans="1:13" ht="14.25" x14ac:dyDescent="0.2">
      <c r="A6" s="59">
        <v>3</v>
      </c>
      <c r="B6" s="20" t="s">
        <v>161</v>
      </c>
      <c r="C6" s="54">
        <f>+'10.1.14_SIS'!CT7</f>
        <v>3</v>
      </c>
      <c r="D6" s="54">
        <f>+'2.1.15_SIS'!CQ7</f>
        <v>2</v>
      </c>
      <c r="E6" s="54">
        <f t="shared" si="6"/>
        <v>-1</v>
      </c>
      <c r="F6" s="54">
        <f t="shared" si="1"/>
        <v>0</v>
      </c>
      <c r="G6" s="54">
        <f t="shared" si="2"/>
        <v>-1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7"/>
        <v>2376.013101369841</v>
      </c>
      <c r="K6" s="14">
        <f t="shared" si="3"/>
        <v>-2376.013101369841</v>
      </c>
      <c r="L6" s="13">
        <f t="shared" si="4"/>
        <v>0</v>
      </c>
      <c r="M6" s="13">
        <f t="shared" si="5"/>
        <v>-2376.013101369841</v>
      </c>
    </row>
    <row r="7" spans="1:13" ht="14.25" x14ac:dyDescent="0.2">
      <c r="A7" s="59">
        <v>4</v>
      </c>
      <c r="B7" s="20" t="s">
        <v>160</v>
      </c>
      <c r="C7" s="54">
        <f>+'10.1.14_SIS'!CT8</f>
        <v>0</v>
      </c>
      <c r="D7" s="54">
        <f>+'2.1.15_SIS'!CQ8</f>
        <v>0</v>
      </c>
      <c r="E7" s="54">
        <f t="shared" si="6"/>
        <v>0</v>
      </c>
      <c r="F7" s="54">
        <f t="shared" si="1"/>
        <v>0</v>
      </c>
      <c r="G7" s="54">
        <f t="shared" si="2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7"/>
        <v>3352.4090723439285</v>
      </c>
      <c r="K7" s="14">
        <f t="shared" si="3"/>
        <v>0</v>
      </c>
      <c r="L7" s="13">
        <f t="shared" si="4"/>
        <v>0</v>
      </c>
      <c r="M7" s="13">
        <f t="shared" si="5"/>
        <v>0</v>
      </c>
    </row>
    <row r="8" spans="1:13" ht="14.25" x14ac:dyDescent="0.2">
      <c r="A8" s="60">
        <v>5</v>
      </c>
      <c r="B8" s="22" t="s">
        <v>159</v>
      </c>
      <c r="C8" s="55">
        <f>+'10.1.14_SIS'!CT9</f>
        <v>0</v>
      </c>
      <c r="D8" s="55">
        <f>+'2.1.15_SIS'!CQ9</f>
        <v>0</v>
      </c>
      <c r="E8" s="55">
        <f t="shared" si="6"/>
        <v>0</v>
      </c>
      <c r="F8" s="55">
        <f t="shared" si="1"/>
        <v>0</v>
      </c>
      <c r="G8" s="55">
        <f t="shared" si="2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7"/>
        <v>2912.4252830049554</v>
      </c>
      <c r="K8" s="10">
        <f t="shared" si="3"/>
        <v>0</v>
      </c>
      <c r="L8" s="11">
        <f t="shared" si="4"/>
        <v>0</v>
      </c>
      <c r="M8" s="11">
        <f t="shared" si="5"/>
        <v>0</v>
      </c>
    </row>
    <row r="9" spans="1:13" ht="14.25" x14ac:dyDescent="0.2">
      <c r="A9" s="59">
        <v>6</v>
      </c>
      <c r="B9" s="20" t="s">
        <v>158</v>
      </c>
      <c r="C9" s="54">
        <f>+'10.1.14_SIS'!CT10</f>
        <v>0</v>
      </c>
      <c r="D9" s="54">
        <f>+'2.1.15_SIS'!CQ10</f>
        <v>0</v>
      </c>
      <c r="E9" s="54">
        <f t="shared" si="6"/>
        <v>0</v>
      </c>
      <c r="F9" s="54">
        <f t="shared" si="1"/>
        <v>0</v>
      </c>
      <c r="G9" s="54">
        <f t="shared" si="2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7"/>
        <v>2961.9943062477932</v>
      </c>
      <c r="K9" s="14">
        <f t="shared" si="3"/>
        <v>0</v>
      </c>
      <c r="L9" s="13">
        <f t="shared" si="4"/>
        <v>0</v>
      </c>
      <c r="M9" s="13">
        <f t="shared" si="5"/>
        <v>0</v>
      </c>
    </row>
    <row r="10" spans="1:13" ht="14.25" x14ac:dyDescent="0.2">
      <c r="A10" s="59">
        <v>7</v>
      </c>
      <c r="B10" s="20" t="s">
        <v>157</v>
      </c>
      <c r="C10" s="54">
        <f>+'10.1.14_SIS'!CT11</f>
        <v>0</v>
      </c>
      <c r="D10" s="54">
        <f>+'2.1.15_SIS'!CQ11</f>
        <v>0</v>
      </c>
      <c r="E10" s="54">
        <f t="shared" si="6"/>
        <v>0</v>
      </c>
      <c r="F10" s="54">
        <f t="shared" si="1"/>
        <v>0</v>
      </c>
      <c r="G10" s="54">
        <f t="shared" si="2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7"/>
        <v>1499.961598173516</v>
      </c>
      <c r="K10" s="14">
        <f t="shared" si="3"/>
        <v>0</v>
      </c>
      <c r="L10" s="13">
        <f t="shared" si="4"/>
        <v>0</v>
      </c>
      <c r="M10" s="13">
        <f t="shared" si="5"/>
        <v>0</v>
      </c>
    </row>
    <row r="11" spans="1:13" ht="14.25" x14ac:dyDescent="0.2">
      <c r="A11" s="59">
        <v>8</v>
      </c>
      <c r="B11" s="20" t="s">
        <v>156</v>
      </c>
      <c r="C11" s="54">
        <f>+'10.1.14_SIS'!CT12</f>
        <v>0</v>
      </c>
      <c r="D11" s="54">
        <f>+'2.1.15_SIS'!CQ12</f>
        <v>0</v>
      </c>
      <c r="E11" s="54">
        <f t="shared" si="6"/>
        <v>0</v>
      </c>
      <c r="F11" s="54">
        <f t="shared" si="1"/>
        <v>0</v>
      </c>
      <c r="G11" s="54">
        <f t="shared" si="2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7"/>
        <v>2697.7812297794271</v>
      </c>
      <c r="K11" s="14">
        <f t="shared" si="3"/>
        <v>0</v>
      </c>
      <c r="L11" s="13">
        <f t="shared" si="4"/>
        <v>0</v>
      </c>
      <c r="M11" s="13">
        <f t="shared" si="5"/>
        <v>0</v>
      </c>
    </row>
    <row r="12" spans="1:13" ht="14.25" x14ac:dyDescent="0.2">
      <c r="A12" s="59">
        <v>9</v>
      </c>
      <c r="B12" s="20" t="s">
        <v>155</v>
      </c>
      <c r="C12" s="54">
        <f>+'10.1.14_SIS'!CT13</f>
        <v>0</v>
      </c>
      <c r="D12" s="54">
        <f>+'2.1.15_SIS'!CQ13</f>
        <v>0</v>
      </c>
      <c r="E12" s="54">
        <f t="shared" si="6"/>
        <v>0</v>
      </c>
      <c r="F12" s="54">
        <f t="shared" si="1"/>
        <v>0</v>
      </c>
      <c r="G12" s="54">
        <f t="shared" si="2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7"/>
        <v>2688.6107536022505</v>
      </c>
      <c r="K12" s="14">
        <f t="shared" si="3"/>
        <v>0</v>
      </c>
      <c r="L12" s="13">
        <f t="shared" si="4"/>
        <v>0</v>
      </c>
      <c r="M12" s="13">
        <f t="shared" si="5"/>
        <v>0</v>
      </c>
    </row>
    <row r="13" spans="1:13" ht="14.25" x14ac:dyDescent="0.2">
      <c r="A13" s="60">
        <v>10</v>
      </c>
      <c r="B13" s="22" t="s">
        <v>154</v>
      </c>
      <c r="C13" s="55">
        <f>+'10.1.14_SIS'!CT14</f>
        <v>0</v>
      </c>
      <c r="D13" s="55">
        <f>+'2.1.15_SIS'!CQ14</f>
        <v>0</v>
      </c>
      <c r="E13" s="55">
        <f t="shared" si="6"/>
        <v>0</v>
      </c>
      <c r="F13" s="55">
        <f t="shared" si="1"/>
        <v>0</v>
      </c>
      <c r="G13" s="55">
        <f t="shared" si="2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7"/>
        <v>2496.207366959236</v>
      </c>
      <c r="K13" s="10">
        <f t="shared" si="3"/>
        <v>0</v>
      </c>
      <c r="L13" s="11">
        <f t="shared" si="4"/>
        <v>0</v>
      </c>
      <c r="M13" s="11">
        <f t="shared" si="5"/>
        <v>0</v>
      </c>
    </row>
    <row r="14" spans="1:13" ht="14.25" x14ac:dyDescent="0.2">
      <c r="A14" s="59">
        <v>11</v>
      </c>
      <c r="B14" s="20" t="s">
        <v>153</v>
      </c>
      <c r="C14" s="54">
        <f>+'10.1.14_SIS'!CT15</f>
        <v>0</v>
      </c>
      <c r="D14" s="54">
        <f>+'2.1.15_SIS'!CQ15</f>
        <v>0</v>
      </c>
      <c r="E14" s="54">
        <f t="shared" si="6"/>
        <v>0</v>
      </c>
      <c r="F14" s="54">
        <f t="shared" si="1"/>
        <v>0</v>
      </c>
      <c r="G14" s="54">
        <f t="shared" si="2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7"/>
        <v>3902.5436118176676</v>
      </c>
      <c r="K14" s="14">
        <f t="shared" si="3"/>
        <v>0</v>
      </c>
      <c r="L14" s="13">
        <f t="shared" si="4"/>
        <v>0</v>
      </c>
      <c r="M14" s="13">
        <f t="shared" si="5"/>
        <v>0</v>
      </c>
    </row>
    <row r="15" spans="1:13" ht="14.25" x14ac:dyDescent="0.2">
      <c r="A15" s="59">
        <v>12</v>
      </c>
      <c r="B15" s="20" t="s">
        <v>152</v>
      </c>
      <c r="C15" s="54">
        <f>+'10.1.14_SIS'!CT16</f>
        <v>0</v>
      </c>
      <c r="D15" s="54">
        <f>+'2.1.15_SIS'!CQ16</f>
        <v>0</v>
      </c>
      <c r="E15" s="54">
        <f t="shared" si="6"/>
        <v>0</v>
      </c>
      <c r="F15" s="54">
        <f t="shared" si="1"/>
        <v>0</v>
      </c>
      <c r="G15" s="54">
        <f t="shared" si="2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7"/>
        <v>1364.9570491803279</v>
      </c>
      <c r="K15" s="14">
        <f t="shared" si="3"/>
        <v>0</v>
      </c>
      <c r="L15" s="13">
        <f t="shared" si="4"/>
        <v>0</v>
      </c>
      <c r="M15" s="13">
        <f t="shared" si="5"/>
        <v>0</v>
      </c>
    </row>
    <row r="16" spans="1:13" ht="14.25" x14ac:dyDescent="0.2">
      <c r="A16" s="59">
        <v>13</v>
      </c>
      <c r="B16" s="20" t="s">
        <v>151</v>
      </c>
      <c r="C16" s="54">
        <f>+'10.1.14_SIS'!CT17</f>
        <v>0</v>
      </c>
      <c r="D16" s="54">
        <f>+'2.1.15_SIS'!CQ17</f>
        <v>0</v>
      </c>
      <c r="E16" s="54">
        <f t="shared" si="6"/>
        <v>0</v>
      </c>
      <c r="F16" s="54">
        <f t="shared" si="1"/>
        <v>0</v>
      </c>
      <c r="G16" s="54">
        <f t="shared" si="2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7"/>
        <v>3591.5298879166107</v>
      </c>
      <c r="K16" s="14">
        <f t="shared" si="3"/>
        <v>0</v>
      </c>
      <c r="L16" s="13">
        <f t="shared" si="4"/>
        <v>0</v>
      </c>
      <c r="M16" s="13">
        <f t="shared" si="5"/>
        <v>0</v>
      </c>
    </row>
    <row r="17" spans="1:13" ht="14.25" x14ac:dyDescent="0.2">
      <c r="A17" s="59">
        <v>14</v>
      </c>
      <c r="B17" s="20" t="s">
        <v>150</v>
      </c>
      <c r="C17" s="54">
        <f>+'10.1.14_SIS'!CT18</f>
        <v>0</v>
      </c>
      <c r="D17" s="54">
        <f>+'2.1.15_SIS'!CQ18</f>
        <v>0</v>
      </c>
      <c r="E17" s="54">
        <f t="shared" si="6"/>
        <v>0</v>
      </c>
      <c r="F17" s="54">
        <f t="shared" si="1"/>
        <v>0</v>
      </c>
      <c r="G17" s="54">
        <f t="shared" si="2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7"/>
        <v>3072.4654706249999</v>
      </c>
      <c r="K17" s="14">
        <f t="shared" si="3"/>
        <v>0</v>
      </c>
      <c r="L17" s="13">
        <f t="shared" si="4"/>
        <v>0</v>
      </c>
      <c r="M17" s="13">
        <f t="shared" si="5"/>
        <v>0</v>
      </c>
    </row>
    <row r="18" spans="1:13" ht="14.25" x14ac:dyDescent="0.2">
      <c r="A18" s="60">
        <v>15</v>
      </c>
      <c r="B18" s="22" t="s">
        <v>149</v>
      </c>
      <c r="C18" s="55">
        <f>+'10.1.14_SIS'!CT19</f>
        <v>0</v>
      </c>
      <c r="D18" s="55">
        <f>+'2.1.15_SIS'!CQ19</f>
        <v>0</v>
      </c>
      <c r="E18" s="55">
        <f t="shared" si="6"/>
        <v>0</v>
      </c>
      <c r="F18" s="55">
        <f t="shared" si="1"/>
        <v>0</v>
      </c>
      <c r="G18" s="55">
        <f t="shared" si="2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7"/>
        <v>3151.8142607029977</v>
      </c>
      <c r="K18" s="10">
        <f t="shared" si="3"/>
        <v>0</v>
      </c>
      <c r="L18" s="11">
        <f t="shared" si="4"/>
        <v>0</v>
      </c>
      <c r="M18" s="11">
        <f t="shared" si="5"/>
        <v>0</v>
      </c>
    </row>
    <row r="19" spans="1:13" ht="14.25" x14ac:dyDescent="0.2">
      <c r="A19" s="59">
        <v>16</v>
      </c>
      <c r="B19" s="20" t="s">
        <v>148</v>
      </c>
      <c r="C19" s="54">
        <f>+'10.1.14_SIS'!CT20</f>
        <v>0</v>
      </c>
      <c r="D19" s="54">
        <f>+'2.1.15_SIS'!CQ20</f>
        <v>0</v>
      </c>
      <c r="E19" s="54">
        <f t="shared" si="6"/>
        <v>0</v>
      </c>
      <c r="F19" s="54">
        <f t="shared" si="1"/>
        <v>0</v>
      </c>
      <c r="G19" s="54">
        <f t="shared" si="2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7"/>
        <v>1333.4897177171013</v>
      </c>
      <c r="K19" s="14">
        <f t="shared" si="3"/>
        <v>0</v>
      </c>
      <c r="L19" s="13">
        <f t="shared" si="4"/>
        <v>0</v>
      </c>
      <c r="M19" s="13">
        <f t="shared" si="5"/>
        <v>0</v>
      </c>
    </row>
    <row r="20" spans="1:13" ht="14.25" x14ac:dyDescent="0.2">
      <c r="A20" s="59">
        <v>17</v>
      </c>
      <c r="B20" s="20" t="s">
        <v>147</v>
      </c>
      <c r="C20" s="54">
        <f>+'10.1.14_SIS'!CT21</f>
        <v>2</v>
      </c>
      <c r="D20" s="54">
        <f>+'2.1.15_SIS'!CQ21</f>
        <v>0</v>
      </c>
      <c r="E20" s="54">
        <f t="shared" si="6"/>
        <v>-2</v>
      </c>
      <c r="F20" s="54">
        <f t="shared" si="1"/>
        <v>0</v>
      </c>
      <c r="G20" s="54">
        <f t="shared" si="2"/>
        <v>-2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7"/>
        <v>2082.5378304967589</v>
      </c>
      <c r="K20" s="14">
        <f t="shared" si="3"/>
        <v>-4165.0756609935179</v>
      </c>
      <c r="L20" s="13">
        <f t="shared" si="4"/>
        <v>0</v>
      </c>
      <c r="M20" s="13">
        <f t="shared" si="5"/>
        <v>-4165.0756609935179</v>
      </c>
    </row>
    <row r="21" spans="1:13" ht="14.25" x14ac:dyDescent="0.2">
      <c r="A21" s="59">
        <v>18</v>
      </c>
      <c r="B21" s="20" t="s">
        <v>146</v>
      </c>
      <c r="C21" s="54">
        <f>+'10.1.14_SIS'!CT22</f>
        <v>0</v>
      </c>
      <c r="D21" s="54">
        <f>+'2.1.15_SIS'!CQ22</f>
        <v>0</v>
      </c>
      <c r="E21" s="54">
        <f t="shared" si="6"/>
        <v>0</v>
      </c>
      <c r="F21" s="54">
        <f t="shared" si="1"/>
        <v>0</v>
      </c>
      <c r="G21" s="54">
        <f t="shared" si="2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7"/>
        <v>3600.2516750237864</v>
      </c>
      <c r="K21" s="14">
        <f t="shared" si="3"/>
        <v>0</v>
      </c>
      <c r="L21" s="13">
        <f t="shared" si="4"/>
        <v>0</v>
      </c>
      <c r="M21" s="13">
        <f t="shared" si="5"/>
        <v>0</v>
      </c>
    </row>
    <row r="22" spans="1:13" ht="14.25" x14ac:dyDescent="0.2">
      <c r="A22" s="59">
        <v>19</v>
      </c>
      <c r="B22" s="20" t="s">
        <v>145</v>
      </c>
      <c r="C22" s="54">
        <f>+'10.1.14_SIS'!CT23</f>
        <v>0</v>
      </c>
      <c r="D22" s="54">
        <f>+'2.1.15_SIS'!CQ23</f>
        <v>0</v>
      </c>
      <c r="E22" s="54">
        <f t="shared" si="6"/>
        <v>0</v>
      </c>
      <c r="F22" s="54">
        <f t="shared" si="1"/>
        <v>0</v>
      </c>
      <c r="G22" s="54">
        <f t="shared" si="2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7"/>
        <v>3109.9110934730224</v>
      </c>
      <c r="K22" s="14">
        <f t="shared" si="3"/>
        <v>0</v>
      </c>
      <c r="L22" s="13">
        <f t="shared" si="4"/>
        <v>0</v>
      </c>
      <c r="M22" s="13">
        <f t="shared" si="5"/>
        <v>0</v>
      </c>
    </row>
    <row r="23" spans="1:13" ht="14.25" x14ac:dyDescent="0.2">
      <c r="A23" s="60">
        <v>20</v>
      </c>
      <c r="B23" s="22" t="s">
        <v>144</v>
      </c>
      <c r="C23" s="55">
        <f>+'10.1.14_SIS'!CT24</f>
        <v>0</v>
      </c>
      <c r="D23" s="55">
        <f>+'2.1.15_SIS'!CQ24</f>
        <v>0</v>
      </c>
      <c r="E23" s="55">
        <f t="shared" si="6"/>
        <v>0</v>
      </c>
      <c r="F23" s="55">
        <f t="shared" si="1"/>
        <v>0</v>
      </c>
      <c r="G23" s="55">
        <f t="shared" si="2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7"/>
        <v>2932.3450782781006</v>
      </c>
      <c r="K23" s="10">
        <f t="shared" si="3"/>
        <v>0</v>
      </c>
      <c r="L23" s="11">
        <f t="shared" si="4"/>
        <v>0</v>
      </c>
      <c r="M23" s="11">
        <f t="shared" si="5"/>
        <v>0</v>
      </c>
    </row>
    <row r="24" spans="1:13" ht="14.25" x14ac:dyDescent="0.2">
      <c r="A24" s="59">
        <v>21</v>
      </c>
      <c r="B24" s="20" t="s">
        <v>143</v>
      </c>
      <c r="C24" s="54">
        <f>+'10.1.14_SIS'!CT25</f>
        <v>0</v>
      </c>
      <c r="D24" s="54">
        <f>+'2.1.15_SIS'!CQ25</f>
        <v>0</v>
      </c>
      <c r="E24" s="54">
        <f t="shared" si="6"/>
        <v>0</v>
      </c>
      <c r="F24" s="54">
        <f t="shared" si="1"/>
        <v>0</v>
      </c>
      <c r="G24" s="54">
        <f t="shared" si="2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7"/>
        <v>3346.3271147933883</v>
      </c>
      <c r="K24" s="14">
        <f t="shared" si="3"/>
        <v>0</v>
      </c>
      <c r="L24" s="13">
        <f t="shared" si="4"/>
        <v>0</v>
      </c>
      <c r="M24" s="13">
        <f t="shared" si="5"/>
        <v>0</v>
      </c>
    </row>
    <row r="25" spans="1:13" ht="14.25" x14ac:dyDescent="0.2">
      <c r="A25" s="59">
        <v>22</v>
      </c>
      <c r="B25" s="20" t="s">
        <v>142</v>
      </c>
      <c r="C25" s="54">
        <f>+'10.1.14_SIS'!CT26</f>
        <v>0</v>
      </c>
      <c r="D25" s="54">
        <f>+'2.1.15_SIS'!CQ26</f>
        <v>0</v>
      </c>
      <c r="E25" s="54">
        <f t="shared" si="6"/>
        <v>0</v>
      </c>
      <c r="F25" s="54">
        <f t="shared" si="1"/>
        <v>0</v>
      </c>
      <c r="G25" s="54">
        <f t="shared" si="2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7"/>
        <v>3456.2349904097996</v>
      </c>
      <c r="K25" s="14">
        <f t="shared" si="3"/>
        <v>0</v>
      </c>
      <c r="L25" s="13">
        <f t="shared" si="4"/>
        <v>0</v>
      </c>
      <c r="M25" s="13">
        <f t="shared" si="5"/>
        <v>0</v>
      </c>
    </row>
    <row r="26" spans="1:13" ht="14.25" x14ac:dyDescent="0.2">
      <c r="A26" s="59">
        <v>23</v>
      </c>
      <c r="B26" s="20" t="s">
        <v>141</v>
      </c>
      <c r="C26" s="54">
        <f>+'10.1.14_SIS'!CT27</f>
        <v>0</v>
      </c>
      <c r="D26" s="54">
        <f>+'2.1.15_SIS'!CQ27</f>
        <v>0</v>
      </c>
      <c r="E26" s="54">
        <f t="shared" si="6"/>
        <v>0</v>
      </c>
      <c r="F26" s="54">
        <f t="shared" si="1"/>
        <v>0</v>
      </c>
      <c r="G26" s="54">
        <f t="shared" si="2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7"/>
        <v>2849.8007632989579</v>
      </c>
      <c r="K26" s="14">
        <f t="shared" si="3"/>
        <v>0</v>
      </c>
      <c r="L26" s="13">
        <f t="shared" si="4"/>
        <v>0</v>
      </c>
      <c r="M26" s="13">
        <f t="shared" si="5"/>
        <v>0</v>
      </c>
    </row>
    <row r="27" spans="1:13" ht="14.25" x14ac:dyDescent="0.2">
      <c r="A27" s="59">
        <v>24</v>
      </c>
      <c r="B27" s="20" t="s">
        <v>140</v>
      </c>
      <c r="C27" s="54">
        <f>+'10.1.14_SIS'!CT28</f>
        <v>256</v>
      </c>
      <c r="D27" s="54">
        <f>+'2.1.15_SIS'!CQ28</f>
        <v>255</v>
      </c>
      <c r="E27" s="54">
        <f t="shared" si="6"/>
        <v>-1</v>
      </c>
      <c r="F27" s="54">
        <f t="shared" si="1"/>
        <v>0</v>
      </c>
      <c r="G27" s="54">
        <f t="shared" si="2"/>
        <v>-1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7"/>
        <v>1732.96201807885</v>
      </c>
      <c r="K27" s="14">
        <f t="shared" si="3"/>
        <v>-1732.96201807885</v>
      </c>
      <c r="L27" s="13">
        <f t="shared" si="4"/>
        <v>0</v>
      </c>
      <c r="M27" s="13">
        <f t="shared" si="5"/>
        <v>-1732.96201807885</v>
      </c>
    </row>
    <row r="28" spans="1:13" ht="14.25" x14ac:dyDescent="0.2">
      <c r="A28" s="60">
        <v>25</v>
      </c>
      <c r="B28" s="22" t="s">
        <v>139</v>
      </c>
      <c r="C28" s="55">
        <f>+'10.1.14_SIS'!CT29</f>
        <v>0</v>
      </c>
      <c r="D28" s="55">
        <f>+'2.1.15_SIS'!CQ29</f>
        <v>0</v>
      </c>
      <c r="E28" s="55">
        <f t="shared" si="6"/>
        <v>0</v>
      </c>
      <c r="F28" s="55">
        <f t="shared" si="1"/>
        <v>0</v>
      </c>
      <c r="G28" s="55">
        <f t="shared" si="2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7"/>
        <v>2413.4010137472851</v>
      </c>
      <c r="K28" s="10">
        <f t="shared" si="3"/>
        <v>0</v>
      </c>
      <c r="L28" s="11">
        <f t="shared" si="4"/>
        <v>0</v>
      </c>
      <c r="M28" s="11">
        <f t="shared" si="5"/>
        <v>0</v>
      </c>
    </row>
    <row r="29" spans="1:13" ht="14.25" x14ac:dyDescent="0.2">
      <c r="A29" s="59">
        <v>26</v>
      </c>
      <c r="B29" s="20" t="s">
        <v>138</v>
      </c>
      <c r="C29" s="54">
        <f>+'10.1.14_SIS'!CT30</f>
        <v>0</v>
      </c>
      <c r="D29" s="54">
        <f>+'2.1.15_SIS'!CQ30</f>
        <v>0</v>
      </c>
      <c r="E29" s="54">
        <f t="shared" si="6"/>
        <v>0</v>
      </c>
      <c r="F29" s="54">
        <f t="shared" si="1"/>
        <v>0</v>
      </c>
      <c r="G29" s="54">
        <f t="shared" si="2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7"/>
        <v>2130.6974985285419</v>
      </c>
      <c r="K29" s="14">
        <f t="shared" si="3"/>
        <v>0</v>
      </c>
      <c r="L29" s="13">
        <f t="shared" si="4"/>
        <v>0</v>
      </c>
      <c r="M29" s="13">
        <f t="shared" si="5"/>
        <v>0</v>
      </c>
    </row>
    <row r="30" spans="1:13" ht="14.25" x14ac:dyDescent="0.2">
      <c r="A30" s="59">
        <v>27</v>
      </c>
      <c r="B30" s="20" t="s">
        <v>137</v>
      </c>
      <c r="C30" s="54">
        <f>+'10.1.14_SIS'!CT31</f>
        <v>0</v>
      </c>
      <c r="D30" s="54">
        <f>+'2.1.15_SIS'!CQ31</f>
        <v>0</v>
      </c>
      <c r="E30" s="54">
        <f t="shared" si="6"/>
        <v>0</v>
      </c>
      <c r="F30" s="54">
        <f t="shared" si="1"/>
        <v>0</v>
      </c>
      <c r="G30" s="54">
        <f t="shared" si="2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7"/>
        <v>3248.9806919988505</v>
      </c>
      <c r="K30" s="14">
        <f t="shared" si="3"/>
        <v>0</v>
      </c>
      <c r="L30" s="13">
        <f t="shared" si="4"/>
        <v>0</v>
      </c>
      <c r="M30" s="13">
        <f t="shared" si="5"/>
        <v>0</v>
      </c>
    </row>
    <row r="31" spans="1:13" ht="14.25" x14ac:dyDescent="0.2">
      <c r="A31" s="59">
        <v>28</v>
      </c>
      <c r="B31" s="20" t="s">
        <v>136</v>
      </c>
      <c r="C31" s="54">
        <f>+'10.1.14_SIS'!CT32</f>
        <v>0</v>
      </c>
      <c r="D31" s="54">
        <f>+'2.1.15_SIS'!CQ32</f>
        <v>0</v>
      </c>
      <c r="E31" s="54">
        <f t="shared" si="6"/>
        <v>0</v>
      </c>
      <c r="F31" s="54">
        <f t="shared" si="1"/>
        <v>0</v>
      </c>
      <c r="G31" s="54">
        <f t="shared" si="2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7"/>
        <v>1915.9079423284411</v>
      </c>
      <c r="K31" s="14">
        <f t="shared" si="3"/>
        <v>0</v>
      </c>
      <c r="L31" s="13">
        <f t="shared" si="4"/>
        <v>0</v>
      </c>
      <c r="M31" s="13">
        <f t="shared" si="5"/>
        <v>0</v>
      </c>
    </row>
    <row r="32" spans="1:13" ht="14.25" x14ac:dyDescent="0.2">
      <c r="A32" s="59">
        <v>29</v>
      </c>
      <c r="B32" s="20" t="s">
        <v>135</v>
      </c>
      <c r="C32" s="54">
        <f>+'10.1.14_SIS'!CT33</f>
        <v>0</v>
      </c>
      <c r="D32" s="54">
        <f>+'2.1.15_SIS'!CQ33</f>
        <v>0</v>
      </c>
      <c r="E32" s="54">
        <f t="shared" si="6"/>
        <v>0</v>
      </c>
      <c r="F32" s="54">
        <f t="shared" si="1"/>
        <v>0</v>
      </c>
      <c r="G32" s="54">
        <f t="shared" si="2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7"/>
        <v>2296.9811605086861</v>
      </c>
      <c r="K32" s="14">
        <f t="shared" si="3"/>
        <v>0</v>
      </c>
      <c r="L32" s="13">
        <f t="shared" si="4"/>
        <v>0</v>
      </c>
      <c r="M32" s="13">
        <f t="shared" si="5"/>
        <v>0</v>
      </c>
    </row>
    <row r="33" spans="1:13" ht="14.25" x14ac:dyDescent="0.2">
      <c r="A33" s="60">
        <v>30</v>
      </c>
      <c r="B33" s="22" t="s">
        <v>134</v>
      </c>
      <c r="C33" s="55">
        <f>+'10.1.14_SIS'!CT34</f>
        <v>0</v>
      </c>
      <c r="D33" s="55">
        <f>+'2.1.15_SIS'!CQ34</f>
        <v>0</v>
      </c>
      <c r="E33" s="55">
        <f t="shared" si="6"/>
        <v>0</v>
      </c>
      <c r="F33" s="55">
        <f t="shared" si="1"/>
        <v>0</v>
      </c>
      <c r="G33" s="55">
        <f t="shared" si="2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7"/>
        <v>3265.8513636998382</v>
      </c>
      <c r="K33" s="10">
        <f t="shared" si="3"/>
        <v>0</v>
      </c>
      <c r="L33" s="11">
        <f t="shared" si="4"/>
        <v>0</v>
      </c>
      <c r="M33" s="11">
        <f t="shared" si="5"/>
        <v>0</v>
      </c>
    </row>
    <row r="34" spans="1:13" ht="14.25" x14ac:dyDescent="0.2">
      <c r="A34" s="59">
        <v>31</v>
      </c>
      <c r="B34" s="20" t="s">
        <v>133</v>
      </c>
      <c r="C34" s="54">
        <f>+'10.1.14_SIS'!CT35</f>
        <v>0</v>
      </c>
      <c r="D34" s="54">
        <f>+'2.1.15_SIS'!CQ35</f>
        <v>0</v>
      </c>
      <c r="E34" s="54">
        <f t="shared" si="6"/>
        <v>0</v>
      </c>
      <c r="F34" s="54">
        <f t="shared" si="1"/>
        <v>0</v>
      </c>
      <c r="G34" s="54">
        <f t="shared" si="2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7"/>
        <v>2570.7238358434265</v>
      </c>
      <c r="K34" s="14">
        <f t="shared" si="3"/>
        <v>0</v>
      </c>
      <c r="L34" s="13">
        <f t="shared" si="4"/>
        <v>0</v>
      </c>
      <c r="M34" s="13">
        <f t="shared" si="5"/>
        <v>0</v>
      </c>
    </row>
    <row r="35" spans="1:13" ht="14.25" x14ac:dyDescent="0.2">
      <c r="A35" s="59">
        <v>32</v>
      </c>
      <c r="B35" s="20" t="s">
        <v>132</v>
      </c>
      <c r="C35" s="54">
        <f>+'10.1.14_SIS'!CT36</f>
        <v>0</v>
      </c>
      <c r="D35" s="54">
        <f>+'2.1.15_SIS'!CQ36</f>
        <v>0</v>
      </c>
      <c r="E35" s="54">
        <f t="shared" si="6"/>
        <v>0</v>
      </c>
      <c r="F35" s="54">
        <f t="shared" si="1"/>
        <v>0</v>
      </c>
      <c r="G35" s="54">
        <f t="shared" si="2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7"/>
        <v>3106.2945945305637</v>
      </c>
      <c r="K35" s="14">
        <f t="shared" si="3"/>
        <v>0</v>
      </c>
      <c r="L35" s="13">
        <f t="shared" si="4"/>
        <v>0</v>
      </c>
      <c r="M35" s="13">
        <f t="shared" si="5"/>
        <v>0</v>
      </c>
    </row>
    <row r="36" spans="1:13" ht="14.25" x14ac:dyDescent="0.2">
      <c r="A36" s="59">
        <v>33</v>
      </c>
      <c r="B36" s="20" t="s">
        <v>131</v>
      </c>
      <c r="C36" s="54">
        <f>+'10.1.14_SIS'!CT37</f>
        <v>0</v>
      </c>
      <c r="D36" s="54">
        <f>+'2.1.15_SIS'!CQ37</f>
        <v>0</v>
      </c>
      <c r="E36" s="54">
        <f t="shared" si="6"/>
        <v>0</v>
      </c>
      <c r="F36" s="54">
        <f t="shared" si="1"/>
        <v>0</v>
      </c>
      <c r="G36" s="54">
        <f t="shared" si="2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7"/>
        <v>3055.7677279042618</v>
      </c>
      <c r="K36" s="14">
        <f t="shared" si="3"/>
        <v>0</v>
      </c>
      <c r="L36" s="13">
        <f t="shared" si="4"/>
        <v>0</v>
      </c>
      <c r="M36" s="13">
        <f t="shared" si="5"/>
        <v>0</v>
      </c>
    </row>
    <row r="37" spans="1:13" ht="14.25" x14ac:dyDescent="0.2">
      <c r="A37" s="59">
        <v>34</v>
      </c>
      <c r="B37" s="20" t="s">
        <v>130</v>
      </c>
      <c r="C37" s="54">
        <f>+'10.1.14_SIS'!CT38</f>
        <v>0</v>
      </c>
      <c r="D37" s="54">
        <f>+'2.1.15_SIS'!CQ38</f>
        <v>0</v>
      </c>
      <c r="E37" s="54">
        <f t="shared" si="6"/>
        <v>0</v>
      </c>
      <c r="F37" s="54">
        <f t="shared" si="1"/>
        <v>0</v>
      </c>
      <c r="G37" s="54">
        <f t="shared" si="2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7"/>
        <v>3468.1038421394505</v>
      </c>
      <c r="K37" s="14">
        <f t="shared" si="3"/>
        <v>0</v>
      </c>
      <c r="L37" s="13">
        <f t="shared" si="4"/>
        <v>0</v>
      </c>
      <c r="M37" s="13">
        <f t="shared" si="5"/>
        <v>0</v>
      </c>
    </row>
    <row r="38" spans="1:13" ht="14.25" x14ac:dyDescent="0.2">
      <c r="A38" s="60">
        <v>35</v>
      </c>
      <c r="B38" s="22" t="s">
        <v>129</v>
      </c>
      <c r="C38" s="55">
        <f>+'10.1.14_SIS'!CT39</f>
        <v>0</v>
      </c>
      <c r="D38" s="55">
        <f>+'2.1.15_SIS'!CQ39</f>
        <v>0</v>
      </c>
      <c r="E38" s="55">
        <f t="shared" si="6"/>
        <v>0</v>
      </c>
      <c r="F38" s="55">
        <f t="shared" si="1"/>
        <v>0</v>
      </c>
      <c r="G38" s="55">
        <f t="shared" si="2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7"/>
        <v>2852.1041030238803</v>
      </c>
      <c r="K38" s="10">
        <f t="shared" si="3"/>
        <v>0</v>
      </c>
      <c r="L38" s="11">
        <f t="shared" si="4"/>
        <v>0</v>
      </c>
      <c r="M38" s="11">
        <f t="shared" si="5"/>
        <v>0</v>
      </c>
    </row>
    <row r="39" spans="1:13" ht="14.25" x14ac:dyDescent="0.2">
      <c r="A39" s="59">
        <v>36</v>
      </c>
      <c r="B39" s="20" t="s">
        <v>128</v>
      </c>
      <c r="C39" s="54">
        <f>+'10.1.14_SIS'!CT40</f>
        <v>0</v>
      </c>
      <c r="D39" s="54">
        <f>+'2.1.15_SIS'!CQ40</f>
        <v>0</v>
      </c>
      <c r="E39" s="54">
        <f t="shared" si="6"/>
        <v>0</v>
      </c>
      <c r="F39" s="54">
        <f t="shared" si="1"/>
        <v>0</v>
      </c>
      <c r="G39" s="54">
        <f t="shared" si="2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7"/>
        <v>2174.3672795383109</v>
      </c>
      <c r="K39" s="14">
        <f t="shared" si="3"/>
        <v>0</v>
      </c>
      <c r="L39" s="13">
        <f t="shared" si="4"/>
        <v>0</v>
      </c>
      <c r="M39" s="13">
        <f t="shared" si="5"/>
        <v>0</v>
      </c>
    </row>
    <row r="40" spans="1:13" ht="14.25" x14ac:dyDescent="0.2">
      <c r="A40" s="59">
        <v>37</v>
      </c>
      <c r="B40" s="20" t="s">
        <v>127</v>
      </c>
      <c r="C40" s="54">
        <f>+'10.1.14_SIS'!CT41</f>
        <v>0</v>
      </c>
      <c r="D40" s="54">
        <f>+'2.1.15_SIS'!CQ41</f>
        <v>0</v>
      </c>
      <c r="E40" s="54">
        <f t="shared" si="6"/>
        <v>0</v>
      </c>
      <c r="F40" s="54">
        <f t="shared" si="1"/>
        <v>0</v>
      </c>
      <c r="G40" s="54">
        <f t="shared" si="2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7"/>
        <v>3159.4969630158844</v>
      </c>
      <c r="K40" s="14">
        <f t="shared" si="3"/>
        <v>0</v>
      </c>
      <c r="L40" s="13">
        <f t="shared" si="4"/>
        <v>0</v>
      </c>
      <c r="M40" s="13">
        <f t="shared" si="5"/>
        <v>0</v>
      </c>
    </row>
    <row r="41" spans="1:13" ht="14.25" x14ac:dyDescent="0.2">
      <c r="A41" s="59">
        <v>38</v>
      </c>
      <c r="B41" s="20" t="s">
        <v>126</v>
      </c>
      <c r="C41" s="54">
        <f>+'10.1.14_SIS'!CT42</f>
        <v>0</v>
      </c>
      <c r="D41" s="54">
        <f>+'2.1.15_SIS'!CQ42</f>
        <v>0</v>
      </c>
      <c r="E41" s="54">
        <f t="shared" si="6"/>
        <v>0</v>
      </c>
      <c r="F41" s="54">
        <f t="shared" si="1"/>
        <v>0</v>
      </c>
      <c r="G41" s="54">
        <f t="shared" si="2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7"/>
        <v>1459.3608776458441</v>
      </c>
      <c r="K41" s="14">
        <f t="shared" si="3"/>
        <v>0</v>
      </c>
      <c r="L41" s="13">
        <f t="shared" si="4"/>
        <v>0</v>
      </c>
      <c r="M41" s="13">
        <f t="shared" si="5"/>
        <v>0</v>
      </c>
    </row>
    <row r="42" spans="1:13" ht="14.25" x14ac:dyDescent="0.2">
      <c r="A42" s="59">
        <v>39</v>
      </c>
      <c r="B42" s="20" t="s">
        <v>125</v>
      </c>
      <c r="C42" s="54">
        <f>+'10.1.14_SIS'!CT43</f>
        <v>0</v>
      </c>
      <c r="D42" s="54">
        <f>+'2.1.15_SIS'!CQ43</f>
        <v>0</v>
      </c>
      <c r="E42" s="54">
        <f t="shared" si="6"/>
        <v>0</v>
      </c>
      <c r="F42" s="54">
        <f t="shared" si="1"/>
        <v>0</v>
      </c>
      <c r="G42" s="54">
        <f t="shared" si="2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7"/>
        <v>2218.280705678666</v>
      </c>
      <c r="K42" s="14">
        <f t="shared" si="3"/>
        <v>0</v>
      </c>
      <c r="L42" s="13">
        <f t="shared" si="4"/>
        <v>0</v>
      </c>
      <c r="M42" s="13">
        <f t="shared" si="5"/>
        <v>0</v>
      </c>
    </row>
    <row r="43" spans="1:13" ht="14.25" x14ac:dyDescent="0.2">
      <c r="A43" s="60">
        <v>40</v>
      </c>
      <c r="B43" s="22" t="s">
        <v>124</v>
      </c>
      <c r="C43" s="55">
        <f>+'10.1.14_SIS'!CT44</f>
        <v>0</v>
      </c>
      <c r="D43" s="55">
        <f>+'2.1.15_SIS'!CQ44</f>
        <v>0</v>
      </c>
      <c r="E43" s="55">
        <f t="shared" si="6"/>
        <v>0</v>
      </c>
      <c r="F43" s="55">
        <f t="shared" si="1"/>
        <v>0</v>
      </c>
      <c r="G43" s="55">
        <f t="shared" si="2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7"/>
        <v>2911.0405142849204</v>
      </c>
      <c r="K43" s="10">
        <f t="shared" si="3"/>
        <v>0</v>
      </c>
      <c r="L43" s="11">
        <f t="shared" si="4"/>
        <v>0</v>
      </c>
      <c r="M43" s="11">
        <f t="shared" si="5"/>
        <v>0</v>
      </c>
    </row>
    <row r="44" spans="1:13" ht="14.25" x14ac:dyDescent="0.2">
      <c r="A44" s="59">
        <v>41</v>
      </c>
      <c r="B44" s="20" t="s">
        <v>123</v>
      </c>
      <c r="C44" s="54">
        <f>+'10.1.14_SIS'!CT45</f>
        <v>0</v>
      </c>
      <c r="D44" s="54">
        <f>+'2.1.15_SIS'!CQ45</f>
        <v>0</v>
      </c>
      <c r="E44" s="54">
        <f t="shared" si="6"/>
        <v>0</v>
      </c>
      <c r="F44" s="54">
        <f t="shared" si="1"/>
        <v>0</v>
      </c>
      <c r="G44" s="54">
        <f t="shared" si="2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7"/>
        <v>2088.7074287358237</v>
      </c>
      <c r="K44" s="14">
        <f t="shared" si="3"/>
        <v>0</v>
      </c>
      <c r="L44" s="13">
        <f t="shared" si="4"/>
        <v>0</v>
      </c>
      <c r="M44" s="13">
        <f t="shared" si="5"/>
        <v>0</v>
      </c>
    </row>
    <row r="45" spans="1:13" ht="14.25" x14ac:dyDescent="0.2">
      <c r="A45" s="59">
        <v>42</v>
      </c>
      <c r="B45" s="20" t="s">
        <v>122</v>
      </c>
      <c r="C45" s="54">
        <f>+'10.1.14_SIS'!CT46</f>
        <v>0</v>
      </c>
      <c r="D45" s="54">
        <f>+'2.1.15_SIS'!CQ46</f>
        <v>0</v>
      </c>
      <c r="E45" s="54">
        <f t="shared" si="6"/>
        <v>0</v>
      </c>
      <c r="F45" s="54">
        <f t="shared" si="1"/>
        <v>0</v>
      </c>
      <c r="G45" s="54">
        <f t="shared" si="2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7"/>
        <v>2823.9438875684341</v>
      </c>
      <c r="K45" s="14">
        <f t="shared" si="3"/>
        <v>0</v>
      </c>
      <c r="L45" s="13">
        <f t="shared" si="4"/>
        <v>0</v>
      </c>
      <c r="M45" s="13">
        <f t="shared" si="5"/>
        <v>0</v>
      </c>
    </row>
    <row r="46" spans="1:13" ht="14.25" x14ac:dyDescent="0.2">
      <c r="A46" s="59">
        <v>43</v>
      </c>
      <c r="B46" s="20" t="s">
        <v>121</v>
      </c>
      <c r="C46" s="54">
        <f>+'10.1.14_SIS'!CT47</f>
        <v>0</v>
      </c>
      <c r="D46" s="54">
        <f>+'2.1.15_SIS'!CQ47</f>
        <v>0</v>
      </c>
      <c r="E46" s="54">
        <f t="shared" si="6"/>
        <v>0</v>
      </c>
      <c r="F46" s="54">
        <f t="shared" si="1"/>
        <v>0</v>
      </c>
      <c r="G46" s="54">
        <f t="shared" si="2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7"/>
        <v>3181.6769360297349</v>
      </c>
      <c r="K46" s="14">
        <f t="shared" si="3"/>
        <v>0</v>
      </c>
      <c r="L46" s="13">
        <f t="shared" si="4"/>
        <v>0</v>
      </c>
      <c r="M46" s="13">
        <f t="shared" si="5"/>
        <v>0</v>
      </c>
    </row>
    <row r="47" spans="1:13" ht="14.25" x14ac:dyDescent="0.2">
      <c r="A47" s="59">
        <v>44</v>
      </c>
      <c r="B47" s="20" t="s">
        <v>120</v>
      </c>
      <c r="C47" s="54">
        <f>+'10.1.14_SIS'!CT48</f>
        <v>0</v>
      </c>
      <c r="D47" s="54">
        <f>+'2.1.15_SIS'!CQ48</f>
        <v>0</v>
      </c>
      <c r="E47" s="54">
        <f t="shared" si="6"/>
        <v>0</v>
      </c>
      <c r="F47" s="54">
        <f t="shared" si="1"/>
        <v>0</v>
      </c>
      <c r="G47" s="54">
        <f t="shared" si="2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7"/>
        <v>2780.3779075910179</v>
      </c>
      <c r="K47" s="14">
        <f t="shared" si="3"/>
        <v>0</v>
      </c>
      <c r="L47" s="13">
        <f t="shared" si="4"/>
        <v>0</v>
      </c>
      <c r="M47" s="13">
        <f t="shared" si="5"/>
        <v>0</v>
      </c>
    </row>
    <row r="48" spans="1:13" ht="14.25" x14ac:dyDescent="0.2">
      <c r="A48" s="60">
        <v>45</v>
      </c>
      <c r="B48" s="22" t="s">
        <v>119</v>
      </c>
      <c r="C48" s="55">
        <f>+'10.1.14_SIS'!CT49</f>
        <v>0</v>
      </c>
      <c r="D48" s="55">
        <f>+'2.1.15_SIS'!CQ49</f>
        <v>0</v>
      </c>
      <c r="E48" s="55">
        <f t="shared" si="6"/>
        <v>0</v>
      </c>
      <c r="F48" s="55">
        <f t="shared" si="1"/>
        <v>0</v>
      </c>
      <c r="G48" s="55">
        <f t="shared" si="2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7"/>
        <v>1404.0036249734551</v>
      </c>
      <c r="K48" s="10">
        <f t="shared" si="3"/>
        <v>0</v>
      </c>
      <c r="L48" s="11">
        <f t="shared" si="4"/>
        <v>0</v>
      </c>
      <c r="M48" s="11">
        <f t="shared" si="5"/>
        <v>0</v>
      </c>
    </row>
    <row r="49" spans="1:13" ht="14.25" x14ac:dyDescent="0.2">
      <c r="A49" s="59">
        <v>46</v>
      </c>
      <c r="B49" s="20" t="s">
        <v>118</v>
      </c>
      <c r="C49" s="54">
        <f>+'10.1.14_SIS'!CT50</f>
        <v>0</v>
      </c>
      <c r="D49" s="54">
        <f>+'2.1.15_SIS'!CQ50</f>
        <v>0</v>
      </c>
      <c r="E49" s="54">
        <f t="shared" si="6"/>
        <v>0</v>
      </c>
      <c r="F49" s="54">
        <f t="shared" si="1"/>
        <v>0</v>
      </c>
      <c r="G49" s="54">
        <f t="shared" si="2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7"/>
        <v>3389.6372234044193</v>
      </c>
      <c r="K49" s="14">
        <f t="shared" si="3"/>
        <v>0</v>
      </c>
      <c r="L49" s="13">
        <f t="shared" si="4"/>
        <v>0</v>
      </c>
      <c r="M49" s="13">
        <f t="shared" si="5"/>
        <v>0</v>
      </c>
    </row>
    <row r="50" spans="1:13" ht="14.25" x14ac:dyDescent="0.2">
      <c r="A50" s="59">
        <v>47</v>
      </c>
      <c r="B50" s="20" t="s">
        <v>117</v>
      </c>
      <c r="C50" s="54">
        <f>+'10.1.14_SIS'!CT51</f>
        <v>0</v>
      </c>
      <c r="D50" s="54">
        <f>+'2.1.15_SIS'!CQ51</f>
        <v>0</v>
      </c>
      <c r="E50" s="54">
        <f t="shared" si="6"/>
        <v>0</v>
      </c>
      <c r="F50" s="54">
        <f t="shared" si="1"/>
        <v>0</v>
      </c>
      <c r="G50" s="54">
        <f t="shared" si="2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7"/>
        <v>1717.4542628823369</v>
      </c>
      <c r="K50" s="14">
        <f t="shared" si="3"/>
        <v>0</v>
      </c>
      <c r="L50" s="13">
        <f t="shared" si="4"/>
        <v>0</v>
      </c>
      <c r="M50" s="13">
        <f t="shared" si="5"/>
        <v>0</v>
      </c>
    </row>
    <row r="51" spans="1:13" ht="14.25" x14ac:dyDescent="0.2">
      <c r="A51" s="59">
        <v>48</v>
      </c>
      <c r="B51" s="20" t="s">
        <v>116</v>
      </c>
      <c r="C51" s="54">
        <f>+'10.1.14_SIS'!CT52</f>
        <v>0</v>
      </c>
      <c r="D51" s="54">
        <f>+'2.1.15_SIS'!CQ52</f>
        <v>0</v>
      </c>
      <c r="E51" s="54">
        <f t="shared" si="6"/>
        <v>0</v>
      </c>
      <c r="F51" s="54">
        <f t="shared" si="1"/>
        <v>0</v>
      </c>
      <c r="G51" s="54">
        <f t="shared" si="2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7"/>
        <v>2427.2141264900361</v>
      </c>
      <c r="K51" s="14">
        <f t="shared" si="3"/>
        <v>0</v>
      </c>
      <c r="L51" s="13">
        <f t="shared" si="4"/>
        <v>0</v>
      </c>
      <c r="M51" s="13">
        <f t="shared" si="5"/>
        <v>0</v>
      </c>
    </row>
    <row r="52" spans="1:13" ht="14.25" x14ac:dyDescent="0.2">
      <c r="A52" s="59">
        <v>49</v>
      </c>
      <c r="B52" s="20" t="s">
        <v>115</v>
      </c>
      <c r="C52" s="54">
        <f>+'10.1.14_SIS'!CT53</f>
        <v>0</v>
      </c>
      <c r="D52" s="54">
        <f>+'2.1.15_SIS'!CQ53</f>
        <v>0</v>
      </c>
      <c r="E52" s="54">
        <f t="shared" si="6"/>
        <v>0</v>
      </c>
      <c r="F52" s="54">
        <f t="shared" si="1"/>
        <v>0</v>
      </c>
      <c r="G52" s="54">
        <f t="shared" si="2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7"/>
        <v>2785.1577657829594</v>
      </c>
      <c r="K52" s="14">
        <f t="shared" si="3"/>
        <v>0</v>
      </c>
      <c r="L52" s="13">
        <f t="shared" si="4"/>
        <v>0</v>
      </c>
      <c r="M52" s="13">
        <f t="shared" si="5"/>
        <v>0</v>
      </c>
    </row>
    <row r="53" spans="1:13" ht="14.25" x14ac:dyDescent="0.2">
      <c r="A53" s="60">
        <v>50</v>
      </c>
      <c r="B53" s="22" t="s">
        <v>114</v>
      </c>
      <c r="C53" s="55">
        <f>+'10.1.14_SIS'!CT54</f>
        <v>0</v>
      </c>
      <c r="D53" s="55">
        <f>+'2.1.15_SIS'!CQ54</f>
        <v>0</v>
      </c>
      <c r="E53" s="55">
        <f t="shared" si="6"/>
        <v>0</v>
      </c>
      <c r="F53" s="55">
        <f t="shared" si="1"/>
        <v>0</v>
      </c>
      <c r="G53" s="55">
        <f t="shared" si="2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7"/>
        <v>2906.0746361350839</v>
      </c>
      <c r="K53" s="10">
        <f t="shared" si="3"/>
        <v>0</v>
      </c>
      <c r="L53" s="11">
        <f t="shared" si="4"/>
        <v>0</v>
      </c>
      <c r="M53" s="11">
        <f t="shared" si="5"/>
        <v>0</v>
      </c>
    </row>
    <row r="54" spans="1:13" ht="14.25" x14ac:dyDescent="0.2">
      <c r="A54" s="59">
        <v>51</v>
      </c>
      <c r="B54" s="20" t="s">
        <v>113</v>
      </c>
      <c r="C54" s="54">
        <f>+'10.1.14_SIS'!CT55</f>
        <v>0</v>
      </c>
      <c r="D54" s="54">
        <f>+'2.1.15_SIS'!CQ55</f>
        <v>0</v>
      </c>
      <c r="E54" s="54">
        <f t="shared" si="6"/>
        <v>0</v>
      </c>
      <c r="F54" s="54">
        <f t="shared" si="1"/>
        <v>0</v>
      </c>
      <c r="G54" s="54">
        <f t="shared" si="2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7"/>
        <v>2430.4264301089497</v>
      </c>
      <c r="K54" s="14">
        <f t="shared" si="3"/>
        <v>0</v>
      </c>
      <c r="L54" s="13">
        <f t="shared" si="4"/>
        <v>0</v>
      </c>
      <c r="M54" s="13">
        <f t="shared" si="5"/>
        <v>0</v>
      </c>
    </row>
    <row r="55" spans="1:13" ht="14.25" x14ac:dyDescent="0.2">
      <c r="A55" s="59">
        <v>52</v>
      </c>
      <c r="B55" s="20" t="s">
        <v>112</v>
      </c>
      <c r="C55" s="54">
        <f>+'10.1.14_SIS'!CT56</f>
        <v>0</v>
      </c>
      <c r="D55" s="54">
        <f>+'2.1.15_SIS'!CQ56</f>
        <v>0</v>
      </c>
      <c r="E55" s="54">
        <f t="shared" si="6"/>
        <v>0</v>
      </c>
      <c r="F55" s="54">
        <f t="shared" si="1"/>
        <v>0</v>
      </c>
      <c r="G55" s="54">
        <f t="shared" si="2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7"/>
        <v>2860.3222922614086</v>
      </c>
      <c r="K55" s="14">
        <f t="shared" si="3"/>
        <v>0</v>
      </c>
      <c r="L55" s="13">
        <f t="shared" si="4"/>
        <v>0</v>
      </c>
      <c r="M55" s="13">
        <f t="shared" si="5"/>
        <v>0</v>
      </c>
    </row>
    <row r="56" spans="1:13" ht="14.25" x14ac:dyDescent="0.2">
      <c r="A56" s="59">
        <v>53</v>
      </c>
      <c r="B56" s="20" t="s">
        <v>111</v>
      </c>
      <c r="C56" s="54">
        <f>+'10.1.14_SIS'!CT57</f>
        <v>0</v>
      </c>
      <c r="D56" s="54">
        <f>+'2.1.15_SIS'!CQ57</f>
        <v>0</v>
      </c>
      <c r="E56" s="54">
        <f t="shared" si="6"/>
        <v>0</v>
      </c>
      <c r="F56" s="54">
        <f t="shared" si="1"/>
        <v>0</v>
      </c>
      <c r="G56" s="54">
        <f t="shared" si="2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7"/>
        <v>2874.945409702274</v>
      </c>
      <c r="K56" s="14">
        <f t="shared" si="3"/>
        <v>0</v>
      </c>
      <c r="L56" s="13">
        <f t="shared" si="4"/>
        <v>0</v>
      </c>
      <c r="M56" s="13">
        <f t="shared" si="5"/>
        <v>0</v>
      </c>
    </row>
    <row r="57" spans="1:13" ht="14.25" x14ac:dyDescent="0.2">
      <c r="A57" s="59">
        <v>54</v>
      </c>
      <c r="B57" s="20" t="s">
        <v>110</v>
      </c>
      <c r="C57" s="54">
        <f>+'10.1.14_SIS'!CT58</f>
        <v>0</v>
      </c>
      <c r="D57" s="54">
        <f>+'2.1.15_SIS'!CQ58</f>
        <v>0</v>
      </c>
      <c r="E57" s="54">
        <f t="shared" si="6"/>
        <v>0</v>
      </c>
      <c r="F57" s="54">
        <f t="shared" si="1"/>
        <v>0</v>
      </c>
      <c r="G57" s="54">
        <f t="shared" si="2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7"/>
        <v>3409.2649185258356</v>
      </c>
      <c r="K57" s="14">
        <f t="shared" si="3"/>
        <v>0</v>
      </c>
      <c r="L57" s="13">
        <f t="shared" si="4"/>
        <v>0</v>
      </c>
      <c r="M57" s="13">
        <f t="shared" si="5"/>
        <v>0</v>
      </c>
    </row>
    <row r="58" spans="1:13" ht="14.25" x14ac:dyDescent="0.2">
      <c r="A58" s="60">
        <v>55</v>
      </c>
      <c r="B58" s="22" t="s">
        <v>109</v>
      </c>
      <c r="C58" s="55">
        <f>+'10.1.14_SIS'!CT59</f>
        <v>0</v>
      </c>
      <c r="D58" s="55">
        <f>+'2.1.15_SIS'!CQ59</f>
        <v>0</v>
      </c>
      <c r="E58" s="55">
        <f t="shared" si="6"/>
        <v>0</v>
      </c>
      <c r="F58" s="55">
        <f t="shared" si="1"/>
        <v>0</v>
      </c>
      <c r="G58" s="55">
        <f t="shared" si="2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7"/>
        <v>2530.9812745649242</v>
      </c>
      <c r="K58" s="10">
        <f t="shared" si="3"/>
        <v>0</v>
      </c>
      <c r="L58" s="11">
        <f t="shared" si="4"/>
        <v>0</v>
      </c>
      <c r="M58" s="11">
        <f t="shared" si="5"/>
        <v>0</v>
      </c>
    </row>
    <row r="59" spans="1:13" ht="14.25" x14ac:dyDescent="0.2">
      <c r="A59" s="59">
        <v>56</v>
      </c>
      <c r="B59" s="20" t="s">
        <v>108</v>
      </c>
      <c r="C59" s="54">
        <f>+'10.1.14_SIS'!CT60</f>
        <v>0</v>
      </c>
      <c r="D59" s="54">
        <f>+'2.1.15_SIS'!CQ60</f>
        <v>0</v>
      </c>
      <c r="E59" s="54">
        <f t="shared" si="6"/>
        <v>0</v>
      </c>
      <c r="F59" s="54">
        <f t="shared" si="1"/>
        <v>0</v>
      </c>
      <c r="G59" s="54">
        <f t="shared" si="2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7"/>
        <v>2821.5754704144142</v>
      </c>
      <c r="K59" s="14">
        <f t="shared" si="3"/>
        <v>0</v>
      </c>
      <c r="L59" s="13">
        <f t="shared" si="4"/>
        <v>0</v>
      </c>
      <c r="M59" s="13">
        <f t="shared" si="5"/>
        <v>0</v>
      </c>
    </row>
    <row r="60" spans="1:13" ht="14.25" x14ac:dyDescent="0.2">
      <c r="A60" s="59">
        <v>57</v>
      </c>
      <c r="B60" s="20" t="s">
        <v>107</v>
      </c>
      <c r="C60" s="54">
        <f>+'10.1.14_SIS'!CT61</f>
        <v>0</v>
      </c>
      <c r="D60" s="54">
        <f>+'2.1.15_SIS'!CQ61</f>
        <v>0</v>
      </c>
      <c r="E60" s="54">
        <f t="shared" si="6"/>
        <v>0</v>
      </c>
      <c r="F60" s="54">
        <f t="shared" si="1"/>
        <v>0</v>
      </c>
      <c r="G60" s="54">
        <f t="shared" si="2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7"/>
        <v>2695.2511489615345</v>
      </c>
      <c r="K60" s="14">
        <f t="shared" si="3"/>
        <v>0</v>
      </c>
      <c r="L60" s="13">
        <f t="shared" si="4"/>
        <v>0</v>
      </c>
      <c r="M60" s="13">
        <f t="shared" si="5"/>
        <v>0</v>
      </c>
    </row>
    <row r="61" spans="1:13" ht="14.25" x14ac:dyDescent="0.2">
      <c r="A61" s="59">
        <v>58</v>
      </c>
      <c r="B61" s="20" t="s">
        <v>106</v>
      </c>
      <c r="C61" s="54">
        <f>+'10.1.14_SIS'!CT62</f>
        <v>0</v>
      </c>
      <c r="D61" s="54">
        <f>+'2.1.15_SIS'!CQ62</f>
        <v>0</v>
      </c>
      <c r="E61" s="54">
        <f t="shared" si="6"/>
        <v>0</v>
      </c>
      <c r="F61" s="54">
        <f t="shared" si="1"/>
        <v>0</v>
      </c>
      <c r="G61" s="54">
        <f t="shared" si="2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7"/>
        <v>3185.0764818941061</v>
      </c>
      <c r="K61" s="14">
        <f t="shared" si="3"/>
        <v>0</v>
      </c>
      <c r="L61" s="13">
        <f t="shared" si="4"/>
        <v>0</v>
      </c>
      <c r="M61" s="13">
        <f t="shared" si="5"/>
        <v>0</v>
      </c>
    </row>
    <row r="62" spans="1:13" ht="14.25" x14ac:dyDescent="0.2">
      <c r="A62" s="59">
        <v>59</v>
      </c>
      <c r="B62" s="20" t="s">
        <v>105</v>
      </c>
      <c r="C62" s="54">
        <f>+'10.1.14_SIS'!CT63</f>
        <v>0</v>
      </c>
      <c r="D62" s="54">
        <f>+'2.1.15_SIS'!CQ63</f>
        <v>0</v>
      </c>
      <c r="E62" s="54">
        <f t="shared" si="6"/>
        <v>0</v>
      </c>
      <c r="F62" s="54">
        <f t="shared" si="1"/>
        <v>0</v>
      </c>
      <c r="G62" s="54">
        <f t="shared" si="2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7"/>
        <v>3655.7331467609238</v>
      </c>
      <c r="K62" s="14">
        <f t="shared" si="3"/>
        <v>0</v>
      </c>
      <c r="L62" s="13">
        <f t="shared" si="4"/>
        <v>0</v>
      </c>
      <c r="M62" s="13">
        <f t="shared" si="5"/>
        <v>0</v>
      </c>
    </row>
    <row r="63" spans="1:13" ht="14.25" x14ac:dyDescent="0.2">
      <c r="A63" s="60">
        <v>60</v>
      </c>
      <c r="B63" s="22" t="s">
        <v>104</v>
      </c>
      <c r="C63" s="55">
        <f>+'10.1.14_SIS'!CT64</f>
        <v>0</v>
      </c>
      <c r="D63" s="55">
        <f>+'2.1.15_SIS'!CQ64</f>
        <v>0</v>
      </c>
      <c r="E63" s="55">
        <f t="shared" si="6"/>
        <v>0</v>
      </c>
      <c r="F63" s="55">
        <f t="shared" si="1"/>
        <v>0</v>
      </c>
      <c r="G63" s="55">
        <f t="shared" si="2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7"/>
        <v>2947.632045031914</v>
      </c>
      <c r="K63" s="10">
        <f t="shared" si="3"/>
        <v>0</v>
      </c>
      <c r="L63" s="11">
        <f t="shared" si="4"/>
        <v>0</v>
      </c>
      <c r="M63" s="11">
        <f t="shared" si="5"/>
        <v>0</v>
      </c>
    </row>
    <row r="64" spans="1:13" ht="14.25" x14ac:dyDescent="0.2">
      <c r="A64" s="59">
        <v>61</v>
      </c>
      <c r="B64" s="20" t="s">
        <v>103</v>
      </c>
      <c r="C64" s="54">
        <f>+'10.1.14_SIS'!CT65</f>
        <v>13</v>
      </c>
      <c r="D64" s="54">
        <f>+'2.1.15_SIS'!CQ65</f>
        <v>14</v>
      </c>
      <c r="E64" s="54">
        <f t="shared" si="6"/>
        <v>1</v>
      </c>
      <c r="F64" s="54">
        <f t="shared" si="1"/>
        <v>1</v>
      </c>
      <c r="G64" s="54">
        <f t="shared" si="2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7"/>
        <v>1843.9337678184593</v>
      </c>
      <c r="K64" s="14">
        <f t="shared" si="3"/>
        <v>1843.9337678184593</v>
      </c>
      <c r="L64" s="13">
        <f t="shared" si="4"/>
        <v>1843.9337678184593</v>
      </c>
      <c r="M64" s="13">
        <f t="shared" si="5"/>
        <v>0</v>
      </c>
    </row>
    <row r="65" spans="1:13" ht="14.25" x14ac:dyDescent="0.2">
      <c r="A65" s="59">
        <v>62</v>
      </c>
      <c r="B65" s="20" t="s">
        <v>102</v>
      </c>
      <c r="C65" s="54">
        <f>+'10.1.14_SIS'!CT66</f>
        <v>0</v>
      </c>
      <c r="D65" s="54">
        <f>+'2.1.15_SIS'!CQ66</f>
        <v>0</v>
      </c>
      <c r="E65" s="54">
        <f t="shared" si="6"/>
        <v>0</v>
      </c>
      <c r="F65" s="54">
        <f t="shared" si="1"/>
        <v>0</v>
      </c>
      <c r="G65" s="54">
        <f t="shared" si="2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7"/>
        <v>3208.577269258004</v>
      </c>
      <c r="K65" s="14">
        <f t="shared" si="3"/>
        <v>0</v>
      </c>
      <c r="L65" s="13">
        <f t="shared" si="4"/>
        <v>0</v>
      </c>
      <c r="M65" s="13">
        <f t="shared" si="5"/>
        <v>0</v>
      </c>
    </row>
    <row r="66" spans="1:13" ht="14.25" x14ac:dyDescent="0.2">
      <c r="A66" s="59">
        <v>63</v>
      </c>
      <c r="B66" s="20" t="s">
        <v>101</v>
      </c>
      <c r="C66" s="54">
        <f>+'10.1.14_SIS'!CT67</f>
        <v>0</v>
      </c>
      <c r="D66" s="54">
        <f>+'2.1.15_SIS'!CQ67</f>
        <v>0</v>
      </c>
      <c r="E66" s="54">
        <f t="shared" si="6"/>
        <v>0</v>
      </c>
      <c r="F66" s="54">
        <f t="shared" si="1"/>
        <v>0</v>
      </c>
      <c r="G66" s="54">
        <f t="shared" si="2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7"/>
        <v>2440.5856740924046</v>
      </c>
      <c r="K66" s="14">
        <f t="shared" si="3"/>
        <v>0</v>
      </c>
      <c r="L66" s="13">
        <f t="shared" si="4"/>
        <v>0</v>
      </c>
      <c r="M66" s="13">
        <f t="shared" si="5"/>
        <v>0</v>
      </c>
    </row>
    <row r="67" spans="1:13" ht="14.25" x14ac:dyDescent="0.2">
      <c r="A67" s="59">
        <v>64</v>
      </c>
      <c r="B67" s="20" t="s">
        <v>100</v>
      </c>
      <c r="C67" s="54">
        <f>+'10.1.14_SIS'!CT68</f>
        <v>0</v>
      </c>
      <c r="D67" s="54">
        <f>+'2.1.15_SIS'!CQ68</f>
        <v>0</v>
      </c>
      <c r="E67" s="54">
        <f t="shared" si="6"/>
        <v>0</v>
      </c>
      <c r="F67" s="54">
        <f t="shared" si="1"/>
        <v>0</v>
      </c>
      <c r="G67" s="54">
        <f t="shared" si="2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7"/>
        <v>3435.2453766389126</v>
      </c>
      <c r="K67" s="14">
        <f t="shared" si="3"/>
        <v>0</v>
      </c>
      <c r="L67" s="13">
        <f t="shared" si="4"/>
        <v>0</v>
      </c>
      <c r="M67" s="13">
        <f t="shared" si="5"/>
        <v>0</v>
      </c>
    </row>
    <row r="68" spans="1:13" ht="14.25" x14ac:dyDescent="0.2">
      <c r="A68" s="60">
        <v>65</v>
      </c>
      <c r="B68" s="22" t="s">
        <v>99</v>
      </c>
      <c r="C68" s="55">
        <f>+'10.1.14_SIS'!CT69</f>
        <v>0</v>
      </c>
      <c r="D68" s="55">
        <f>+'2.1.15_SIS'!CQ69</f>
        <v>0</v>
      </c>
      <c r="E68" s="55">
        <f t="shared" si="6"/>
        <v>0</v>
      </c>
      <c r="F68" s="55">
        <f t="shared" ref="F68:F72" si="8">IF(E68&gt;0,E68,0)</f>
        <v>0</v>
      </c>
      <c r="G68" s="55">
        <f t="shared" ref="G68:G72" si="9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si="7"/>
        <v>2802.1402771971821</v>
      </c>
      <c r="K68" s="10">
        <f t="shared" ref="K68:K72" si="10">E68*J68</f>
        <v>0</v>
      </c>
      <c r="L68" s="11">
        <f t="shared" ref="L68:L72" si="11">IF(K68&gt;0,K68,0)</f>
        <v>0</v>
      </c>
      <c r="M68" s="11">
        <f t="shared" ref="M68:M72" si="12">IF(K68&lt;0,K68,0)</f>
        <v>0</v>
      </c>
    </row>
    <row r="69" spans="1:13" ht="14.25" x14ac:dyDescent="0.2">
      <c r="A69" s="59">
        <v>66</v>
      </c>
      <c r="B69" s="20" t="s">
        <v>98</v>
      </c>
      <c r="C69" s="54">
        <f>+'10.1.14_SIS'!CT70</f>
        <v>0</v>
      </c>
      <c r="D69" s="54">
        <f>+'2.1.15_SIS'!CQ70</f>
        <v>0</v>
      </c>
      <c r="E69" s="54">
        <f t="shared" ref="E69:E72" si="13">D69-C69</f>
        <v>0</v>
      </c>
      <c r="F69" s="54">
        <f t="shared" si="8"/>
        <v>0</v>
      </c>
      <c r="G69" s="54">
        <f t="shared" si="9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ref="J69:J72" si="14">(H69+I69)*0.5</f>
        <v>3647.034271695502</v>
      </c>
      <c r="K69" s="14">
        <f t="shared" si="10"/>
        <v>0</v>
      </c>
      <c r="L69" s="13">
        <f t="shared" si="11"/>
        <v>0</v>
      </c>
      <c r="M69" s="13">
        <f t="shared" si="12"/>
        <v>0</v>
      </c>
    </row>
    <row r="70" spans="1:13" ht="14.25" x14ac:dyDescent="0.2">
      <c r="A70" s="59">
        <v>67</v>
      </c>
      <c r="B70" s="20" t="s">
        <v>97</v>
      </c>
      <c r="C70" s="54">
        <f>+'10.1.14_SIS'!CT71</f>
        <v>0</v>
      </c>
      <c r="D70" s="54">
        <f>+'2.1.15_SIS'!CQ71</f>
        <v>0</v>
      </c>
      <c r="E70" s="54">
        <f t="shared" si="13"/>
        <v>0</v>
      </c>
      <c r="F70" s="54">
        <f t="shared" si="8"/>
        <v>0</v>
      </c>
      <c r="G70" s="54">
        <f t="shared" si="9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4"/>
        <v>2872.3783868067057</v>
      </c>
      <c r="K70" s="14">
        <f t="shared" si="10"/>
        <v>0</v>
      </c>
      <c r="L70" s="13">
        <f t="shared" si="11"/>
        <v>0</v>
      </c>
      <c r="M70" s="13">
        <f t="shared" si="12"/>
        <v>0</v>
      </c>
    </row>
    <row r="71" spans="1:13" ht="14.25" x14ac:dyDescent="0.2">
      <c r="A71" s="59">
        <v>68</v>
      </c>
      <c r="B71" s="20" t="s">
        <v>96</v>
      </c>
      <c r="C71" s="54">
        <f>+'10.1.14_SIS'!CT72</f>
        <v>0</v>
      </c>
      <c r="D71" s="54">
        <f>+'2.1.15_SIS'!CQ72</f>
        <v>0</v>
      </c>
      <c r="E71" s="54">
        <f t="shared" si="13"/>
        <v>0</v>
      </c>
      <c r="F71" s="54">
        <f t="shared" si="8"/>
        <v>0</v>
      </c>
      <c r="G71" s="54">
        <f t="shared" si="9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4"/>
        <v>3594.43221012803</v>
      </c>
      <c r="K71" s="14">
        <f t="shared" si="10"/>
        <v>0</v>
      </c>
      <c r="L71" s="13">
        <f t="shared" si="11"/>
        <v>0</v>
      </c>
      <c r="M71" s="13">
        <f t="shared" si="12"/>
        <v>0</v>
      </c>
    </row>
    <row r="72" spans="1:13" ht="14.25" x14ac:dyDescent="0.2">
      <c r="A72" s="59">
        <v>69</v>
      </c>
      <c r="B72" s="20" t="s">
        <v>95</v>
      </c>
      <c r="C72" s="54">
        <f>+'10.1.14_SIS'!CT73</f>
        <v>0</v>
      </c>
      <c r="D72" s="54">
        <f>+'2.1.15_SIS'!CQ73</f>
        <v>0</v>
      </c>
      <c r="E72" s="54">
        <f t="shared" si="13"/>
        <v>0</v>
      </c>
      <c r="F72" s="54">
        <f t="shared" si="8"/>
        <v>0</v>
      </c>
      <c r="G72" s="54">
        <f t="shared" si="9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4"/>
        <v>3214.0823960640669</v>
      </c>
      <c r="K72" s="14">
        <f t="shared" si="10"/>
        <v>0</v>
      </c>
      <c r="L72" s="13">
        <f t="shared" si="11"/>
        <v>0</v>
      </c>
      <c r="M72" s="13">
        <f t="shared" si="12"/>
        <v>0</v>
      </c>
    </row>
    <row r="73" spans="1:13" ht="13.5" thickBot="1" x14ac:dyDescent="0.25">
      <c r="A73" s="35"/>
      <c r="B73" s="34" t="s">
        <v>94</v>
      </c>
      <c r="C73" s="67">
        <f>SUM(C4:C72)</f>
        <v>274</v>
      </c>
      <c r="D73" s="67">
        <f>SUM(D4:D72)</f>
        <v>271</v>
      </c>
      <c r="E73" s="67">
        <f>SUM(E4:E72)</f>
        <v>-3</v>
      </c>
      <c r="F73" s="67">
        <f>SUM(F4:F72)</f>
        <v>1</v>
      </c>
      <c r="G73" s="67">
        <f>SUM(G4:G72)</f>
        <v>-4</v>
      </c>
      <c r="H73" s="33"/>
      <c r="I73" s="32"/>
      <c r="J73" s="32"/>
      <c r="K73" s="31">
        <f>SUM(K4:K72)</f>
        <v>-6430.1170126237494</v>
      </c>
      <c r="L73" s="31">
        <f>SUM(L4:L72)</f>
        <v>1843.9337678184593</v>
      </c>
      <c r="M73" s="31">
        <f>SUM(M4:M72)</f>
        <v>-8274.0507804422086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February 1 Mid-year Adjustment for Students</oddHeader>
    <oddFooter>&amp;R&amp;P</oddFooter>
  </headerFooter>
  <colBreaks count="1" manualBreakCount="1">
    <brk id="7" max="7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view="pageBreakPreview" zoomScale="70" zoomScaleNormal="100" zoomScaleSheetLayoutView="70" workbookViewId="0">
      <pane xSplit="2" ySplit="3" topLeftCell="D4" activePane="bottomRight" state="frozen"/>
      <selection activeCell="C4" sqref="C4"/>
      <selection pane="topRight" activeCell="C4" sqref="C4"/>
      <selection pane="bottomLeft" activeCell="C4" sqref="C4"/>
      <selection pane="bottomRight" activeCell="D59" sqref="D59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1" t="s">
        <v>166</v>
      </c>
      <c r="B1" s="222"/>
      <c r="C1" s="58" t="s">
        <v>510</v>
      </c>
      <c r="D1" s="47" t="s">
        <v>508</v>
      </c>
      <c r="E1" s="43" t="s">
        <v>509</v>
      </c>
      <c r="F1" s="43" t="s">
        <v>501</v>
      </c>
      <c r="G1" s="43" t="s">
        <v>502</v>
      </c>
      <c r="H1" s="44" t="s">
        <v>517</v>
      </c>
      <c r="I1" s="45" t="s">
        <v>503</v>
      </c>
      <c r="J1" s="46" t="s">
        <v>504</v>
      </c>
      <c r="K1" s="42" t="s">
        <v>505</v>
      </c>
      <c r="L1" s="42" t="s">
        <v>506</v>
      </c>
      <c r="M1" s="42" t="s">
        <v>507</v>
      </c>
    </row>
    <row r="2" spans="1:13" ht="13.9" customHeight="1" x14ac:dyDescent="0.25">
      <c r="A2" s="39"/>
      <c r="B2" s="38"/>
      <c r="C2" s="65">
        <v>1</v>
      </c>
      <c r="D2" s="29">
        <f t="shared" ref="D2:M2" si="0">C2+1</f>
        <v>2</v>
      </c>
      <c r="E2" s="29">
        <f t="shared" si="0"/>
        <v>3</v>
      </c>
      <c r="F2" s="29">
        <f t="shared" si="0"/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66" t="s">
        <v>91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15">
        <f>+'[1]Table 8 Membership 2.1.14'!H3</f>
        <v>0</v>
      </c>
      <c r="D4" s="54">
        <f>+'10.1.14_SIS'!CH5</f>
        <v>0</v>
      </c>
      <c r="E4" s="54">
        <f t="shared" ref="E4:E35" si="1">D4-C4</f>
        <v>0</v>
      </c>
      <c r="F4" s="54">
        <f t="shared" ref="F4:F35" si="2">IF(E4&gt;0,E4,0)</f>
        <v>0</v>
      </c>
      <c r="G4" s="54">
        <f t="shared" ref="G4:G35" si="3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 t="shared" ref="J4:J35" si="4">H4+I4</f>
        <v>5543.3384413349831</v>
      </c>
      <c r="K4" s="14">
        <f t="shared" ref="K4:K35" si="5">E4*J4</f>
        <v>0</v>
      </c>
      <c r="L4" s="13">
        <f t="shared" ref="L4:L35" si="6">IF(K4&gt;0,K4,0)</f>
        <v>0</v>
      </c>
      <c r="M4" s="13">
        <f t="shared" ref="M4:M35" si="7">IF(K4&lt;0,K4,0)</f>
        <v>0</v>
      </c>
    </row>
    <row r="5" spans="1:13" ht="14.25" x14ac:dyDescent="0.2">
      <c r="A5" s="59">
        <v>2</v>
      </c>
      <c r="B5" s="20" t="s">
        <v>162</v>
      </c>
      <c r="C5" s="15">
        <f>+'[1]Table 8 Membership 2.1.14'!H4</f>
        <v>0</v>
      </c>
      <c r="D5" s="54">
        <f>+'10.1.14_SIS'!CH6</f>
        <v>0</v>
      </c>
      <c r="E5" s="54">
        <f t="shared" si="1"/>
        <v>0</v>
      </c>
      <c r="F5" s="54">
        <f t="shared" si="2"/>
        <v>0</v>
      </c>
      <c r="G5" s="54">
        <f t="shared" si="3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si="4"/>
        <v>7158.9466417386639</v>
      </c>
      <c r="K5" s="14">
        <f t="shared" si="5"/>
        <v>0</v>
      </c>
      <c r="L5" s="13">
        <f t="shared" si="6"/>
        <v>0</v>
      </c>
      <c r="M5" s="13">
        <f t="shared" si="7"/>
        <v>0</v>
      </c>
    </row>
    <row r="6" spans="1:13" ht="14.25" x14ac:dyDescent="0.2">
      <c r="A6" s="59">
        <v>3</v>
      </c>
      <c r="B6" s="20" t="s">
        <v>161</v>
      </c>
      <c r="C6" s="15">
        <f>+'[1]Table 8 Membership 2.1.14'!H5</f>
        <v>0</v>
      </c>
      <c r="D6" s="54">
        <f>+'10.1.14_SIS'!CH7</f>
        <v>0</v>
      </c>
      <c r="E6" s="54">
        <f t="shared" si="1"/>
        <v>0</v>
      </c>
      <c r="F6" s="54">
        <f t="shared" si="2"/>
        <v>0</v>
      </c>
      <c r="G6" s="54">
        <f t="shared" si="3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4"/>
        <v>4752.026202739682</v>
      </c>
      <c r="K6" s="14">
        <f t="shared" si="5"/>
        <v>0</v>
      </c>
      <c r="L6" s="13">
        <f t="shared" si="6"/>
        <v>0</v>
      </c>
      <c r="M6" s="13">
        <f t="shared" si="7"/>
        <v>0</v>
      </c>
    </row>
    <row r="7" spans="1:13" ht="14.25" x14ac:dyDescent="0.2">
      <c r="A7" s="59">
        <v>4</v>
      </c>
      <c r="B7" s="20" t="s">
        <v>160</v>
      </c>
      <c r="C7" s="15">
        <f>+'[1]Table 8 Membership 2.1.14'!H6</f>
        <v>0</v>
      </c>
      <c r="D7" s="54">
        <f>+'10.1.14_SIS'!CH8</f>
        <v>0</v>
      </c>
      <c r="E7" s="54">
        <f t="shared" si="1"/>
        <v>0</v>
      </c>
      <c r="F7" s="54">
        <f t="shared" si="2"/>
        <v>0</v>
      </c>
      <c r="G7" s="54">
        <f t="shared" si="3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4"/>
        <v>6704.8181446878571</v>
      </c>
      <c r="K7" s="14">
        <f t="shared" si="5"/>
        <v>0</v>
      </c>
      <c r="L7" s="13">
        <f t="shared" si="6"/>
        <v>0</v>
      </c>
      <c r="M7" s="13">
        <f t="shared" si="7"/>
        <v>0</v>
      </c>
    </row>
    <row r="8" spans="1:13" ht="14.25" x14ac:dyDescent="0.2">
      <c r="A8" s="60">
        <v>5</v>
      </c>
      <c r="B8" s="22" t="s">
        <v>159</v>
      </c>
      <c r="C8" s="12">
        <f>+'[1]Table 8 Membership 2.1.14'!H7</f>
        <v>0</v>
      </c>
      <c r="D8" s="55">
        <f>+'10.1.14_SIS'!CH9</f>
        <v>0</v>
      </c>
      <c r="E8" s="55">
        <f t="shared" si="1"/>
        <v>0</v>
      </c>
      <c r="F8" s="55">
        <f t="shared" si="2"/>
        <v>0</v>
      </c>
      <c r="G8" s="55">
        <f t="shared" si="3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4"/>
        <v>5824.8505660099108</v>
      </c>
      <c r="K8" s="10">
        <f t="shared" si="5"/>
        <v>0</v>
      </c>
      <c r="L8" s="11">
        <f t="shared" si="6"/>
        <v>0</v>
      </c>
      <c r="M8" s="11">
        <f t="shared" si="7"/>
        <v>0</v>
      </c>
    </row>
    <row r="9" spans="1:13" ht="14.25" x14ac:dyDescent="0.2">
      <c r="A9" s="59">
        <v>6</v>
      </c>
      <c r="B9" s="20" t="s">
        <v>158</v>
      </c>
      <c r="C9" s="15">
        <f>+'[1]Table 8 Membership 2.1.14'!H8</f>
        <v>0</v>
      </c>
      <c r="D9" s="54">
        <f>+'10.1.14_SIS'!CH10</f>
        <v>0</v>
      </c>
      <c r="E9" s="54">
        <f t="shared" si="1"/>
        <v>0</v>
      </c>
      <c r="F9" s="54">
        <f t="shared" si="2"/>
        <v>0</v>
      </c>
      <c r="G9" s="54">
        <f t="shared" si="3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4"/>
        <v>5923.9886124955865</v>
      </c>
      <c r="K9" s="14">
        <f t="shared" si="5"/>
        <v>0</v>
      </c>
      <c r="L9" s="13">
        <f t="shared" si="6"/>
        <v>0</v>
      </c>
      <c r="M9" s="13">
        <f t="shared" si="7"/>
        <v>0</v>
      </c>
    </row>
    <row r="10" spans="1:13" ht="14.25" x14ac:dyDescent="0.2">
      <c r="A10" s="59">
        <v>7</v>
      </c>
      <c r="B10" s="20" t="s">
        <v>157</v>
      </c>
      <c r="C10" s="15">
        <f>+'[1]Table 8 Membership 2.1.14'!H9</f>
        <v>0</v>
      </c>
      <c r="D10" s="54">
        <f>+'10.1.14_SIS'!CH11</f>
        <v>0</v>
      </c>
      <c r="E10" s="54">
        <f t="shared" si="1"/>
        <v>0</v>
      </c>
      <c r="F10" s="54">
        <f t="shared" si="2"/>
        <v>0</v>
      </c>
      <c r="G10" s="54">
        <f t="shared" si="3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4"/>
        <v>2999.923196347032</v>
      </c>
      <c r="K10" s="14">
        <f t="shared" si="5"/>
        <v>0</v>
      </c>
      <c r="L10" s="13">
        <f t="shared" si="6"/>
        <v>0</v>
      </c>
      <c r="M10" s="13">
        <f t="shared" si="7"/>
        <v>0</v>
      </c>
    </row>
    <row r="11" spans="1:13" ht="14.25" x14ac:dyDescent="0.2">
      <c r="A11" s="59">
        <v>8</v>
      </c>
      <c r="B11" s="20" t="s">
        <v>156</v>
      </c>
      <c r="C11" s="15">
        <f>+'[1]Table 8 Membership 2.1.14'!H10</f>
        <v>0</v>
      </c>
      <c r="D11" s="54">
        <f>+'10.1.14_SIS'!CH12</f>
        <v>0</v>
      </c>
      <c r="E11" s="54">
        <f t="shared" si="1"/>
        <v>0</v>
      </c>
      <c r="F11" s="54">
        <f t="shared" si="2"/>
        <v>0</v>
      </c>
      <c r="G11" s="54">
        <f t="shared" si="3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4"/>
        <v>5395.5624595588542</v>
      </c>
      <c r="K11" s="14">
        <f t="shared" si="5"/>
        <v>0</v>
      </c>
      <c r="L11" s="13">
        <f t="shared" si="6"/>
        <v>0</v>
      </c>
      <c r="M11" s="13">
        <f t="shared" si="7"/>
        <v>0</v>
      </c>
    </row>
    <row r="12" spans="1:13" ht="14.25" x14ac:dyDescent="0.2">
      <c r="A12" s="59">
        <v>9</v>
      </c>
      <c r="B12" s="20" t="s">
        <v>155</v>
      </c>
      <c r="C12" s="15">
        <f>+'[1]Table 8 Membership 2.1.14'!H11</f>
        <v>0</v>
      </c>
      <c r="D12" s="54">
        <f>+'10.1.14_SIS'!CH13</f>
        <v>0</v>
      </c>
      <c r="E12" s="54">
        <f t="shared" si="1"/>
        <v>0</v>
      </c>
      <c r="F12" s="54">
        <f t="shared" si="2"/>
        <v>0</v>
      </c>
      <c r="G12" s="54">
        <f t="shared" si="3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4"/>
        <v>5377.221507204501</v>
      </c>
      <c r="K12" s="14">
        <f t="shared" si="5"/>
        <v>0</v>
      </c>
      <c r="L12" s="13">
        <f t="shared" si="6"/>
        <v>0</v>
      </c>
      <c r="M12" s="13">
        <f t="shared" si="7"/>
        <v>0</v>
      </c>
    </row>
    <row r="13" spans="1:13" ht="14.25" x14ac:dyDescent="0.2">
      <c r="A13" s="60">
        <v>10</v>
      </c>
      <c r="B13" s="22" t="s">
        <v>154</v>
      </c>
      <c r="C13" s="12">
        <f>+'[1]Table 8 Membership 2.1.14'!H12</f>
        <v>0</v>
      </c>
      <c r="D13" s="55">
        <f>+'10.1.14_SIS'!CH14</f>
        <v>0</v>
      </c>
      <c r="E13" s="55">
        <f t="shared" si="1"/>
        <v>0</v>
      </c>
      <c r="F13" s="55">
        <f t="shared" si="2"/>
        <v>0</v>
      </c>
      <c r="G13" s="55">
        <f t="shared" si="3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4"/>
        <v>4992.4147339184719</v>
      </c>
      <c r="K13" s="10">
        <f t="shared" si="5"/>
        <v>0</v>
      </c>
      <c r="L13" s="11">
        <f t="shared" si="6"/>
        <v>0</v>
      </c>
      <c r="M13" s="11">
        <f t="shared" si="7"/>
        <v>0</v>
      </c>
    </row>
    <row r="14" spans="1:13" ht="14.25" x14ac:dyDescent="0.2">
      <c r="A14" s="59">
        <v>11</v>
      </c>
      <c r="B14" s="20" t="s">
        <v>153</v>
      </c>
      <c r="C14" s="15">
        <f>+'[1]Table 8 Membership 2.1.14'!H13</f>
        <v>0</v>
      </c>
      <c r="D14" s="54">
        <f>+'10.1.14_SIS'!CH15</f>
        <v>0</v>
      </c>
      <c r="E14" s="54">
        <f t="shared" si="1"/>
        <v>0</v>
      </c>
      <c r="F14" s="54">
        <f t="shared" si="2"/>
        <v>0</v>
      </c>
      <c r="G14" s="54">
        <f t="shared" si="3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4"/>
        <v>7805.0872236353352</v>
      </c>
      <c r="K14" s="14">
        <f t="shared" si="5"/>
        <v>0</v>
      </c>
      <c r="L14" s="13">
        <f t="shared" si="6"/>
        <v>0</v>
      </c>
      <c r="M14" s="13">
        <f t="shared" si="7"/>
        <v>0</v>
      </c>
    </row>
    <row r="15" spans="1:13" ht="14.25" x14ac:dyDescent="0.2">
      <c r="A15" s="59">
        <v>12</v>
      </c>
      <c r="B15" s="20" t="s">
        <v>152</v>
      </c>
      <c r="C15" s="15">
        <f>+'[1]Table 8 Membership 2.1.14'!H14</f>
        <v>0</v>
      </c>
      <c r="D15" s="54">
        <f>+'10.1.14_SIS'!CH16</f>
        <v>0</v>
      </c>
      <c r="E15" s="54">
        <f t="shared" si="1"/>
        <v>0</v>
      </c>
      <c r="F15" s="54">
        <f t="shared" si="2"/>
        <v>0</v>
      </c>
      <c r="G15" s="54">
        <f t="shared" si="3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4"/>
        <v>2729.9140983606558</v>
      </c>
      <c r="K15" s="14">
        <f t="shared" si="5"/>
        <v>0</v>
      </c>
      <c r="L15" s="13">
        <f t="shared" si="6"/>
        <v>0</v>
      </c>
      <c r="M15" s="13">
        <f t="shared" si="7"/>
        <v>0</v>
      </c>
    </row>
    <row r="16" spans="1:13" ht="14.25" x14ac:dyDescent="0.2">
      <c r="A16" s="59">
        <v>13</v>
      </c>
      <c r="B16" s="20" t="s">
        <v>151</v>
      </c>
      <c r="C16" s="15">
        <f>+'[1]Table 8 Membership 2.1.14'!H15</f>
        <v>0</v>
      </c>
      <c r="D16" s="54">
        <f>+'10.1.14_SIS'!CH17</f>
        <v>0</v>
      </c>
      <c r="E16" s="54">
        <f t="shared" si="1"/>
        <v>0</v>
      </c>
      <c r="F16" s="54">
        <f t="shared" si="2"/>
        <v>0</v>
      </c>
      <c r="G16" s="54">
        <f t="shared" si="3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4"/>
        <v>7183.0597758332215</v>
      </c>
      <c r="K16" s="14">
        <f t="shared" si="5"/>
        <v>0</v>
      </c>
      <c r="L16" s="13">
        <f t="shared" si="6"/>
        <v>0</v>
      </c>
      <c r="M16" s="13">
        <f t="shared" si="7"/>
        <v>0</v>
      </c>
    </row>
    <row r="17" spans="1:13" ht="14.25" x14ac:dyDescent="0.2">
      <c r="A17" s="59">
        <v>14</v>
      </c>
      <c r="B17" s="20" t="s">
        <v>150</v>
      </c>
      <c r="C17" s="15">
        <f>+'[1]Table 8 Membership 2.1.14'!H16</f>
        <v>2</v>
      </c>
      <c r="D17" s="54">
        <f>+'10.1.14_SIS'!CH18</f>
        <v>3</v>
      </c>
      <c r="E17" s="54">
        <f t="shared" si="1"/>
        <v>1</v>
      </c>
      <c r="F17" s="54">
        <f t="shared" si="2"/>
        <v>1</v>
      </c>
      <c r="G17" s="54">
        <f t="shared" si="3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4"/>
        <v>6144.9309412499997</v>
      </c>
      <c r="K17" s="14">
        <f t="shared" si="5"/>
        <v>6144.9309412499997</v>
      </c>
      <c r="L17" s="13">
        <f t="shared" si="6"/>
        <v>6144.9309412499997</v>
      </c>
      <c r="M17" s="13">
        <f t="shared" si="7"/>
        <v>0</v>
      </c>
    </row>
    <row r="18" spans="1:13" ht="14.25" x14ac:dyDescent="0.2">
      <c r="A18" s="60">
        <v>15</v>
      </c>
      <c r="B18" s="22" t="s">
        <v>149</v>
      </c>
      <c r="C18" s="12">
        <f>+'[1]Table 8 Membership 2.1.14'!H17</f>
        <v>0</v>
      </c>
      <c r="D18" s="55">
        <f>+'10.1.14_SIS'!CH19</f>
        <v>0</v>
      </c>
      <c r="E18" s="55">
        <f t="shared" si="1"/>
        <v>0</v>
      </c>
      <c r="F18" s="55">
        <f t="shared" si="2"/>
        <v>0</v>
      </c>
      <c r="G18" s="55">
        <f t="shared" si="3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4"/>
        <v>6303.6285214059953</v>
      </c>
      <c r="K18" s="10">
        <f t="shared" si="5"/>
        <v>0</v>
      </c>
      <c r="L18" s="11">
        <f t="shared" si="6"/>
        <v>0</v>
      </c>
      <c r="M18" s="11">
        <f t="shared" si="7"/>
        <v>0</v>
      </c>
    </row>
    <row r="19" spans="1:13" ht="14.25" x14ac:dyDescent="0.2">
      <c r="A19" s="59">
        <v>16</v>
      </c>
      <c r="B19" s="20" t="s">
        <v>148</v>
      </c>
      <c r="C19" s="15">
        <f>+'[1]Table 8 Membership 2.1.14'!H18</f>
        <v>0</v>
      </c>
      <c r="D19" s="54">
        <f>+'10.1.14_SIS'!CH20</f>
        <v>0</v>
      </c>
      <c r="E19" s="54">
        <f t="shared" si="1"/>
        <v>0</v>
      </c>
      <c r="F19" s="54">
        <f t="shared" si="2"/>
        <v>0</v>
      </c>
      <c r="G19" s="54">
        <f t="shared" si="3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4"/>
        <v>2666.9794354342025</v>
      </c>
      <c r="K19" s="14">
        <f t="shared" si="5"/>
        <v>0</v>
      </c>
      <c r="L19" s="13">
        <f t="shared" si="6"/>
        <v>0</v>
      </c>
      <c r="M19" s="13">
        <f t="shared" si="7"/>
        <v>0</v>
      </c>
    </row>
    <row r="20" spans="1:13" ht="14.25" x14ac:dyDescent="0.2">
      <c r="A20" s="59">
        <v>17</v>
      </c>
      <c r="B20" s="20" t="s">
        <v>147</v>
      </c>
      <c r="C20" s="15">
        <f>+'[1]Table 8 Membership 2.1.14'!H19</f>
        <v>0</v>
      </c>
      <c r="D20" s="54">
        <f>+'10.1.14_SIS'!CH21</f>
        <v>0</v>
      </c>
      <c r="E20" s="54">
        <f t="shared" si="1"/>
        <v>0</v>
      </c>
      <c r="F20" s="54">
        <f t="shared" si="2"/>
        <v>0</v>
      </c>
      <c r="G20" s="54">
        <f t="shared" si="3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4"/>
        <v>4165.0756609935179</v>
      </c>
      <c r="K20" s="14">
        <f t="shared" si="5"/>
        <v>0</v>
      </c>
      <c r="L20" s="13">
        <f t="shared" si="6"/>
        <v>0</v>
      </c>
      <c r="M20" s="13">
        <f t="shared" si="7"/>
        <v>0</v>
      </c>
    </row>
    <row r="21" spans="1:13" ht="14.25" x14ac:dyDescent="0.2">
      <c r="A21" s="59">
        <v>18</v>
      </c>
      <c r="B21" s="20" t="s">
        <v>146</v>
      </c>
      <c r="C21" s="15">
        <f>+'[1]Table 8 Membership 2.1.14'!H20</f>
        <v>0</v>
      </c>
      <c r="D21" s="54">
        <f>+'10.1.14_SIS'!CH22</f>
        <v>0</v>
      </c>
      <c r="E21" s="54">
        <f t="shared" si="1"/>
        <v>0</v>
      </c>
      <c r="F21" s="54">
        <f t="shared" si="2"/>
        <v>0</v>
      </c>
      <c r="G21" s="54">
        <f t="shared" si="3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4"/>
        <v>7200.5033500475729</v>
      </c>
      <c r="K21" s="14">
        <f t="shared" si="5"/>
        <v>0</v>
      </c>
      <c r="L21" s="13">
        <f t="shared" si="6"/>
        <v>0</v>
      </c>
      <c r="M21" s="13">
        <f t="shared" si="7"/>
        <v>0</v>
      </c>
    </row>
    <row r="22" spans="1:13" ht="14.25" x14ac:dyDescent="0.2">
      <c r="A22" s="59">
        <v>19</v>
      </c>
      <c r="B22" s="20" t="s">
        <v>145</v>
      </c>
      <c r="C22" s="15">
        <f>+'[1]Table 8 Membership 2.1.14'!H21</f>
        <v>0</v>
      </c>
      <c r="D22" s="54">
        <f>+'10.1.14_SIS'!CH23</f>
        <v>0</v>
      </c>
      <c r="E22" s="54">
        <f t="shared" si="1"/>
        <v>0</v>
      </c>
      <c r="F22" s="54">
        <f t="shared" si="2"/>
        <v>0</v>
      </c>
      <c r="G22" s="54">
        <f t="shared" si="3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4"/>
        <v>6219.8221869460449</v>
      </c>
      <c r="K22" s="14">
        <f t="shared" si="5"/>
        <v>0</v>
      </c>
      <c r="L22" s="13">
        <f t="shared" si="6"/>
        <v>0</v>
      </c>
      <c r="M22" s="13">
        <f t="shared" si="7"/>
        <v>0</v>
      </c>
    </row>
    <row r="23" spans="1:13" ht="14.25" x14ac:dyDescent="0.2">
      <c r="A23" s="60">
        <v>20</v>
      </c>
      <c r="B23" s="22" t="s">
        <v>144</v>
      </c>
      <c r="C23" s="12">
        <f>+'[1]Table 8 Membership 2.1.14'!H22</f>
        <v>0</v>
      </c>
      <c r="D23" s="55">
        <f>+'10.1.14_SIS'!CH24</f>
        <v>0</v>
      </c>
      <c r="E23" s="55">
        <f t="shared" si="1"/>
        <v>0</v>
      </c>
      <c r="F23" s="55">
        <f t="shared" si="2"/>
        <v>0</v>
      </c>
      <c r="G23" s="55">
        <f t="shared" si="3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4"/>
        <v>5864.6901565562011</v>
      </c>
      <c r="K23" s="10">
        <f t="shared" si="5"/>
        <v>0</v>
      </c>
      <c r="L23" s="11">
        <f t="shared" si="6"/>
        <v>0</v>
      </c>
      <c r="M23" s="11">
        <f t="shared" si="7"/>
        <v>0</v>
      </c>
    </row>
    <row r="24" spans="1:13" ht="14.25" x14ac:dyDescent="0.2">
      <c r="A24" s="59">
        <v>21</v>
      </c>
      <c r="B24" s="20" t="s">
        <v>143</v>
      </c>
      <c r="C24" s="15">
        <f>+'[1]Table 8 Membership 2.1.14'!H23</f>
        <v>0</v>
      </c>
      <c r="D24" s="54">
        <f>+'10.1.14_SIS'!CH25</f>
        <v>0</v>
      </c>
      <c r="E24" s="54">
        <f t="shared" si="1"/>
        <v>0</v>
      </c>
      <c r="F24" s="54">
        <f t="shared" si="2"/>
        <v>0</v>
      </c>
      <c r="G24" s="54">
        <f t="shared" si="3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4"/>
        <v>6692.6542295867766</v>
      </c>
      <c r="K24" s="14">
        <f t="shared" si="5"/>
        <v>0</v>
      </c>
      <c r="L24" s="13">
        <f t="shared" si="6"/>
        <v>0</v>
      </c>
      <c r="M24" s="13">
        <f t="shared" si="7"/>
        <v>0</v>
      </c>
    </row>
    <row r="25" spans="1:13" ht="14.25" x14ac:dyDescent="0.2">
      <c r="A25" s="59">
        <v>22</v>
      </c>
      <c r="B25" s="20" t="s">
        <v>142</v>
      </c>
      <c r="C25" s="15">
        <f>+'[1]Table 8 Membership 2.1.14'!H24</f>
        <v>0</v>
      </c>
      <c r="D25" s="54">
        <f>+'10.1.14_SIS'!CH26</f>
        <v>0</v>
      </c>
      <c r="E25" s="54">
        <f t="shared" si="1"/>
        <v>0</v>
      </c>
      <c r="F25" s="54">
        <f t="shared" si="2"/>
        <v>0</v>
      </c>
      <c r="G25" s="54">
        <f t="shared" si="3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4"/>
        <v>6912.4699808195992</v>
      </c>
      <c r="K25" s="14">
        <f t="shared" si="5"/>
        <v>0</v>
      </c>
      <c r="L25" s="13">
        <f t="shared" si="6"/>
        <v>0</v>
      </c>
      <c r="M25" s="13">
        <f t="shared" si="7"/>
        <v>0</v>
      </c>
    </row>
    <row r="26" spans="1:13" ht="14.25" x14ac:dyDescent="0.2">
      <c r="A26" s="59">
        <v>23</v>
      </c>
      <c r="B26" s="20" t="s">
        <v>141</v>
      </c>
      <c r="C26" s="15">
        <f>+'[1]Table 8 Membership 2.1.14'!H25</f>
        <v>0</v>
      </c>
      <c r="D26" s="54">
        <f>+'10.1.14_SIS'!CH27</f>
        <v>0</v>
      </c>
      <c r="E26" s="54">
        <f t="shared" si="1"/>
        <v>0</v>
      </c>
      <c r="F26" s="54">
        <f t="shared" si="2"/>
        <v>0</v>
      </c>
      <c r="G26" s="54">
        <f t="shared" si="3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4"/>
        <v>5699.6015265979158</v>
      </c>
      <c r="K26" s="14">
        <f t="shared" si="5"/>
        <v>0</v>
      </c>
      <c r="L26" s="13">
        <f t="shared" si="6"/>
        <v>0</v>
      </c>
      <c r="M26" s="13">
        <f t="shared" si="7"/>
        <v>0</v>
      </c>
    </row>
    <row r="27" spans="1:13" ht="14.25" x14ac:dyDescent="0.2">
      <c r="A27" s="59">
        <v>24</v>
      </c>
      <c r="B27" s="20" t="s">
        <v>140</v>
      </c>
      <c r="C27" s="15">
        <f>+'[1]Table 8 Membership 2.1.14'!H26</f>
        <v>0</v>
      </c>
      <c r="D27" s="54">
        <f>+'10.1.14_SIS'!CH28</f>
        <v>0</v>
      </c>
      <c r="E27" s="54">
        <f t="shared" si="1"/>
        <v>0</v>
      </c>
      <c r="F27" s="54">
        <f t="shared" si="2"/>
        <v>0</v>
      </c>
      <c r="G27" s="54">
        <f t="shared" si="3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4"/>
        <v>3465.9240361576999</v>
      </c>
      <c r="K27" s="14">
        <f t="shared" si="5"/>
        <v>0</v>
      </c>
      <c r="L27" s="13">
        <f t="shared" si="6"/>
        <v>0</v>
      </c>
      <c r="M27" s="13">
        <f t="shared" si="7"/>
        <v>0</v>
      </c>
    </row>
    <row r="28" spans="1:13" ht="14.25" x14ac:dyDescent="0.2">
      <c r="A28" s="60">
        <v>25</v>
      </c>
      <c r="B28" s="22" t="s">
        <v>139</v>
      </c>
      <c r="C28" s="12">
        <f>+'[1]Table 8 Membership 2.1.14'!H27</f>
        <v>0</v>
      </c>
      <c r="D28" s="55">
        <f>+'10.1.14_SIS'!CH29</f>
        <v>0</v>
      </c>
      <c r="E28" s="55">
        <f t="shared" si="1"/>
        <v>0</v>
      </c>
      <c r="F28" s="55">
        <f t="shared" si="2"/>
        <v>0</v>
      </c>
      <c r="G28" s="55">
        <f t="shared" si="3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4"/>
        <v>4826.8020274945702</v>
      </c>
      <c r="K28" s="10">
        <f t="shared" si="5"/>
        <v>0</v>
      </c>
      <c r="L28" s="11">
        <f t="shared" si="6"/>
        <v>0</v>
      </c>
      <c r="M28" s="11">
        <f t="shared" si="7"/>
        <v>0</v>
      </c>
    </row>
    <row r="29" spans="1:13" ht="14.25" x14ac:dyDescent="0.2">
      <c r="A29" s="59">
        <v>26</v>
      </c>
      <c r="B29" s="20" t="s">
        <v>138</v>
      </c>
      <c r="C29" s="15">
        <f>+'[1]Table 8 Membership 2.1.14'!H28</f>
        <v>0</v>
      </c>
      <c r="D29" s="54">
        <f>+'10.1.14_SIS'!CH30</f>
        <v>0</v>
      </c>
      <c r="E29" s="54">
        <f t="shared" si="1"/>
        <v>0</v>
      </c>
      <c r="F29" s="54">
        <f t="shared" si="2"/>
        <v>0</v>
      </c>
      <c r="G29" s="54">
        <f t="shared" si="3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4"/>
        <v>4261.3949970570839</v>
      </c>
      <c r="K29" s="14">
        <f t="shared" si="5"/>
        <v>0</v>
      </c>
      <c r="L29" s="13">
        <f t="shared" si="6"/>
        <v>0</v>
      </c>
      <c r="M29" s="13">
        <f t="shared" si="7"/>
        <v>0</v>
      </c>
    </row>
    <row r="30" spans="1:13" ht="14.25" x14ac:dyDescent="0.2">
      <c r="A30" s="59">
        <v>27</v>
      </c>
      <c r="B30" s="20" t="s">
        <v>137</v>
      </c>
      <c r="C30" s="15">
        <f>+'[1]Table 8 Membership 2.1.14'!H29</f>
        <v>0</v>
      </c>
      <c r="D30" s="54">
        <f>+'10.1.14_SIS'!CH31</f>
        <v>0</v>
      </c>
      <c r="E30" s="54">
        <f t="shared" si="1"/>
        <v>0</v>
      </c>
      <c r="F30" s="54">
        <f t="shared" si="2"/>
        <v>0</v>
      </c>
      <c r="G30" s="54">
        <f t="shared" si="3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4"/>
        <v>6497.961383997701</v>
      </c>
      <c r="K30" s="14">
        <f t="shared" si="5"/>
        <v>0</v>
      </c>
      <c r="L30" s="13">
        <f t="shared" si="6"/>
        <v>0</v>
      </c>
      <c r="M30" s="13">
        <f t="shared" si="7"/>
        <v>0</v>
      </c>
    </row>
    <row r="31" spans="1:13" ht="14.25" x14ac:dyDescent="0.2">
      <c r="A31" s="59">
        <v>28</v>
      </c>
      <c r="B31" s="20" t="s">
        <v>136</v>
      </c>
      <c r="C31" s="15">
        <f>+'[1]Table 8 Membership 2.1.14'!H30</f>
        <v>0</v>
      </c>
      <c r="D31" s="54">
        <f>+'10.1.14_SIS'!CH32</f>
        <v>0</v>
      </c>
      <c r="E31" s="54">
        <f t="shared" si="1"/>
        <v>0</v>
      </c>
      <c r="F31" s="54">
        <f t="shared" si="2"/>
        <v>0</v>
      </c>
      <c r="G31" s="54">
        <f t="shared" si="3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4"/>
        <v>3831.8158846568822</v>
      </c>
      <c r="K31" s="14">
        <f t="shared" si="5"/>
        <v>0</v>
      </c>
      <c r="L31" s="13">
        <f t="shared" si="6"/>
        <v>0</v>
      </c>
      <c r="M31" s="13">
        <f t="shared" si="7"/>
        <v>0</v>
      </c>
    </row>
    <row r="32" spans="1:13" ht="14.25" x14ac:dyDescent="0.2">
      <c r="A32" s="59">
        <v>29</v>
      </c>
      <c r="B32" s="20" t="s">
        <v>135</v>
      </c>
      <c r="C32" s="15">
        <f>+'[1]Table 8 Membership 2.1.14'!H31</f>
        <v>0</v>
      </c>
      <c r="D32" s="54">
        <f>+'10.1.14_SIS'!CH33</f>
        <v>0</v>
      </c>
      <c r="E32" s="54">
        <f t="shared" si="1"/>
        <v>0</v>
      </c>
      <c r="F32" s="54">
        <f t="shared" si="2"/>
        <v>0</v>
      </c>
      <c r="G32" s="54">
        <f t="shared" si="3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4"/>
        <v>4593.9623210173722</v>
      </c>
      <c r="K32" s="14">
        <f t="shared" si="5"/>
        <v>0</v>
      </c>
      <c r="L32" s="13">
        <f t="shared" si="6"/>
        <v>0</v>
      </c>
      <c r="M32" s="13">
        <f t="shared" si="7"/>
        <v>0</v>
      </c>
    </row>
    <row r="33" spans="1:13" ht="14.25" x14ac:dyDescent="0.2">
      <c r="A33" s="60">
        <v>30</v>
      </c>
      <c r="B33" s="22" t="s">
        <v>134</v>
      </c>
      <c r="C33" s="12">
        <f>+'[1]Table 8 Membership 2.1.14'!H32</f>
        <v>0</v>
      </c>
      <c r="D33" s="55">
        <f>+'10.1.14_SIS'!CH34</f>
        <v>0</v>
      </c>
      <c r="E33" s="55">
        <f t="shared" si="1"/>
        <v>0</v>
      </c>
      <c r="F33" s="55">
        <f t="shared" si="2"/>
        <v>0</v>
      </c>
      <c r="G33" s="55">
        <f t="shared" si="3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4"/>
        <v>6531.7027273996764</v>
      </c>
      <c r="K33" s="10">
        <f t="shared" si="5"/>
        <v>0</v>
      </c>
      <c r="L33" s="11">
        <f t="shared" si="6"/>
        <v>0</v>
      </c>
      <c r="M33" s="11">
        <f t="shared" si="7"/>
        <v>0</v>
      </c>
    </row>
    <row r="34" spans="1:13" ht="14.25" x14ac:dyDescent="0.2">
      <c r="A34" s="59">
        <v>31</v>
      </c>
      <c r="B34" s="20" t="s">
        <v>133</v>
      </c>
      <c r="C34" s="15">
        <f>+'[1]Table 8 Membership 2.1.14'!H33</f>
        <v>12</v>
      </c>
      <c r="D34" s="54">
        <f>+'10.1.14_SIS'!CH35</f>
        <v>20</v>
      </c>
      <c r="E34" s="54">
        <f t="shared" si="1"/>
        <v>8</v>
      </c>
      <c r="F34" s="54">
        <f t="shared" si="2"/>
        <v>8</v>
      </c>
      <c r="G34" s="54">
        <f t="shared" si="3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4"/>
        <v>5141.447671686853</v>
      </c>
      <c r="K34" s="14">
        <f t="shared" si="5"/>
        <v>41131.581373494824</v>
      </c>
      <c r="L34" s="13">
        <f t="shared" si="6"/>
        <v>41131.581373494824</v>
      </c>
      <c r="M34" s="13">
        <f t="shared" si="7"/>
        <v>0</v>
      </c>
    </row>
    <row r="35" spans="1:13" ht="14.25" x14ac:dyDescent="0.2">
      <c r="A35" s="59">
        <v>32</v>
      </c>
      <c r="B35" s="20" t="s">
        <v>132</v>
      </c>
      <c r="C35" s="15">
        <f>+'[1]Table 8 Membership 2.1.14'!H34</f>
        <v>0</v>
      </c>
      <c r="D35" s="54">
        <f>+'10.1.14_SIS'!CH36</f>
        <v>0</v>
      </c>
      <c r="E35" s="54">
        <f t="shared" si="1"/>
        <v>0</v>
      </c>
      <c r="F35" s="54">
        <f t="shared" si="2"/>
        <v>0</v>
      </c>
      <c r="G35" s="54">
        <f t="shared" si="3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4"/>
        <v>6212.5891890611274</v>
      </c>
      <c r="K35" s="14">
        <f t="shared" si="5"/>
        <v>0</v>
      </c>
      <c r="L35" s="13">
        <f t="shared" si="6"/>
        <v>0</v>
      </c>
      <c r="M35" s="13">
        <f t="shared" si="7"/>
        <v>0</v>
      </c>
    </row>
    <row r="36" spans="1:13" ht="14.25" x14ac:dyDescent="0.2">
      <c r="A36" s="59">
        <v>33</v>
      </c>
      <c r="B36" s="20" t="s">
        <v>131</v>
      </c>
      <c r="C36" s="15">
        <f>+'[1]Table 8 Membership 2.1.14'!H35</f>
        <v>0</v>
      </c>
      <c r="D36" s="54">
        <f>+'10.1.14_SIS'!CH37</f>
        <v>0</v>
      </c>
      <c r="E36" s="54">
        <f t="shared" ref="E36:E67" si="8">D36-C36</f>
        <v>0</v>
      </c>
      <c r="F36" s="54">
        <f t="shared" ref="F36:F67" si="9">IF(E36&gt;0,E36,0)</f>
        <v>0</v>
      </c>
      <c r="G36" s="54">
        <f t="shared" ref="G36:G67" si="10">IF(E36&lt;0,E36,0)</f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ref="J36:J67" si="11">H36+I36</f>
        <v>6111.5354558085237</v>
      </c>
      <c r="K36" s="14">
        <f t="shared" ref="K36:K67" si="12">E36*J36</f>
        <v>0</v>
      </c>
      <c r="L36" s="13">
        <f t="shared" ref="L36:L67" si="13">IF(K36&gt;0,K36,0)</f>
        <v>0</v>
      </c>
      <c r="M36" s="13">
        <f t="shared" ref="M36:M67" si="14">IF(K36&lt;0,K36,0)</f>
        <v>0</v>
      </c>
    </row>
    <row r="37" spans="1:13" ht="14.25" x14ac:dyDescent="0.2">
      <c r="A37" s="59">
        <v>34</v>
      </c>
      <c r="B37" s="20" t="s">
        <v>130</v>
      </c>
      <c r="C37" s="15">
        <f>+'[1]Table 8 Membership 2.1.14'!H36</f>
        <v>0</v>
      </c>
      <c r="D37" s="54">
        <f>+'10.1.14_SIS'!CH38</f>
        <v>0</v>
      </c>
      <c r="E37" s="54">
        <f t="shared" si="8"/>
        <v>0</v>
      </c>
      <c r="F37" s="54">
        <f t="shared" si="9"/>
        <v>0</v>
      </c>
      <c r="G37" s="54">
        <f t="shared" si="10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11"/>
        <v>6936.2076842789011</v>
      </c>
      <c r="K37" s="14">
        <f t="shared" si="12"/>
        <v>0</v>
      </c>
      <c r="L37" s="13">
        <f t="shared" si="13"/>
        <v>0</v>
      </c>
      <c r="M37" s="13">
        <f t="shared" si="14"/>
        <v>0</v>
      </c>
    </row>
    <row r="38" spans="1:13" ht="14.25" x14ac:dyDescent="0.2">
      <c r="A38" s="60">
        <v>35</v>
      </c>
      <c r="B38" s="22" t="s">
        <v>129</v>
      </c>
      <c r="C38" s="12">
        <f>+'[1]Table 8 Membership 2.1.14'!H37</f>
        <v>0</v>
      </c>
      <c r="D38" s="55">
        <f>+'10.1.14_SIS'!CH39</f>
        <v>0</v>
      </c>
      <c r="E38" s="55">
        <f t="shared" si="8"/>
        <v>0</v>
      </c>
      <c r="F38" s="55">
        <f t="shared" si="9"/>
        <v>0</v>
      </c>
      <c r="G38" s="55">
        <f t="shared" si="10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11"/>
        <v>5704.2082060477605</v>
      </c>
      <c r="K38" s="10">
        <f t="shared" si="12"/>
        <v>0</v>
      </c>
      <c r="L38" s="11">
        <f t="shared" si="13"/>
        <v>0</v>
      </c>
      <c r="M38" s="11">
        <f t="shared" si="14"/>
        <v>0</v>
      </c>
    </row>
    <row r="39" spans="1:13" ht="14.25" x14ac:dyDescent="0.2">
      <c r="A39" s="59">
        <v>36</v>
      </c>
      <c r="B39" s="20" t="s">
        <v>128</v>
      </c>
      <c r="C39" s="15">
        <f>+'[1]Table 8 Membership 2.1.14'!H38</f>
        <v>0</v>
      </c>
      <c r="D39" s="54">
        <f>+'10.1.14_SIS'!CH40</f>
        <v>0</v>
      </c>
      <c r="E39" s="54">
        <f t="shared" si="8"/>
        <v>0</v>
      </c>
      <c r="F39" s="54">
        <f t="shared" si="9"/>
        <v>0</v>
      </c>
      <c r="G39" s="54">
        <f t="shared" si="10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11"/>
        <v>4348.7345590766217</v>
      </c>
      <c r="K39" s="14">
        <f t="shared" si="12"/>
        <v>0</v>
      </c>
      <c r="L39" s="13">
        <f t="shared" si="13"/>
        <v>0</v>
      </c>
      <c r="M39" s="13">
        <f t="shared" si="14"/>
        <v>0</v>
      </c>
    </row>
    <row r="40" spans="1:13" ht="14.25" x14ac:dyDescent="0.2">
      <c r="A40" s="59">
        <v>37</v>
      </c>
      <c r="B40" s="20" t="s">
        <v>127</v>
      </c>
      <c r="C40" s="15">
        <f>+'[1]Table 8 Membership 2.1.14'!H39</f>
        <v>3</v>
      </c>
      <c r="D40" s="54">
        <f>+'10.1.14_SIS'!CH41</f>
        <v>12</v>
      </c>
      <c r="E40" s="54">
        <f t="shared" si="8"/>
        <v>9</v>
      </c>
      <c r="F40" s="54">
        <f t="shared" si="9"/>
        <v>9</v>
      </c>
      <c r="G40" s="54">
        <f t="shared" si="10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11"/>
        <v>6318.9939260317688</v>
      </c>
      <c r="K40" s="14">
        <f t="shared" si="12"/>
        <v>56870.94533428592</v>
      </c>
      <c r="L40" s="13">
        <f t="shared" si="13"/>
        <v>56870.94533428592</v>
      </c>
      <c r="M40" s="13">
        <f t="shared" si="14"/>
        <v>0</v>
      </c>
    </row>
    <row r="41" spans="1:13" ht="14.25" x14ac:dyDescent="0.2">
      <c r="A41" s="59">
        <v>38</v>
      </c>
      <c r="B41" s="20" t="s">
        <v>126</v>
      </c>
      <c r="C41" s="15">
        <f>+'[1]Table 8 Membership 2.1.14'!H40</f>
        <v>0</v>
      </c>
      <c r="D41" s="54">
        <f>+'10.1.14_SIS'!CH42</f>
        <v>0</v>
      </c>
      <c r="E41" s="54">
        <f t="shared" si="8"/>
        <v>0</v>
      </c>
      <c r="F41" s="54">
        <f t="shared" si="9"/>
        <v>0</v>
      </c>
      <c r="G41" s="54">
        <f t="shared" si="10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11"/>
        <v>2918.7217552916882</v>
      </c>
      <c r="K41" s="14">
        <f t="shared" si="12"/>
        <v>0</v>
      </c>
      <c r="L41" s="13">
        <f t="shared" si="13"/>
        <v>0</v>
      </c>
      <c r="M41" s="13">
        <f t="shared" si="14"/>
        <v>0</v>
      </c>
    </row>
    <row r="42" spans="1:13" ht="14.25" x14ac:dyDescent="0.2">
      <c r="A42" s="59">
        <v>39</v>
      </c>
      <c r="B42" s="20" t="s">
        <v>125</v>
      </c>
      <c r="C42" s="15">
        <f>+'[1]Table 8 Membership 2.1.14'!H41</f>
        <v>0</v>
      </c>
      <c r="D42" s="54">
        <f>+'10.1.14_SIS'!CH43</f>
        <v>0</v>
      </c>
      <c r="E42" s="54">
        <f t="shared" si="8"/>
        <v>0</v>
      </c>
      <c r="F42" s="54">
        <f t="shared" si="9"/>
        <v>0</v>
      </c>
      <c r="G42" s="54">
        <f t="shared" si="10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11"/>
        <v>4436.561411357332</v>
      </c>
      <c r="K42" s="14">
        <f t="shared" si="12"/>
        <v>0</v>
      </c>
      <c r="L42" s="13">
        <f t="shared" si="13"/>
        <v>0</v>
      </c>
      <c r="M42" s="13">
        <f t="shared" si="14"/>
        <v>0</v>
      </c>
    </row>
    <row r="43" spans="1:13" ht="14.25" x14ac:dyDescent="0.2">
      <c r="A43" s="60">
        <v>40</v>
      </c>
      <c r="B43" s="22" t="s">
        <v>124</v>
      </c>
      <c r="C43" s="12">
        <f>+'[1]Table 8 Membership 2.1.14'!H42</f>
        <v>0</v>
      </c>
      <c r="D43" s="55">
        <f>+'10.1.14_SIS'!CH44</f>
        <v>0</v>
      </c>
      <c r="E43" s="55">
        <f t="shared" si="8"/>
        <v>0</v>
      </c>
      <c r="F43" s="55">
        <f t="shared" si="9"/>
        <v>0</v>
      </c>
      <c r="G43" s="55">
        <f t="shared" si="10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11"/>
        <v>5822.0810285698408</v>
      </c>
      <c r="K43" s="10">
        <f t="shared" si="12"/>
        <v>0</v>
      </c>
      <c r="L43" s="11">
        <f t="shared" si="13"/>
        <v>0</v>
      </c>
      <c r="M43" s="11">
        <f t="shared" si="14"/>
        <v>0</v>
      </c>
    </row>
    <row r="44" spans="1:13" ht="14.25" x14ac:dyDescent="0.2">
      <c r="A44" s="59">
        <v>41</v>
      </c>
      <c r="B44" s="20" t="s">
        <v>123</v>
      </c>
      <c r="C44" s="15">
        <f>+'[1]Table 8 Membership 2.1.14'!H43</f>
        <v>0</v>
      </c>
      <c r="D44" s="54">
        <f>+'10.1.14_SIS'!CH45</f>
        <v>0</v>
      </c>
      <c r="E44" s="54">
        <f t="shared" si="8"/>
        <v>0</v>
      </c>
      <c r="F44" s="54">
        <f t="shared" si="9"/>
        <v>0</v>
      </c>
      <c r="G44" s="54">
        <f t="shared" si="10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11"/>
        <v>4177.4148574716473</v>
      </c>
      <c r="K44" s="14">
        <f t="shared" si="12"/>
        <v>0</v>
      </c>
      <c r="L44" s="13">
        <f t="shared" si="13"/>
        <v>0</v>
      </c>
      <c r="M44" s="13">
        <f t="shared" si="14"/>
        <v>0</v>
      </c>
    </row>
    <row r="45" spans="1:13" ht="14.25" x14ac:dyDescent="0.2">
      <c r="A45" s="59">
        <v>42</v>
      </c>
      <c r="B45" s="20" t="s">
        <v>122</v>
      </c>
      <c r="C45" s="15">
        <f>+'[1]Table 8 Membership 2.1.14'!H44</f>
        <v>0</v>
      </c>
      <c r="D45" s="54">
        <f>+'10.1.14_SIS'!CH46</f>
        <v>0</v>
      </c>
      <c r="E45" s="54">
        <f t="shared" si="8"/>
        <v>0</v>
      </c>
      <c r="F45" s="54">
        <f t="shared" si="9"/>
        <v>0</v>
      </c>
      <c r="G45" s="54">
        <f t="shared" si="10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11"/>
        <v>5647.8877751368682</v>
      </c>
      <c r="K45" s="14">
        <f t="shared" si="12"/>
        <v>0</v>
      </c>
      <c r="L45" s="13">
        <f t="shared" si="13"/>
        <v>0</v>
      </c>
      <c r="M45" s="13">
        <f t="shared" si="14"/>
        <v>0</v>
      </c>
    </row>
    <row r="46" spans="1:13" ht="14.25" x14ac:dyDescent="0.2">
      <c r="A46" s="59">
        <v>43</v>
      </c>
      <c r="B46" s="20" t="s">
        <v>121</v>
      </c>
      <c r="C46" s="15">
        <f>+'[1]Table 8 Membership 2.1.14'!H45</f>
        <v>0</v>
      </c>
      <c r="D46" s="54">
        <f>+'10.1.14_SIS'!CH47</f>
        <v>0</v>
      </c>
      <c r="E46" s="54">
        <f t="shared" si="8"/>
        <v>0</v>
      </c>
      <c r="F46" s="54">
        <f t="shared" si="9"/>
        <v>0</v>
      </c>
      <c r="G46" s="54">
        <f t="shared" si="10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11"/>
        <v>6363.3538720594697</v>
      </c>
      <c r="K46" s="14">
        <f t="shared" si="12"/>
        <v>0</v>
      </c>
      <c r="L46" s="13">
        <f t="shared" si="13"/>
        <v>0</v>
      </c>
      <c r="M46" s="13">
        <f t="shared" si="14"/>
        <v>0</v>
      </c>
    </row>
    <row r="47" spans="1:13" ht="14.25" x14ac:dyDescent="0.2">
      <c r="A47" s="59">
        <v>44</v>
      </c>
      <c r="B47" s="20" t="s">
        <v>120</v>
      </c>
      <c r="C47" s="15">
        <f>+'[1]Table 8 Membership 2.1.14'!H46</f>
        <v>0</v>
      </c>
      <c r="D47" s="54">
        <f>+'10.1.14_SIS'!CH48</f>
        <v>0</v>
      </c>
      <c r="E47" s="54">
        <f t="shared" si="8"/>
        <v>0</v>
      </c>
      <c r="F47" s="54">
        <f t="shared" si="9"/>
        <v>0</v>
      </c>
      <c r="G47" s="54">
        <f t="shared" si="10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11"/>
        <v>5560.7558151820358</v>
      </c>
      <c r="K47" s="14">
        <f t="shared" si="12"/>
        <v>0</v>
      </c>
      <c r="L47" s="13">
        <f t="shared" si="13"/>
        <v>0</v>
      </c>
      <c r="M47" s="13">
        <f t="shared" si="14"/>
        <v>0</v>
      </c>
    </row>
    <row r="48" spans="1:13" ht="14.25" x14ac:dyDescent="0.2">
      <c r="A48" s="60">
        <v>45</v>
      </c>
      <c r="B48" s="22" t="s">
        <v>119</v>
      </c>
      <c r="C48" s="12">
        <f>+'[1]Table 8 Membership 2.1.14'!H47</f>
        <v>0</v>
      </c>
      <c r="D48" s="55">
        <f>+'10.1.14_SIS'!CH49</f>
        <v>0</v>
      </c>
      <c r="E48" s="55">
        <f t="shared" si="8"/>
        <v>0</v>
      </c>
      <c r="F48" s="55">
        <f t="shared" si="9"/>
        <v>0</v>
      </c>
      <c r="G48" s="55">
        <f t="shared" si="10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11"/>
        <v>2808.0072499469102</v>
      </c>
      <c r="K48" s="10">
        <f t="shared" si="12"/>
        <v>0</v>
      </c>
      <c r="L48" s="11">
        <f t="shared" si="13"/>
        <v>0</v>
      </c>
      <c r="M48" s="11">
        <f t="shared" si="14"/>
        <v>0</v>
      </c>
    </row>
    <row r="49" spans="1:13" ht="14.25" x14ac:dyDescent="0.2">
      <c r="A49" s="59">
        <v>46</v>
      </c>
      <c r="B49" s="20" t="s">
        <v>118</v>
      </c>
      <c r="C49" s="15">
        <f>+'[1]Table 8 Membership 2.1.14'!H48</f>
        <v>0</v>
      </c>
      <c r="D49" s="54">
        <f>+'10.1.14_SIS'!CH50</f>
        <v>0</v>
      </c>
      <c r="E49" s="54">
        <f t="shared" si="8"/>
        <v>0</v>
      </c>
      <c r="F49" s="54">
        <f t="shared" si="9"/>
        <v>0</v>
      </c>
      <c r="G49" s="54">
        <f t="shared" si="10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11"/>
        <v>6779.2744468088385</v>
      </c>
      <c r="K49" s="14">
        <f t="shared" si="12"/>
        <v>0</v>
      </c>
      <c r="L49" s="13">
        <f t="shared" si="13"/>
        <v>0</v>
      </c>
      <c r="M49" s="13">
        <f t="shared" si="14"/>
        <v>0</v>
      </c>
    </row>
    <row r="50" spans="1:13" ht="14.25" x14ac:dyDescent="0.2">
      <c r="A50" s="59">
        <v>47</v>
      </c>
      <c r="B50" s="20" t="s">
        <v>117</v>
      </c>
      <c r="C50" s="15">
        <f>+'[1]Table 8 Membership 2.1.14'!H49</f>
        <v>0</v>
      </c>
      <c r="D50" s="54">
        <f>+'10.1.14_SIS'!CH51</f>
        <v>0</v>
      </c>
      <c r="E50" s="54">
        <f t="shared" si="8"/>
        <v>0</v>
      </c>
      <c r="F50" s="54">
        <f t="shared" si="9"/>
        <v>0</v>
      </c>
      <c r="G50" s="54">
        <f t="shared" si="10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11"/>
        <v>3434.9085257646739</v>
      </c>
      <c r="K50" s="14">
        <f t="shared" si="12"/>
        <v>0</v>
      </c>
      <c r="L50" s="13">
        <f t="shared" si="13"/>
        <v>0</v>
      </c>
      <c r="M50" s="13">
        <f t="shared" si="14"/>
        <v>0</v>
      </c>
    </row>
    <row r="51" spans="1:13" ht="14.25" x14ac:dyDescent="0.2">
      <c r="A51" s="59">
        <v>48</v>
      </c>
      <c r="B51" s="20" t="s">
        <v>116</v>
      </c>
      <c r="C51" s="15">
        <f>+'[1]Table 8 Membership 2.1.14'!H50</f>
        <v>0</v>
      </c>
      <c r="D51" s="54">
        <f>+'10.1.14_SIS'!CH52</f>
        <v>0</v>
      </c>
      <c r="E51" s="54">
        <f t="shared" si="8"/>
        <v>0</v>
      </c>
      <c r="F51" s="54">
        <f t="shared" si="9"/>
        <v>0</v>
      </c>
      <c r="G51" s="54">
        <f t="shared" si="10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11"/>
        <v>4854.4282529800721</v>
      </c>
      <c r="K51" s="14">
        <f t="shared" si="12"/>
        <v>0</v>
      </c>
      <c r="L51" s="13">
        <f t="shared" si="13"/>
        <v>0</v>
      </c>
      <c r="M51" s="13">
        <f t="shared" si="14"/>
        <v>0</v>
      </c>
    </row>
    <row r="52" spans="1:13" ht="14.25" x14ac:dyDescent="0.2">
      <c r="A52" s="59">
        <v>49</v>
      </c>
      <c r="B52" s="20" t="s">
        <v>115</v>
      </c>
      <c r="C52" s="15">
        <f>+'[1]Table 8 Membership 2.1.14'!H51</f>
        <v>0</v>
      </c>
      <c r="D52" s="54">
        <f>+'10.1.14_SIS'!CH53</f>
        <v>0</v>
      </c>
      <c r="E52" s="54">
        <f t="shared" si="8"/>
        <v>0</v>
      </c>
      <c r="F52" s="54">
        <f t="shared" si="9"/>
        <v>0</v>
      </c>
      <c r="G52" s="54">
        <f t="shared" si="10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11"/>
        <v>5570.3155315659187</v>
      </c>
      <c r="K52" s="14">
        <f t="shared" si="12"/>
        <v>0</v>
      </c>
      <c r="L52" s="13">
        <f t="shared" si="13"/>
        <v>0</v>
      </c>
      <c r="M52" s="13">
        <f t="shared" si="14"/>
        <v>0</v>
      </c>
    </row>
    <row r="53" spans="1:13" ht="14.25" x14ac:dyDescent="0.2">
      <c r="A53" s="60">
        <v>50</v>
      </c>
      <c r="B53" s="22" t="s">
        <v>114</v>
      </c>
      <c r="C53" s="12">
        <f>+'[1]Table 8 Membership 2.1.14'!H52</f>
        <v>0</v>
      </c>
      <c r="D53" s="55">
        <f>+'10.1.14_SIS'!CH54</f>
        <v>0</v>
      </c>
      <c r="E53" s="55">
        <f t="shared" si="8"/>
        <v>0</v>
      </c>
      <c r="F53" s="55">
        <f t="shared" si="9"/>
        <v>0</v>
      </c>
      <c r="G53" s="55">
        <f t="shared" si="10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11"/>
        <v>5812.1492722701678</v>
      </c>
      <c r="K53" s="10">
        <f t="shared" si="12"/>
        <v>0</v>
      </c>
      <c r="L53" s="11">
        <f t="shared" si="13"/>
        <v>0</v>
      </c>
      <c r="M53" s="11">
        <f t="shared" si="14"/>
        <v>0</v>
      </c>
    </row>
    <row r="54" spans="1:13" ht="14.25" x14ac:dyDescent="0.2">
      <c r="A54" s="59">
        <v>51</v>
      </c>
      <c r="B54" s="20" t="s">
        <v>113</v>
      </c>
      <c r="C54" s="15">
        <f>+'[1]Table 8 Membership 2.1.14'!H53</f>
        <v>0</v>
      </c>
      <c r="D54" s="54">
        <f>+'10.1.14_SIS'!CH55</f>
        <v>0</v>
      </c>
      <c r="E54" s="54">
        <f t="shared" si="8"/>
        <v>0</v>
      </c>
      <c r="F54" s="54">
        <f t="shared" si="9"/>
        <v>0</v>
      </c>
      <c r="G54" s="54">
        <f t="shared" si="10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11"/>
        <v>4860.8528602178994</v>
      </c>
      <c r="K54" s="14">
        <f t="shared" si="12"/>
        <v>0</v>
      </c>
      <c r="L54" s="13">
        <f t="shared" si="13"/>
        <v>0</v>
      </c>
      <c r="M54" s="13">
        <f t="shared" si="14"/>
        <v>0</v>
      </c>
    </row>
    <row r="55" spans="1:13" ht="14.25" x14ac:dyDescent="0.2">
      <c r="A55" s="59">
        <v>52</v>
      </c>
      <c r="B55" s="20" t="s">
        <v>112</v>
      </c>
      <c r="C55" s="15">
        <f>+'[1]Table 8 Membership 2.1.14'!H54</f>
        <v>0</v>
      </c>
      <c r="D55" s="54">
        <f>+'10.1.14_SIS'!CH56</f>
        <v>0</v>
      </c>
      <c r="E55" s="54">
        <f t="shared" si="8"/>
        <v>0</v>
      </c>
      <c r="F55" s="54">
        <f t="shared" si="9"/>
        <v>0</v>
      </c>
      <c r="G55" s="54">
        <f t="shared" si="10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11"/>
        <v>5720.6445845228172</v>
      </c>
      <c r="K55" s="14">
        <f t="shared" si="12"/>
        <v>0</v>
      </c>
      <c r="L55" s="13">
        <f t="shared" si="13"/>
        <v>0</v>
      </c>
      <c r="M55" s="13">
        <f t="shared" si="14"/>
        <v>0</v>
      </c>
    </row>
    <row r="56" spans="1:13" ht="14.25" x14ac:dyDescent="0.2">
      <c r="A56" s="59">
        <v>53</v>
      </c>
      <c r="B56" s="20" t="s">
        <v>111</v>
      </c>
      <c r="C56" s="15">
        <f>+'[1]Table 8 Membership 2.1.14'!H55</f>
        <v>0</v>
      </c>
      <c r="D56" s="54">
        <f>+'10.1.14_SIS'!CH57</f>
        <v>0</v>
      </c>
      <c r="E56" s="54">
        <f t="shared" si="8"/>
        <v>0</v>
      </c>
      <c r="F56" s="54">
        <f t="shared" si="9"/>
        <v>0</v>
      </c>
      <c r="G56" s="54">
        <f t="shared" si="10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11"/>
        <v>5749.890819404548</v>
      </c>
      <c r="K56" s="14">
        <f t="shared" si="12"/>
        <v>0</v>
      </c>
      <c r="L56" s="13">
        <f t="shared" si="13"/>
        <v>0</v>
      </c>
      <c r="M56" s="13">
        <f t="shared" si="14"/>
        <v>0</v>
      </c>
    </row>
    <row r="57" spans="1:13" ht="14.25" x14ac:dyDescent="0.2">
      <c r="A57" s="59">
        <v>54</v>
      </c>
      <c r="B57" s="20" t="s">
        <v>110</v>
      </c>
      <c r="C57" s="15">
        <f>+'[1]Table 8 Membership 2.1.14'!H56</f>
        <v>0</v>
      </c>
      <c r="D57" s="54">
        <f>+'10.1.14_SIS'!CH58</f>
        <v>0</v>
      </c>
      <c r="E57" s="54">
        <f t="shared" si="8"/>
        <v>0</v>
      </c>
      <c r="F57" s="54">
        <f t="shared" si="9"/>
        <v>0</v>
      </c>
      <c r="G57" s="54">
        <f t="shared" si="10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11"/>
        <v>6818.5298370516712</v>
      </c>
      <c r="K57" s="14">
        <f t="shared" si="12"/>
        <v>0</v>
      </c>
      <c r="L57" s="13">
        <f t="shared" si="13"/>
        <v>0</v>
      </c>
      <c r="M57" s="13">
        <f t="shared" si="14"/>
        <v>0</v>
      </c>
    </row>
    <row r="58" spans="1:13" ht="14.25" x14ac:dyDescent="0.2">
      <c r="A58" s="60">
        <v>55</v>
      </c>
      <c r="B58" s="22" t="s">
        <v>109</v>
      </c>
      <c r="C58" s="12">
        <f>+'[1]Table 8 Membership 2.1.14'!H57</f>
        <v>0</v>
      </c>
      <c r="D58" s="55">
        <f>+'10.1.14_SIS'!CH59</f>
        <v>0</v>
      </c>
      <c r="E58" s="55">
        <f t="shared" si="8"/>
        <v>0</v>
      </c>
      <c r="F58" s="55">
        <f t="shared" si="9"/>
        <v>0</v>
      </c>
      <c r="G58" s="55">
        <f t="shared" si="10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11"/>
        <v>5061.9625491298484</v>
      </c>
      <c r="K58" s="10">
        <f t="shared" si="12"/>
        <v>0</v>
      </c>
      <c r="L58" s="11">
        <f t="shared" si="13"/>
        <v>0</v>
      </c>
      <c r="M58" s="11">
        <f t="shared" si="14"/>
        <v>0</v>
      </c>
    </row>
    <row r="59" spans="1:13" ht="14.25" x14ac:dyDescent="0.2">
      <c r="A59" s="59">
        <v>56</v>
      </c>
      <c r="B59" s="20" t="s">
        <v>108</v>
      </c>
      <c r="C59" s="15">
        <f>+'[1]Table 8 Membership 2.1.14'!H58</f>
        <v>684</v>
      </c>
      <c r="D59" s="54">
        <f>+'10.1.14_SIS'!CH60</f>
        <v>769</v>
      </c>
      <c r="E59" s="54">
        <f t="shared" si="8"/>
        <v>85</v>
      </c>
      <c r="F59" s="54">
        <f t="shared" si="9"/>
        <v>85</v>
      </c>
      <c r="G59" s="54">
        <f t="shared" si="10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11"/>
        <v>5643.1509408288284</v>
      </c>
      <c r="K59" s="14">
        <f t="shared" si="12"/>
        <v>479667.82997045043</v>
      </c>
      <c r="L59" s="13">
        <f t="shared" si="13"/>
        <v>479667.82997045043</v>
      </c>
      <c r="M59" s="13">
        <f t="shared" si="14"/>
        <v>0</v>
      </c>
    </row>
    <row r="60" spans="1:13" ht="14.25" x14ac:dyDescent="0.2">
      <c r="A60" s="59">
        <v>57</v>
      </c>
      <c r="B60" s="20" t="s">
        <v>107</v>
      </c>
      <c r="C60" s="15">
        <f>+'[1]Table 8 Membership 2.1.14'!H59</f>
        <v>0</v>
      </c>
      <c r="D60" s="54">
        <f>+'10.1.14_SIS'!CH61</f>
        <v>0</v>
      </c>
      <c r="E60" s="54">
        <f t="shared" si="8"/>
        <v>0</v>
      </c>
      <c r="F60" s="54">
        <f t="shared" si="9"/>
        <v>0</v>
      </c>
      <c r="G60" s="54">
        <f t="shared" si="10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11"/>
        <v>5390.5022979230689</v>
      </c>
      <c r="K60" s="14">
        <f t="shared" si="12"/>
        <v>0</v>
      </c>
      <c r="L60" s="13">
        <f t="shared" si="13"/>
        <v>0</v>
      </c>
      <c r="M60" s="13">
        <f t="shared" si="14"/>
        <v>0</v>
      </c>
    </row>
    <row r="61" spans="1:13" ht="14.25" x14ac:dyDescent="0.2">
      <c r="A61" s="59">
        <v>58</v>
      </c>
      <c r="B61" s="20" t="s">
        <v>106</v>
      </c>
      <c r="C61" s="15">
        <f>+'[1]Table 8 Membership 2.1.14'!H60</f>
        <v>0</v>
      </c>
      <c r="D61" s="54">
        <f>+'10.1.14_SIS'!CH62</f>
        <v>0</v>
      </c>
      <c r="E61" s="54">
        <f t="shared" si="8"/>
        <v>0</v>
      </c>
      <c r="F61" s="54">
        <f t="shared" si="9"/>
        <v>0</v>
      </c>
      <c r="G61" s="54">
        <f t="shared" si="10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11"/>
        <v>6370.1529637882122</v>
      </c>
      <c r="K61" s="14">
        <f t="shared" si="12"/>
        <v>0</v>
      </c>
      <c r="L61" s="13">
        <f t="shared" si="13"/>
        <v>0</v>
      </c>
      <c r="M61" s="13">
        <f t="shared" si="14"/>
        <v>0</v>
      </c>
    </row>
    <row r="62" spans="1:13" ht="14.25" x14ac:dyDescent="0.2">
      <c r="A62" s="59">
        <v>59</v>
      </c>
      <c r="B62" s="20" t="s">
        <v>105</v>
      </c>
      <c r="C62" s="15">
        <f>+'[1]Table 8 Membership 2.1.14'!H61</f>
        <v>0</v>
      </c>
      <c r="D62" s="54">
        <f>+'10.1.14_SIS'!CH63</f>
        <v>0</v>
      </c>
      <c r="E62" s="54">
        <f t="shared" si="8"/>
        <v>0</v>
      </c>
      <c r="F62" s="54">
        <f t="shared" si="9"/>
        <v>0</v>
      </c>
      <c r="G62" s="54">
        <f t="shared" si="10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11"/>
        <v>7311.4662935218475</v>
      </c>
      <c r="K62" s="14">
        <f t="shared" si="12"/>
        <v>0</v>
      </c>
      <c r="L62" s="13">
        <f t="shared" si="13"/>
        <v>0</v>
      </c>
      <c r="M62" s="13">
        <f t="shared" si="14"/>
        <v>0</v>
      </c>
    </row>
    <row r="63" spans="1:13" ht="14.25" x14ac:dyDescent="0.2">
      <c r="A63" s="60">
        <v>60</v>
      </c>
      <c r="B63" s="22" t="s">
        <v>104</v>
      </c>
      <c r="C63" s="12">
        <f>+'[1]Table 8 Membership 2.1.14'!H62</f>
        <v>0</v>
      </c>
      <c r="D63" s="55">
        <f>+'10.1.14_SIS'!CH64</f>
        <v>0</v>
      </c>
      <c r="E63" s="55">
        <f t="shared" si="8"/>
        <v>0</v>
      </c>
      <c r="F63" s="55">
        <f t="shared" si="9"/>
        <v>0</v>
      </c>
      <c r="G63" s="55">
        <f t="shared" si="10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11"/>
        <v>5895.264090063828</v>
      </c>
      <c r="K63" s="10">
        <f t="shared" si="12"/>
        <v>0</v>
      </c>
      <c r="L63" s="11">
        <f t="shared" si="13"/>
        <v>0</v>
      </c>
      <c r="M63" s="11">
        <f t="shared" si="14"/>
        <v>0</v>
      </c>
    </row>
    <row r="64" spans="1:13" ht="14.25" x14ac:dyDescent="0.2">
      <c r="A64" s="59">
        <v>61</v>
      </c>
      <c r="B64" s="20" t="s">
        <v>103</v>
      </c>
      <c r="C64" s="15">
        <f>+'[1]Table 8 Membership 2.1.14'!H63</f>
        <v>0</v>
      </c>
      <c r="D64" s="54">
        <f>+'10.1.14_SIS'!CH65</f>
        <v>0</v>
      </c>
      <c r="E64" s="54">
        <f t="shared" si="8"/>
        <v>0</v>
      </c>
      <c r="F64" s="54">
        <f t="shared" si="9"/>
        <v>0</v>
      </c>
      <c r="G64" s="54">
        <f t="shared" si="10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11"/>
        <v>3687.8675356369185</v>
      </c>
      <c r="K64" s="14">
        <f t="shared" si="12"/>
        <v>0</v>
      </c>
      <c r="L64" s="13">
        <f t="shared" si="13"/>
        <v>0</v>
      </c>
      <c r="M64" s="13">
        <f t="shared" si="14"/>
        <v>0</v>
      </c>
    </row>
    <row r="65" spans="1:13" ht="14.25" x14ac:dyDescent="0.2">
      <c r="A65" s="59">
        <v>62</v>
      </c>
      <c r="B65" s="20" t="s">
        <v>102</v>
      </c>
      <c r="C65" s="15">
        <f>+'[1]Table 8 Membership 2.1.14'!H64</f>
        <v>0</v>
      </c>
      <c r="D65" s="54">
        <f>+'10.1.14_SIS'!CH66</f>
        <v>0</v>
      </c>
      <c r="E65" s="54">
        <f t="shared" si="8"/>
        <v>0</v>
      </c>
      <c r="F65" s="54">
        <f t="shared" si="9"/>
        <v>0</v>
      </c>
      <c r="G65" s="54">
        <f t="shared" si="10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11"/>
        <v>6417.154538516008</v>
      </c>
      <c r="K65" s="14">
        <f t="shared" si="12"/>
        <v>0</v>
      </c>
      <c r="L65" s="13">
        <f t="shared" si="13"/>
        <v>0</v>
      </c>
      <c r="M65" s="13">
        <f t="shared" si="14"/>
        <v>0</v>
      </c>
    </row>
    <row r="66" spans="1:13" ht="14.25" x14ac:dyDescent="0.2">
      <c r="A66" s="59">
        <v>63</v>
      </c>
      <c r="B66" s="20" t="s">
        <v>101</v>
      </c>
      <c r="C66" s="15">
        <f>+'[1]Table 8 Membership 2.1.14'!H65</f>
        <v>0</v>
      </c>
      <c r="D66" s="54">
        <f>+'10.1.14_SIS'!CH67</f>
        <v>0</v>
      </c>
      <c r="E66" s="54">
        <f t="shared" si="8"/>
        <v>0</v>
      </c>
      <c r="F66" s="54">
        <f t="shared" si="9"/>
        <v>0</v>
      </c>
      <c r="G66" s="54">
        <f t="shared" si="10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11"/>
        <v>4881.1713481848092</v>
      </c>
      <c r="K66" s="14">
        <f t="shared" si="12"/>
        <v>0</v>
      </c>
      <c r="L66" s="13">
        <f t="shared" si="13"/>
        <v>0</v>
      </c>
      <c r="M66" s="13">
        <f t="shared" si="14"/>
        <v>0</v>
      </c>
    </row>
    <row r="67" spans="1:13" ht="14.25" x14ac:dyDescent="0.2">
      <c r="A67" s="59">
        <v>64</v>
      </c>
      <c r="B67" s="20" t="s">
        <v>100</v>
      </c>
      <c r="C67" s="15">
        <f>+'[1]Table 8 Membership 2.1.14'!H66</f>
        <v>0</v>
      </c>
      <c r="D67" s="54">
        <f>+'10.1.14_SIS'!CH68</f>
        <v>0</v>
      </c>
      <c r="E67" s="54">
        <f t="shared" si="8"/>
        <v>0</v>
      </c>
      <c r="F67" s="54">
        <f t="shared" si="9"/>
        <v>0</v>
      </c>
      <c r="G67" s="54">
        <f t="shared" si="10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11"/>
        <v>6870.4907532778252</v>
      </c>
      <c r="K67" s="14">
        <f t="shared" si="12"/>
        <v>0</v>
      </c>
      <c r="L67" s="13">
        <f t="shared" si="13"/>
        <v>0</v>
      </c>
      <c r="M67" s="13">
        <f t="shared" si="14"/>
        <v>0</v>
      </c>
    </row>
    <row r="68" spans="1:13" ht="14.25" x14ac:dyDescent="0.2">
      <c r="A68" s="60">
        <v>65</v>
      </c>
      <c r="B68" s="22" t="s">
        <v>99</v>
      </c>
      <c r="C68" s="12">
        <f>+'[1]Table 8 Membership 2.1.14'!H67</f>
        <v>3</v>
      </c>
      <c r="D68" s="55">
        <f>+'10.1.14_SIS'!CH69</f>
        <v>1</v>
      </c>
      <c r="E68" s="55">
        <f t="shared" ref="E68:E72" si="15">D68-C68</f>
        <v>-2</v>
      </c>
      <c r="F68" s="55">
        <f t="shared" ref="F68:F72" si="16">IF(E68&gt;0,E68,0)</f>
        <v>0</v>
      </c>
      <c r="G68" s="55">
        <f t="shared" ref="G68:G72" si="17">IF(E68&lt;0,E68,0)</f>
        <v>-2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ref="J68:J72" si="18">H68+I68</f>
        <v>5604.2805543943641</v>
      </c>
      <c r="K68" s="10">
        <f t="shared" ref="K68:K72" si="19">E68*J68</f>
        <v>-11208.561108788728</v>
      </c>
      <c r="L68" s="11">
        <f t="shared" ref="L68:L72" si="20">IF(K68&gt;0,K68,0)</f>
        <v>0</v>
      </c>
      <c r="M68" s="11">
        <f t="shared" ref="M68:M72" si="21">IF(K68&lt;0,K68,0)</f>
        <v>-11208.561108788728</v>
      </c>
    </row>
    <row r="69" spans="1:13" ht="14.25" x14ac:dyDescent="0.2">
      <c r="A69" s="59">
        <v>66</v>
      </c>
      <c r="B69" s="20" t="s">
        <v>98</v>
      </c>
      <c r="C69" s="15">
        <f>+'[1]Table 8 Membership 2.1.14'!H68</f>
        <v>0</v>
      </c>
      <c r="D69" s="54">
        <f>+'10.1.14_SIS'!CH70</f>
        <v>0</v>
      </c>
      <c r="E69" s="54">
        <f t="shared" si="15"/>
        <v>0</v>
      </c>
      <c r="F69" s="54">
        <f t="shared" si="16"/>
        <v>0</v>
      </c>
      <c r="G69" s="54">
        <f t="shared" si="17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si="18"/>
        <v>7294.0685433910039</v>
      </c>
      <c r="K69" s="14">
        <f t="shared" si="19"/>
        <v>0</v>
      </c>
      <c r="L69" s="13">
        <f t="shared" si="20"/>
        <v>0</v>
      </c>
      <c r="M69" s="13">
        <f t="shared" si="21"/>
        <v>0</v>
      </c>
    </row>
    <row r="70" spans="1:13" ht="14.25" x14ac:dyDescent="0.2">
      <c r="A70" s="59">
        <v>67</v>
      </c>
      <c r="B70" s="20" t="s">
        <v>97</v>
      </c>
      <c r="C70" s="15">
        <f>+'[1]Table 8 Membership 2.1.14'!H69</f>
        <v>0</v>
      </c>
      <c r="D70" s="54">
        <f>+'10.1.14_SIS'!CH71</f>
        <v>0</v>
      </c>
      <c r="E70" s="54">
        <f t="shared" si="15"/>
        <v>0</v>
      </c>
      <c r="F70" s="54">
        <f t="shared" si="16"/>
        <v>0</v>
      </c>
      <c r="G70" s="54">
        <f t="shared" si="17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8"/>
        <v>5744.7567736134115</v>
      </c>
      <c r="K70" s="14">
        <f t="shared" si="19"/>
        <v>0</v>
      </c>
      <c r="L70" s="13">
        <f t="shared" si="20"/>
        <v>0</v>
      </c>
      <c r="M70" s="13">
        <f t="shared" si="21"/>
        <v>0</v>
      </c>
    </row>
    <row r="71" spans="1:13" ht="14.25" x14ac:dyDescent="0.2">
      <c r="A71" s="59">
        <v>68</v>
      </c>
      <c r="B71" s="20" t="s">
        <v>96</v>
      </c>
      <c r="C71" s="15">
        <f>+'[1]Table 8 Membership 2.1.14'!H70</f>
        <v>0</v>
      </c>
      <c r="D71" s="54">
        <f>+'10.1.14_SIS'!CH72</f>
        <v>0</v>
      </c>
      <c r="E71" s="54">
        <f t="shared" si="15"/>
        <v>0</v>
      </c>
      <c r="F71" s="54">
        <f t="shared" si="16"/>
        <v>0</v>
      </c>
      <c r="G71" s="54">
        <f t="shared" si="17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8"/>
        <v>7188.8644202560599</v>
      </c>
      <c r="K71" s="14">
        <f t="shared" si="19"/>
        <v>0</v>
      </c>
      <c r="L71" s="13">
        <f t="shared" si="20"/>
        <v>0</v>
      </c>
      <c r="M71" s="13">
        <f t="shared" si="21"/>
        <v>0</v>
      </c>
    </row>
    <row r="72" spans="1:13" ht="14.25" x14ac:dyDescent="0.2">
      <c r="A72" s="59">
        <v>69</v>
      </c>
      <c r="B72" s="20" t="s">
        <v>95</v>
      </c>
      <c r="C72" s="15">
        <f>+'[1]Table 8 Membership 2.1.14'!H71</f>
        <v>0</v>
      </c>
      <c r="D72" s="54">
        <f>+'10.1.14_SIS'!CH73</f>
        <v>0</v>
      </c>
      <c r="E72" s="54">
        <f t="shared" si="15"/>
        <v>0</v>
      </c>
      <c r="F72" s="54">
        <f t="shared" si="16"/>
        <v>0</v>
      </c>
      <c r="G72" s="54">
        <f t="shared" si="17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8"/>
        <v>6428.1647921281337</v>
      </c>
      <c r="K72" s="14">
        <f t="shared" si="19"/>
        <v>0</v>
      </c>
      <c r="L72" s="13">
        <f t="shared" si="20"/>
        <v>0</v>
      </c>
      <c r="M72" s="13">
        <f t="shared" si="21"/>
        <v>0</v>
      </c>
    </row>
    <row r="73" spans="1:13" ht="14.25" x14ac:dyDescent="0.2">
      <c r="A73" s="60"/>
      <c r="B73" s="22" t="s">
        <v>512</v>
      </c>
      <c r="C73" s="12">
        <f>+'[1]Table 8 Membership 2.1.14'!H72</f>
        <v>1</v>
      </c>
      <c r="D73" s="55">
        <f>+'10.1.14_SIS'!CH74</f>
        <v>1</v>
      </c>
      <c r="E73" s="55">
        <f t="shared" ref="E73" si="22">D73-C73</f>
        <v>0</v>
      </c>
      <c r="F73" s="55">
        <f t="shared" ref="F73" si="23">IF(E73&gt;0,E73,0)</f>
        <v>0</v>
      </c>
      <c r="G73" s="55">
        <f t="shared" ref="G73" si="24">IF(E73&lt;0,E73,0)</f>
        <v>0</v>
      </c>
      <c r="H73" s="11">
        <f>+H59</f>
        <v>5028.4909408288286</v>
      </c>
      <c r="I73" s="11">
        <f>+I59</f>
        <v>614.66000000000008</v>
      </c>
      <c r="J73" s="11">
        <f t="shared" ref="J73" si="25">H73+I73</f>
        <v>5643.1509408288284</v>
      </c>
      <c r="K73" s="10">
        <f t="shared" ref="K73" si="26">E73*J73</f>
        <v>0</v>
      </c>
      <c r="L73" s="11">
        <f t="shared" ref="L73" si="27">IF(K73&gt;0,K73,0)</f>
        <v>0</v>
      </c>
      <c r="M73" s="11">
        <f t="shared" ref="M73" si="28">IF(K73&lt;0,K73,0)</f>
        <v>0</v>
      </c>
    </row>
    <row r="74" spans="1:13" ht="13.5" thickBot="1" x14ac:dyDescent="0.25">
      <c r="A74" s="35"/>
      <c r="B74" s="34" t="s">
        <v>94</v>
      </c>
      <c r="C74" s="67">
        <f>SUM(C4:C73)</f>
        <v>705</v>
      </c>
      <c r="D74" s="68">
        <f>SUM(D4:D73)</f>
        <v>806</v>
      </c>
      <c r="E74" s="68">
        <f>SUM(E4:E73)</f>
        <v>101</v>
      </c>
      <c r="F74" s="68">
        <f>SUM(F4:F73)</f>
        <v>103</v>
      </c>
      <c r="G74" s="68">
        <f>SUM(G4:G73)</f>
        <v>-2</v>
      </c>
      <c r="H74" s="33"/>
      <c r="I74" s="32"/>
      <c r="J74" s="32"/>
      <c r="K74" s="31">
        <f>SUM(K4:K73)</f>
        <v>572606.7265106925</v>
      </c>
      <c r="L74" s="31">
        <f>SUM(L4:L73)</f>
        <v>583815.28761948121</v>
      </c>
      <c r="M74" s="31">
        <f>SUM(M4:M73)</f>
        <v>-11208.561108788728</v>
      </c>
    </row>
    <row r="75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October 1 Mid-year Adjustment for Students</oddHeader>
    <oddFooter>&amp;R&amp;P</oddFooter>
  </headerFooter>
  <colBreaks count="1" manualBreakCount="1">
    <brk id="7" max="73" man="1"/>
  </col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19" t="s">
        <v>522</v>
      </c>
      <c r="B1" s="220"/>
      <c r="C1" s="125" t="s">
        <v>508</v>
      </c>
      <c r="D1" s="124" t="s">
        <v>710</v>
      </c>
      <c r="E1" s="43" t="s">
        <v>709</v>
      </c>
      <c r="F1" s="43" t="s">
        <v>501</v>
      </c>
      <c r="G1" s="43" t="s">
        <v>502</v>
      </c>
      <c r="H1" s="126" t="s">
        <v>517</v>
      </c>
      <c r="I1" s="127" t="s">
        <v>503</v>
      </c>
      <c r="J1" s="124" t="s">
        <v>712</v>
      </c>
      <c r="K1" s="123" t="s">
        <v>505</v>
      </c>
      <c r="L1" s="123" t="s">
        <v>506</v>
      </c>
      <c r="M1" s="123" t="s">
        <v>507</v>
      </c>
    </row>
    <row r="2" spans="1:13" ht="13.9" customHeight="1" x14ac:dyDescent="0.25">
      <c r="A2" s="39"/>
      <c r="B2" s="38"/>
      <c r="C2" s="29">
        <v>1</v>
      </c>
      <c r="D2" s="29">
        <f>C2+1</f>
        <v>2</v>
      </c>
      <c r="E2" s="29">
        <f>D2+1</f>
        <v>3</v>
      </c>
      <c r="F2" s="29">
        <f t="shared" ref="F2:M2" si="0">E2+1</f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28" t="s">
        <v>90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54">
        <f>+'10.1.14_SIS'!CG5</f>
        <v>0</v>
      </c>
      <c r="D4" s="54">
        <f>+'2.1.15_SIS'!CD5</f>
        <v>0</v>
      </c>
      <c r="E4" s="54">
        <f>D4-C4</f>
        <v>0</v>
      </c>
      <c r="F4" s="54">
        <f t="shared" ref="F4:F67" si="1">IF(E4&gt;0,E4,0)</f>
        <v>0</v>
      </c>
      <c r="G4" s="54">
        <f t="shared" ref="G4:G67" si="2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>(H4+I4)*0.5</f>
        <v>2771.6692206674916</v>
      </c>
      <c r="K4" s="14">
        <f t="shared" ref="K4:K67" si="3">E4*J4</f>
        <v>0</v>
      </c>
      <c r="L4" s="13">
        <f t="shared" ref="L4:L67" si="4">IF(K4&gt;0,K4,0)</f>
        <v>0</v>
      </c>
      <c r="M4" s="13">
        <f t="shared" ref="M4:M67" si="5">IF(K4&lt;0,K4,0)</f>
        <v>0</v>
      </c>
    </row>
    <row r="5" spans="1:13" ht="14.25" x14ac:dyDescent="0.2">
      <c r="A5" s="59">
        <v>2</v>
      </c>
      <c r="B5" s="20" t="s">
        <v>162</v>
      </c>
      <c r="C5" s="54">
        <f>+'10.1.14_SIS'!CG6</f>
        <v>0</v>
      </c>
      <c r="D5" s="54">
        <f>+'2.1.15_SIS'!CD6</f>
        <v>0</v>
      </c>
      <c r="E5" s="54">
        <f t="shared" ref="E5:E68" si="6">D5-C5</f>
        <v>0</v>
      </c>
      <c r="F5" s="54">
        <f t="shared" si="1"/>
        <v>0</v>
      </c>
      <c r="G5" s="54">
        <f t="shared" si="2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ref="J5:J68" si="7">(H5+I5)*0.5</f>
        <v>3579.4733208693319</v>
      </c>
      <c r="K5" s="14">
        <f t="shared" si="3"/>
        <v>0</v>
      </c>
      <c r="L5" s="13">
        <f t="shared" si="4"/>
        <v>0</v>
      </c>
      <c r="M5" s="13">
        <f t="shared" si="5"/>
        <v>0</v>
      </c>
    </row>
    <row r="6" spans="1:13" ht="14.25" x14ac:dyDescent="0.2">
      <c r="A6" s="59">
        <v>3</v>
      </c>
      <c r="B6" s="20" t="s">
        <v>161</v>
      </c>
      <c r="C6" s="54">
        <f>+'10.1.14_SIS'!CG7</f>
        <v>0</v>
      </c>
      <c r="D6" s="54">
        <f>+'2.1.15_SIS'!CD7</f>
        <v>0</v>
      </c>
      <c r="E6" s="54">
        <f t="shared" si="6"/>
        <v>0</v>
      </c>
      <c r="F6" s="54">
        <f t="shared" si="1"/>
        <v>0</v>
      </c>
      <c r="G6" s="54">
        <f t="shared" si="2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7"/>
        <v>2376.013101369841</v>
      </c>
      <c r="K6" s="14">
        <f t="shared" si="3"/>
        <v>0</v>
      </c>
      <c r="L6" s="13">
        <f t="shared" si="4"/>
        <v>0</v>
      </c>
      <c r="M6" s="13">
        <f t="shared" si="5"/>
        <v>0</v>
      </c>
    </row>
    <row r="7" spans="1:13" ht="14.25" x14ac:dyDescent="0.2">
      <c r="A7" s="59">
        <v>4</v>
      </c>
      <c r="B7" s="20" t="s">
        <v>160</v>
      </c>
      <c r="C7" s="54">
        <f>+'10.1.14_SIS'!CG8</f>
        <v>0</v>
      </c>
      <c r="D7" s="54">
        <f>+'2.1.15_SIS'!CD8</f>
        <v>0</v>
      </c>
      <c r="E7" s="54">
        <f t="shared" si="6"/>
        <v>0</v>
      </c>
      <c r="F7" s="54">
        <f t="shared" si="1"/>
        <v>0</v>
      </c>
      <c r="G7" s="54">
        <f t="shared" si="2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7"/>
        <v>3352.4090723439285</v>
      </c>
      <c r="K7" s="14">
        <f t="shared" si="3"/>
        <v>0</v>
      </c>
      <c r="L7" s="13">
        <f t="shared" si="4"/>
        <v>0</v>
      </c>
      <c r="M7" s="13">
        <f t="shared" si="5"/>
        <v>0</v>
      </c>
    </row>
    <row r="8" spans="1:13" ht="14.25" x14ac:dyDescent="0.2">
      <c r="A8" s="60">
        <v>5</v>
      </c>
      <c r="B8" s="22" t="s">
        <v>159</v>
      </c>
      <c r="C8" s="55">
        <f>+'10.1.14_SIS'!CG9</f>
        <v>0</v>
      </c>
      <c r="D8" s="55">
        <f>+'2.1.15_SIS'!CD9</f>
        <v>0</v>
      </c>
      <c r="E8" s="55">
        <f t="shared" si="6"/>
        <v>0</v>
      </c>
      <c r="F8" s="55">
        <f t="shared" si="1"/>
        <v>0</v>
      </c>
      <c r="G8" s="55">
        <f t="shared" si="2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7"/>
        <v>2912.4252830049554</v>
      </c>
      <c r="K8" s="10">
        <f t="shared" si="3"/>
        <v>0</v>
      </c>
      <c r="L8" s="11">
        <f t="shared" si="4"/>
        <v>0</v>
      </c>
      <c r="M8" s="11">
        <f t="shared" si="5"/>
        <v>0</v>
      </c>
    </row>
    <row r="9" spans="1:13" ht="14.25" x14ac:dyDescent="0.2">
      <c r="A9" s="59">
        <v>6</v>
      </c>
      <c r="B9" s="20" t="s">
        <v>158</v>
      </c>
      <c r="C9" s="54">
        <f>+'10.1.14_SIS'!CG10</f>
        <v>0</v>
      </c>
      <c r="D9" s="54">
        <f>+'2.1.15_SIS'!CD10</f>
        <v>0</v>
      </c>
      <c r="E9" s="54">
        <f t="shared" si="6"/>
        <v>0</v>
      </c>
      <c r="F9" s="54">
        <f t="shared" si="1"/>
        <v>0</v>
      </c>
      <c r="G9" s="54">
        <f t="shared" si="2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7"/>
        <v>2961.9943062477932</v>
      </c>
      <c r="K9" s="14">
        <f t="shared" si="3"/>
        <v>0</v>
      </c>
      <c r="L9" s="13">
        <f t="shared" si="4"/>
        <v>0</v>
      </c>
      <c r="M9" s="13">
        <f t="shared" si="5"/>
        <v>0</v>
      </c>
    </row>
    <row r="10" spans="1:13" ht="14.25" x14ac:dyDescent="0.2">
      <c r="A10" s="59">
        <v>7</v>
      </c>
      <c r="B10" s="20" t="s">
        <v>157</v>
      </c>
      <c r="C10" s="54">
        <f>+'10.1.14_SIS'!CG11</f>
        <v>0</v>
      </c>
      <c r="D10" s="54">
        <f>+'2.1.15_SIS'!CD11</f>
        <v>0</v>
      </c>
      <c r="E10" s="54">
        <f t="shared" si="6"/>
        <v>0</v>
      </c>
      <c r="F10" s="54">
        <f t="shared" si="1"/>
        <v>0</v>
      </c>
      <c r="G10" s="54">
        <f t="shared" si="2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7"/>
        <v>1499.961598173516</v>
      </c>
      <c r="K10" s="14">
        <f t="shared" si="3"/>
        <v>0</v>
      </c>
      <c r="L10" s="13">
        <f t="shared" si="4"/>
        <v>0</v>
      </c>
      <c r="M10" s="13">
        <f t="shared" si="5"/>
        <v>0</v>
      </c>
    </row>
    <row r="11" spans="1:13" ht="14.25" x14ac:dyDescent="0.2">
      <c r="A11" s="59">
        <v>8</v>
      </c>
      <c r="B11" s="20" t="s">
        <v>156</v>
      </c>
      <c r="C11" s="54">
        <f>+'10.1.14_SIS'!CG12</f>
        <v>0</v>
      </c>
      <c r="D11" s="54">
        <f>+'2.1.15_SIS'!CD12</f>
        <v>0</v>
      </c>
      <c r="E11" s="54">
        <f t="shared" si="6"/>
        <v>0</v>
      </c>
      <c r="F11" s="54">
        <f t="shared" si="1"/>
        <v>0</v>
      </c>
      <c r="G11" s="54">
        <f t="shared" si="2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7"/>
        <v>2697.7812297794271</v>
      </c>
      <c r="K11" s="14">
        <f t="shared" si="3"/>
        <v>0</v>
      </c>
      <c r="L11" s="13">
        <f t="shared" si="4"/>
        <v>0</v>
      </c>
      <c r="M11" s="13">
        <f t="shared" si="5"/>
        <v>0</v>
      </c>
    </row>
    <row r="12" spans="1:13" ht="14.25" x14ac:dyDescent="0.2">
      <c r="A12" s="59">
        <v>9</v>
      </c>
      <c r="B12" s="20" t="s">
        <v>155</v>
      </c>
      <c r="C12" s="54">
        <f>+'10.1.14_SIS'!CG13</f>
        <v>0</v>
      </c>
      <c r="D12" s="54">
        <f>+'2.1.15_SIS'!CD13</f>
        <v>0</v>
      </c>
      <c r="E12" s="54">
        <f t="shared" si="6"/>
        <v>0</v>
      </c>
      <c r="F12" s="54">
        <f t="shared" si="1"/>
        <v>0</v>
      </c>
      <c r="G12" s="54">
        <f t="shared" si="2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7"/>
        <v>2688.6107536022505</v>
      </c>
      <c r="K12" s="14">
        <f t="shared" si="3"/>
        <v>0</v>
      </c>
      <c r="L12" s="13">
        <f t="shared" si="4"/>
        <v>0</v>
      </c>
      <c r="M12" s="13">
        <f t="shared" si="5"/>
        <v>0</v>
      </c>
    </row>
    <row r="13" spans="1:13" ht="14.25" x14ac:dyDescent="0.2">
      <c r="A13" s="60">
        <v>10</v>
      </c>
      <c r="B13" s="22" t="s">
        <v>154</v>
      </c>
      <c r="C13" s="55">
        <f>+'10.1.14_SIS'!CG14</f>
        <v>103</v>
      </c>
      <c r="D13" s="55">
        <f>+'2.1.15_SIS'!CD14</f>
        <v>101</v>
      </c>
      <c r="E13" s="55">
        <f t="shared" si="6"/>
        <v>-2</v>
      </c>
      <c r="F13" s="55">
        <f t="shared" si="1"/>
        <v>0</v>
      </c>
      <c r="G13" s="55">
        <f t="shared" si="2"/>
        <v>-2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7"/>
        <v>2496.207366959236</v>
      </c>
      <c r="K13" s="10">
        <f t="shared" si="3"/>
        <v>-4992.4147339184719</v>
      </c>
      <c r="L13" s="11">
        <f t="shared" si="4"/>
        <v>0</v>
      </c>
      <c r="M13" s="11">
        <f t="shared" si="5"/>
        <v>-4992.4147339184719</v>
      </c>
    </row>
    <row r="14" spans="1:13" ht="14.25" x14ac:dyDescent="0.2">
      <c r="A14" s="59">
        <v>11</v>
      </c>
      <c r="B14" s="20" t="s">
        <v>153</v>
      </c>
      <c r="C14" s="54">
        <f>+'10.1.14_SIS'!CG15</f>
        <v>0</v>
      </c>
      <c r="D14" s="54">
        <f>+'2.1.15_SIS'!CD15</f>
        <v>0</v>
      </c>
      <c r="E14" s="54">
        <f t="shared" si="6"/>
        <v>0</v>
      </c>
      <c r="F14" s="54">
        <f t="shared" si="1"/>
        <v>0</v>
      </c>
      <c r="G14" s="54">
        <f t="shared" si="2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7"/>
        <v>3902.5436118176676</v>
      </c>
      <c r="K14" s="14">
        <f t="shared" si="3"/>
        <v>0</v>
      </c>
      <c r="L14" s="13">
        <f t="shared" si="4"/>
        <v>0</v>
      </c>
      <c r="M14" s="13">
        <f t="shared" si="5"/>
        <v>0</v>
      </c>
    </row>
    <row r="15" spans="1:13" ht="14.25" x14ac:dyDescent="0.2">
      <c r="A15" s="59">
        <v>12</v>
      </c>
      <c r="B15" s="20" t="s">
        <v>152</v>
      </c>
      <c r="C15" s="54">
        <f>+'10.1.14_SIS'!CG16</f>
        <v>0</v>
      </c>
      <c r="D15" s="54">
        <f>+'2.1.15_SIS'!CD16</f>
        <v>0</v>
      </c>
      <c r="E15" s="54">
        <f t="shared" si="6"/>
        <v>0</v>
      </c>
      <c r="F15" s="54">
        <f t="shared" si="1"/>
        <v>0</v>
      </c>
      <c r="G15" s="54">
        <f t="shared" si="2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7"/>
        <v>1364.9570491803279</v>
      </c>
      <c r="K15" s="14">
        <f t="shared" si="3"/>
        <v>0</v>
      </c>
      <c r="L15" s="13">
        <f t="shared" si="4"/>
        <v>0</v>
      </c>
      <c r="M15" s="13">
        <f t="shared" si="5"/>
        <v>0</v>
      </c>
    </row>
    <row r="16" spans="1:13" ht="14.25" x14ac:dyDescent="0.2">
      <c r="A16" s="59">
        <v>13</v>
      </c>
      <c r="B16" s="20" t="s">
        <v>151</v>
      </c>
      <c r="C16" s="54">
        <f>+'10.1.14_SIS'!CG17</f>
        <v>0</v>
      </c>
      <c r="D16" s="54">
        <f>+'2.1.15_SIS'!CD17</f>
        <v>0</v>
      </c>
      <c r="E16" s="54">
        <f t="shared" si="6"/>
        <v>0</v>
      </c>
      <c r="F16" s="54">
        <f t="shared" si="1"/>
        <v>0</v>
      </c>
      <c r="G16" s="54">
        <f t="shared" si="2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7"/>
        <v>3591.5298879166107</v>
      </c>
      <c r="K16" s="14">
        <f t="shared" si="3"/>
        <v>0</v>
      </c>
      <c r="L16" s="13">
        <f t="shared" si="4"/>
        <v>0</v>
      </c>
      <c r="M16" s="13">
        <f t="shared" si="5"/>
        <v>0</v>
      </c>
    </row>
    <row r="17" spans="1:13" ht="14.25" x14ac:dyDescent="0.2">
      <c r="A17" s="59">
        <v>14</v>
      </c>
      <c r="B17" s="20" t="s">
        <v>150</v>
      </c>
      <c r="C17" s="54">
        <f>+'10.1.14_SIS'!CG18</f>
        <v>0</v>
      </c>
      <c r="D17" s="54">
        <f>+'2.1.15_SIS'!CD18</f>
        <v>0</v>
      </c>
      <c r="E17" s="54">
        <f t="shared" si="6"/>
        <v>0</v>
      </c>
      <c r="F17" s="54">
        <f t="shared" si="1"/>
        <v>0</v>
      </c>
      <c r="G17" s="54">
        <f t="shared" si="2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7"/>
        <v>3072.4654706249999</v>
      </c>
      <c r="K17" s="14">
        <f t="shared" si="3"/>
        <v>0</v>
      </c>
      <c r="L17" s="13">
        <f t="shared" si="4"/>
        <v>0</v>
      </c>
      <c r="M17" s="13">
        <f t="shared" si="5"/>
        <v>0</v>
      </c>
    </row>
    <row r="18" spans="1:13" ht="14.25" x14ac:dyDescent="0.2">
      <c r="A18" s="60">
        <v>15</v>
      </c>
      <c r="B18" s="22" t="s">
        <v>149</v>
      </c>
      <c r="C18" s="55">
        <f>+'10.1.14_SIS'!CG19</f>
        <v>0</v>
      </c>
      <c r="D18" s="55">
        <f>+'2.1.15_SIS'!CD19</f>
        <v>0</v>
      </c>
      <c r="E18" s="55">
        <f t="shared" si="6"/>
        <v>0</v>
      </c>
      <c r="F18" s="55">
        <f t="shared" si="1"/>
        <v>0</v>
      </c>
      <c r="G18" s="55">
        <f t="shared" si="2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7"/>
        <v>3151.8142607029977</v>
      </c>
      <c r="K18" s="10">
        <f t="shared" si="3"/>
        <v>0</v>
      </c>
      <c r="L18" s="11">
        <f t="shared" si="4"/>
        <v>0</v>
      </c>
      <c r="M18" s="11">
        <f t="shared" si="5"/>
        <v>0</v>
      </c>
    </row>
    <row r="19" spans="1:13" ht="14.25" x14ac:dyDescent="0.2">
      <c r="A19" s="59">
        <v>16</v>
      </c>
      <c r="B19" s="20" t="s">
        <v>148</v>
      </c>
      <c r="C19" s="54">
        <f>+'10.1.14_SIS'!CG20</f>
        <v>0</v>
      </c>
      <c r="D19" s="54">
        <f>+'2.1.15_SIS'!CD20</f>
        <v>0</v>
      </c>
      <c r="E19" s="54">
        <f t="shared" si="6"/>
        <v>0</v>
      </c>
      <c r="F19" s="54">
        <f t="shared" si="1"/>
        <v>0</v>
      </c>
      <c r="G19" s="54">
        <f t="shared" si="2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7"/>
        <v>1333.4897177171013</v>
      </c>
      <c r="K19" s="14">
        <f t="shared" si="3"/>
        <v>0</v>
      </c>
      <c r="L19" s="13">
        <f t="shared" si="4"/>
        <v>0</v>
      </c>
      <c r="M19" s="13">
        <f t="shared" si="5"/>
        <v>0</v>
      </c>
    </row>
    <row r="20" spans="1:13" ht="14.25" x14ac:dyDescent="0.2">
      <c r="A20" s="59">
        <v>17</v>
      </c>
      <c r="B20" s="20" t="s">
        <v>147</v>
      </c>
      <c r="C20" s="54">
        <f>+'10.1.14_SIS'!CG21</f>
        <v>0</v>
      </c>
      <c r="D20" s="54">
        <f>+'2.1.15_SIS'!CD21</f>
        <v>0</v>
      </c>
      <c r="E20" s="54">
        <f t="shared" si="6"/>
        <v>0</v>
      </c>
      <c r="F20" s="54">
        <f t="shared" si="1"/>
        <v>0</v>
      </c>
      <c r="G20" s="54">
        <f t="shared" si="2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7"/>
        <v>2082.5378304967589</v>
      </c>
      <c r="K20" s="14">
        <f t="shared" si="3"/>
        <v>0</v>
      </c>
      <c r="L20" s="13">
        <f t="shared" si="4"/>
        <v>0</v>
      </c>
      <c r="M20" s="13">
        <f t="shared" si="5"/>
        <v>0</v>
      </c>
    </row>
    <row r="21" spans="1:13" ht="14.25" x14ac:dyDescent="0.2">
      <c r="A21" s="59">
        <v>18</v>
      </c>
      <c r="B21" s="20" t="s">
        <v>146</v>
      </c>
      <c r="C21" s="54">
        <f>+'10.1.14_SIS'!CG22</f>
        <v>0</v>
      </c>
      <c r="D21" s="54">
        <f>+'2.1.15_SIS'!CD22</f>
        <v>0</v>
      </c>
      <c r="E21" s="54">
        <f t="shared" si="6"/>
        <v>0</v>
      </c>
      <c r="F21" s="54">
        <f t="shared" si="1"/>
        <v>0</v>
      </c>
      <c r="G21" s="54">
        <f t="shared" si="2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7"/>
        <v>3600.2516750237864</v>
      </c>
      <c r="K21" s="14">
        <f t="shared" si="3"/>
        <v>0</v>
      </c>
      <c r="L21" s="13">
        <f t="shared" si="4"/>
        <v>0</v>
      </c>
      <c r="M21" s="13">
        <f t="shared" si="5"/>
        <v>0</v>
      </c>
    </row>
    <row r="22" spans="1:13" ht="14.25" x14ac:dyDescent="0.2">
      <c r="A22" s="59">
        <v>19</v>
      </c>
      <c r="B22" s="20" t="s">
        <v>145</v>
      </c>
      <c r="C22" s="54">
        <f>+'10.1.14_SIS'!CG23</f>
        <v>0</v>
      </c>
      <c r="D22" s="54">
        <f>+'2.1.15_SIS'!CD23</f>
        <v>0</v>
      </c>
      <c r="E22" s="54">
        <f t="shared" si="6"/>
        <v>0</v>
      </c>
      <c r="F22" s="54">
        <f t="shared" si="1"/>
        <v>0</v>
      </c>
      <c r="G22" s="54">
        <f t="shared" si="2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7"/>
        <v>3109.9110934730224</v>
      </c>
      <c r="K22" s="14">
        <f t="shared" si="3"/>
        <v>0</v>
      </c>
      <c r="L22" s="13">
        <f t="shared" si="4"/>
        <v>0</v>
      </c>
      <c r="M22" s="13">
        <f t="shared" si="5"/>
        <v>0</v>
      </c>
    </row>
    <row r="23" spans="1:13" ht="14.25" x14ac:dyDescent="0.2">
      <c r="A23" s="60">
        <v>20</v>
      </c>
      <c r="B23" s="22" t="s">
        <v>144</v>
      </c>
      <c r="C23" s="55">
        <f>+'10.1.14_SIS'!CG24</f>
        <v>0</v>
      </c>
      <c r="D23" s="55">
        <f>+'2.1.15_SIS'!CD24</f>
        <v>0</v>
      </c>
      <c r="E23" s="55">
        <f t="shared" si="6"/>
        <v>0</v>
      </c>
      <c r="F23" s="55">
        <f t="shared" si="1"/>
        <v>0</v>
      </c>
      <c r="G23" s="55">
        <f t="shared" si="2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7"/>
        <v>2932.3450782781006</v>
      </c>
      <c r="K23" s="10">
        <f t="shared" si="3"/>
        <v>0</v>
      </c>
      <c r="L23" s="11">
        <f t="shared" si="4"/>
        <v>0</v>
      </c>
      <c r="M23" s="11">
        <f t="shared" si="5"/>
        <v>0</v>
      </c>
    </row>
    <row r="24" spans="1:13" ht="14.25" x14ac:dyDescent="0.2">
      <c r="A24" s="59">
        <v>21</v>
      </c>
      <c r="B24" s="20" t="s">
        <v>143</v>
      </c>
      <c r="C24" s="54">
        <f>+'10.1.14_SIS'!CG25</f>
        <v>0</v>
      </c>
      <c r="D24" s="54">
        <f>+'2.1.15_SIS'!CD25</f>
        <v>0</v>
      </c>
      <c r="E24" s="54">
        <f t="shared" si="6"/>
        <v>0</v>
      </c>
      <c r="F24" s="54">
        <f t="shared" si="1"/>
        <v>0</v>
      </c>
      <c r="G24" s="54">
        <f t="shared" si="2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7"/>
        <v>3346.3271147933883</v>
      </c>
      <c r="K24" s="14">
        <f t="shared" si="3"/>
        <v>0</v>
      </c>
      <c r="L24" s="13">
        <f t="shared" si="4"/>
        <v>0</v>
      </c>
      <c r="M24" s="13">
        <f t="shared" si="5"/>
        <v>0</v>
      </c>
    </row>
    <row r="25" spans="1:13" ht="14.25" x14ac:dyDescent="0.2">
      <c r="A25" s="59">
        <v>22</v>
      </c>
      <c r="B25" s="20" t="s">
        <v>142</v>
      </c>
      <c r="C25" s="54">
        <f>+'10.1.14_SIS'!CG26</f>
        <v>0</v>
      </c>
      <c r="D25" s="54">
        <f>+'2.1.15_SIS'!CD26</f>
        <v>0</v>
      </c>
      <c r="E25" s="54">
        <f t="shared" si="6"/>
        <v>0</v>
      </c>
      <c r="F25" s="54">
        <f t="shared" si="1"/>
        <v>0</v>
      </c>
      <c r="G25" s="54">
        <f t="shared" si="2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7"/>
        <v>3456.2349904097996</v>
      </c>
      <c r="K25" s="14">
        <f t="shared" si="3"/>
        <v>0</v>
      </c>
      <c r="L25" s="13">
        <f t="shared" si="4"/>
        <v>0</v>
      </c>
      <c r="M25" s="13">
        <f t="shared" si="5"/>
        <v>0</v>
      </c>
    </row>
    <row r="26" spans="1:13" ht="14.25" x14ac:dyDescent="0.2">
      <c r="A26" s="59">
        <v>23</v>
      </c>
      <c r="B26" s="20" t="s">
        <v>141</v>
      </c>
      <c r="C26" s="54">
        <f>+'10.1.14_SIS'!CG27</f>
        <v>0</v>
      </c>
      <c r="D26" s="54">
        <f>+'2.1.15_SIS'!CD27</f>
        <v>0</v>
      </c>
      <c r="E26" s="54">
        <f t="shared" si="6"/>
        <v>0</v>
      </c>
      <c r="F26" s="54">
        <f t="shared" si="1"/>
        <v>0</v>
      </c>
      <c r="G26" s="54">
        <f t="shared" si="2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7"/>
        <v>2849.8007632989579</v>
      </c>
      <c r="K26" s="14">
        <f t="shared" si="3"/>
        <v>0</v>
      </c>
      <c r="L26" s="13">
        <f t="shared" si="4"/>
        <v>0</v>
      </c>
      <c r="M26" s="13">
        <f t="shared" si="5"/>
        <v>0</v>
      </c>
    </row>
    <row r="27" spans="1:13" ht="14.25" x14ac:dyDescent="0.2">
      <c r="A27" s="59">
        <v>24</v>
      </c>
      <c r="B27" s="20" t="s">
        <v>140</v>
      </c>
      <c r="C27" s="54">
        <f>+'10.1.14_SIS'!CG28</f>
        <v>0</v>
      </c>
      <c r="D27" s="54">
        <f>+'2.1.15_SIS'!CD28</f>
        <v>0</v>
      </c>
      <c r="E27" s="54">
        <f t="shared" si="6"/>
        <v>0</v>
      </c>
      <c r="F27" s="54">
        <f t="shared" si="1"/>
        <v>0</v>
      </c>
      <c r="G27" s="54">
        <f t="shared" si="2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7"/>
        <v>1732.96201807885</v>
      </c>
      <c r="K27" s="14">
        <f t="shared" si="3"/>
        <v>0</v>
      </c>
      <c r="L27" s="13">
        <f t="shared" si="4"/>
        <v>0</v>
      </c>
      <c r="M27" s="13">
        <f t="shared" si="5"/>
        <v>0</v>
      </c>
    </row>
    <row r="28" spans="1:13" ht="14.25" x14ac:dyDescent="0.2">
      <c r="A28" s="60">
        <v>25</v>
      </c>
      <c r="B28" s="22" t="s">
        <v>139</v>
      </c>
      <c r="C28" s="55">
        <f>+'10.1.14_SIS'!CG29</f>
        <v>0</v>
      </c>
      <c r="D28" s="55">
        <f>+'2.1.15_SIS'!CD29</f>
        <v>0</v>
      </c>
      <c r="E28" s="55">
        <f t="shared" si="6"/>
        <v>0</v>
      </c>
      <c r="F28" s="55">
        <f t="shared" si="1"/>
        <v>0</v>
      </c>
      <c r="G28" s="55">
        <f t="shared" si="2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7"/>
        <v>2413.4010137472851</v>
      </c>
      <c r="K28" s="10">
        <f t="shared" si="3"/>
        <v>0</v>
      </c>
      <c r="L28" s="11">
        <f t="shared" si="4"/>
        <v>0</v>
      </c>
      <c r="M28" s="11">
        <f t="shared" si="5"/>
        <v>0</v>
      </c>
    </row>
    <row r="29" spans="1:13" ht="14.25" x14ac:dyDescent="0.2">
      <c r="A29" s="59">
        <v>26</v>
      </c>
      <c r="B29" s="20" t="s">
        <v>138</v>
      </c>
      <c r="C29" s="54">
        <f>+'10.1.14_SIS'!CG30</f>
        <v>0</v>
      </c>
      <c r="D29" s="54">
        <f>+'2.1.15_SIS'!CD30</f>
        <v>0</v>
      </c>
      <c r="E29" s="54">
        <f t="shared" si="6"/>
        <v>0</v>
      </c>
      <c r="F29" s="54">
        <f t="shared" si="1"/>
        <v>0</v>
      </c>
      <c r="G29" s="54">
        <f t="shared" si="2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7"/>
        <v>2130.6974985285419</v>
      </c>
      <c r="K29" s="14">
        <f t="shared" si="3"/>
        <v>0</v>
      </c>
      <c r="L29" s="13">
        <f t="shared" si="4"/>
        <v>0</v>
      </c>
      <c r="M29" s="13">
        <f t="shared" si="5"/>
        <v>0</v>
      </c>
    </row>
    <row r="30" spans="1:13" ht="14.25" x14ac:dyDescent="0.2">
      <c r="A30" s="59">
        <v>27</v>
      </c>
      <c r="B30" s="20" t="s">
        <v>137</v>
      </c>
      <c r="C30" s="54">
        <f>+'10.1.14_SIS'!CG31</f>
        <v>0</v>
      </c>
      <c r="D30" s="54">
        <f>+'2.1.15_SIS'!CD31</f>
        <v>0</v>
      </c>
      <c r="E30" s="54">
        <f t="shared" si="6"/>
        <v>0</v>
      </c>
      <c r="F30" s="54">
        <f t="shared" si="1"/>
        <v>0</v>
      </c>
      <c r="G30" s="54">
        <f t="shared" si="2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7"/>
        <v>3248.9806919988505</v>
      </c>
      <c r="K30" s="14">
        <f t="shared" si="3"/>
        <v>0</v>
      </c>
      <c r="L30" s="13">
        <f t="shared" si="4"/>
        <v>0</v>
      </c>
      <c r="M30" s="13">
        <f t="shared" si="5"/>
        <v>0</v>
      </c>
    </row>
    <row r="31" spans="1:13" ht="14.25" x14ac:dyDescent="0.2">
      <c r="A31" s="59">
        <v>28</v>
      </c>
      <c r="B31" s="20" t="s">
        <v>136</v>
      </c>
      <c r="C31" s="54">
        <f>+'10.1.14_SIS'!CG32</f>
        <v>0</v>
      </c>
      <c r="D31" s="54">
        <f>+'2.1.15_SIS'!CD32</f>
        <v>0</v>
      </c>
      <c r="E31" s="54">
        <f t="shared" si="6"/>
        <v>0</v>
      </c>
      <c r="F31" s="54">
        <f t="shared" si="1"/>
        <v>0</v>
      </c>
      <c r="G31" s="54">
        <f t="shared" si="2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7"/>
        <v>1915.9079423284411</v>
      </c>
      <c r="K31" s="14">
        <f t="shared" si="3"/>
        <v>0</v>
      </c>
      <c r="L31" s="13">
        <f t="shared" si="4"/>
        <v>0</v>
      </c>
      <c r="M31" s="13">
        <f t="shared" si="5"/>
        <v>0</v>
      </c>
    </row>
    <row r="32" spans="1:13" ht="14.25" x14ac:dyDescent="0.2">
      <c r="A32" s="59">
        <v>29</v>
      </c>
      <c r="B32" s="20" t="s">
        <v>135</v>
      </c>
      <c r="C32" s="54">
        <f>+'10.1.14_SIS'!CG33</f>
        <v>0</v>
      </c>
      <c r="D32" s="54">
        <f>+'2.1.15_SIS'!CD33</f>
        <v>0</v>
      </c>
      <c r="E32" s="54">
        <f t="shared" si="6"/>
        <v>0</v>
      </c>
      <c r="F32" s="54">
        <f t="shared" si="1"/>
        <v>0</v>
      </c>
      <c r="G32" s="54">
        <f t="shared" si="2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7"/>
        <v>2296.9811605086861</v>
      </c>
      <c r="K32" s="14">
        <f t="shared" si="3"/>
        <v>0</v>
      </c>
      <c r="L32" s="13">
        <f t="shared" si="4"/>
        <v>0</v>
      </c>
      <c r="M32" s="13">
        <f t="shared" si="5"/>
        <v>0</v>
      </c>
    </row>
    <row r="33" spans="1:13" ht="14.25" x14ac:dyDescent="0.2">
      <c r="A33" s="60">
        <v>30</v>
      </c>
      <c r="B33" s="22" t="s">
        <v>134</v>
      </c>
      <c r="C33" s="55">
        <f>+'10.1.14_SIS'!CG34</f>
        <v>0</v>
      </c>
      <c r="D33" s="55">
        <f>+'2.1.15_SIS'!CD34</f>
        <v>0</v>
      </c>
      <c r="E33" s="55">
        <f t="shared" si="6"/>
        <v>0</v>
      </c>
      <c r="F33" s="55">
        <f t="shared" si="1"/>
        <v>0</v>
      </c>
      <c r="G33" s="55">
        <f t="shared" si="2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7"/>
        <v>3265.8513636998382</v>
      </c>
      <c r="K33" s="10">
        <f t="shared" si="3"/>
        <v>0</v>
      </c>
      <c r="L33" s="11">
        <f t="shared" si="4"/>
        <v>0</v>
      </c>
      <c r="M33" s="11">
        <f t="shared" si="5"/>
        <v>0</v>
      </c>
    </row>
    <row r="34" spans="1:13" ht="14.25" x14ac:dyDescent="0.2">
      <c r="A34" s="59">
        <v>31</v>
      </c>
      <c r="B34" s="20" t="s">
        <v>133</v>
      </c>
      <c r="C34" s="54">
        <f>+'10.1.14_SIS'!CG35</f>
        <v>0</v>
      </c>
      <c r="D34" s="54">
        <f>+'2.1.15_SIS'!CD35</f>
        <v>0</v>
      </c>
      <c r="E34" s="54">
        <f t="shared" si="6"/>
        <v>0</v>
      </c>
      <c r="F34" s="54">
        <f t="shared" si="1"/>
        <v>0</v>
      </c>
      <c r="G34" s="54">
        <f t="shared" si="2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7"/>
        <v>2570.7238358434265</v>
      </c>
      <c r="K34" s="14">
        <f t="shared" si="3"/>
        <v>0</v>
      </c>
      <c r="L34" s="13">
        <f t="shared" si="4"/>
        <v>0</v>
      </c>
      <c r="M34" s="13">
        <f t="shared" si="5"/>
        <v>0</v>
      </c>
    </row>
    <row r="35" spans="1:13" ht="14.25" x14ac:dyDescent="0.2">
      <c r="A35" s="59">
        <v>32</v>
      </c>
      <c r="B35" s="20" t="s">
        <v>132</v>
      </c>
      <c r="C35" s="54">
        <f>+'10.1.14_SIS'!CG36</f>
        <v>0</v>
      </c>
      <c r="D35" s="54">
        <f>+'2.1.15_SIS'!CD36</f>
        <v>0</v>
      </c>
      <c r="E35" s="54">
        <f t="shared" si="6"/>
        <v>0</v>
      </c>
      <c r="F35" s="54">
        <f t="shared" si="1"/>
        <v>0</v>
      </c>
      <c r="G35" s="54">
        <f t="shared" si="2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7"/>
        <v>3106.2945945305637</v>
      </c>
      <c r="K35" s="14">
        <f t="shared" si="3"/>
        <v>0</v>
      </c>
      <c r="L35" s="13">
        <f t="shared" si="4"/>
        <v>0</v>
      </c>
      <c r="M35" s="13">
        <f t="shared" si="5"/>
        <v>0</v>
      </c>
    </row>
    <row r="36" spans="1:13" ht="14.25" x14ac:dyDescent="0.2">
      <c r="A36" s="59">
        <v>33</v>
      </c>
      <c r="B36" s="20" t="s">
        <v>131</v>
      </c>
      <c r="C36" s="54">
        <f>+'10.1.14_SIS'!CG37</f>
        <v>0</v>
      </c>
      <c r="D36" s="54">
        <f>+'2.1.15_SIS'!CD37</f>
        <v>0</v>
      </c>
      <c r="E36" s="54">
        <f t="shared" si="6"/>
        <v>0</v>
      </c>
      <c r="F36" s="54">
        <f t="shared" si="1"/>
        <v>0</v>
      </c>
      <c r="G36" s="54">
        <f t="shared" si="2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7"/>
        <v>3055.7677279042618</v>
      </c>
      <c r="K36" s="14">
        <f t="shared" si="3"/>
        <v>0</v>
      </c>
      <c r="L36" s="13">
        <f t="shared" si="4"/>
        <v>0</v>
      </c>
      <c r="M36" s="13">
        <f t="shared" si="5"/>
        <v>0</v>
      </c>
    </row>
    <row r="37" spans="1:13" ht="14.25" x14ac:dyDescent="0.2">
      <c r="A37" s="59">
        <v>34</v>
      </c>
      <c r="B37" s="20" t="s">
        <v>130</v>
      </c>
      <c r="C37" s="54">
        <f>+'10.1.14_SIS'!CG38</f>
        <v>0</v>
      </c>
      <c r="D37" s="54">
        <f>+'2.1.15_SIS'!CD38</f>
        <v>0</v>
      </c>
      <c r="E37" s="54">
        <f t="shared" si="6"/>
        <v>0</v>
      </c>
      <c r="F37" s="54">
        <f t="shared" si="1"/>
        <v>0</v>
      </c>
      <c r="G37" s="54">
        <f t="shared" si="2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7"/>
        <v>3468.1038421394505</v>
      </c>
      <c r="K37" s="14">
        <f t="shared" si="3"/>
        <v>0</v>
      </c>
      <c r="L37" s="13">
        <f t="shared" si="4"/>
        <v>0</v>
      </c>
      <c r="M37" s="13">
        <f t="shared" si="5"/>
        <v>0</v>
      </c>
    </row>
    <row r="38" spans="1:13" ht="14.25" x14ac:dyDescent="0.2">
      <c r="A38" s="60">
        <v>35</v>
      </c>
      <c r="B38" s="22" t="s">
        <v>129</v>
      </c>
      <c r="C38" s="55">
        <f>+'10.1.14_SIS'!CG39</f>
        <v>0</v>
      </c>
      <c r="D38" s="55">
        <f>+'2.1.15_SIS'!CD39</f>
        <v>0</v>
      </c>
      <c r="E38" s="55">
        <f t="shared" si="6"/>
        <v>0</v>
      </c>
      <c r="F38" s="55">
        <f t="shared" si="1"/>
        <v>0</v>
      </c>
      <c r="G38" s="55">
        <f t="shared" si="2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7"/>
        <v>2852.1041030238803</v>
      </c>
      <c r="K38" s="10">
        <f t="shared" si="3"/>
        <v>0</v>
      </c>
      <c r="L38" s="11">
        <f t="shared" si="4"/>
        <v>0</v>
      </c>
      <c r="M38" s="11">
        <f t="shared" si="5"/>
        <v>0</v>
      </c>
    </row>
    <row r="39" spans="1:13" ht="14.25" x14ac:dyDescent="0.2">
      <c r="A39" s="59">
        <v>36</v>
      </c>
      <c r="B39" s="20" t="s">
        <v>128</v>
      </c>
      <c r="C39" s="54">
        <f>+'10.1.14_SIS'!CG40</f>
        <v>0</v>
      </c>
      <c r="D39" s="54">
        <f>+'2.1.15_SIS'!CD40</f>
        <v>0</v>
      </c>
      <c r="E39" s="54">
        <f t="shared" si="6"/>
        <v>0</v>
      </c>
      <c r="F39" s="54">
        <f t="shared" si="1"/>
        <v>0</v>
      </c>
      <c r="G39" s="54">
        <f t="shared" si="2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7"/>
        <v>2174.3672795383109</v>
      </c>
      <c r="K39" s="14">
        <f t="shared" si="3"/>
        <v>0</v>
      </c>
      <c r="L39" s="13">
        <f t="shared" si="4"/>
        <v>0</v>
      </c>
      <c r="M39" s="13">
        <f t="shared" si="5"/>
        <v>0</v>
      </c>
    </row>
    <row r="40" spans="1:13" ht="14.25" x14ac:dyDescent="0.2">
      <c r="A40" s="59">
        <v>37</v>
      </c>
      <c r="B40" s="20" t="s">
        <v>127</v>
      </c>
      <c r="C40" s="54">
        <f>+'10.1.14_SIS'!CG41</f>
        <v>0</v>
      </c>
      <c r="D40" s="54">
        <f>+'2.1.15_SIS'!CD41</f>
        <v>0</v>
      </c>
      <c r="E40" s="54">
        <f t="shared" si="6"/>
        <v>0</v>
      </c>
      <c r="F40" s="54">
        <f t="shared" si="1"/>
        <v>0</v>
      </c>
      <c r="G40" s="54">
        <f t="shared" si="2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7"/>
        <v>3159.4969630158844</v>
      </c>
      <c r="K40" s="14">
        <f t="shared" si="3"/>
        <v>0</v>
      </c>
      <c r="L40" s="13">
        <f t="shared" si="4"/>
        <v>0</v>
      </c>
      <c r="M40" s="13">
        <f t="shared" si="5"/>
        <v>0</v>
      </c>
    </row>
    <row r="41" spans="1:13" ht="14.25" x14ac:dyDescent="0.2">
      <c r="A41" s="59">
        <v>38</v>
      </c>
      <c r="B41" s="20" t="s">
        <v>126</v>
      </c>
      <c r="C41" s="54">
        <f>+'10.1.14_SIS'!CG42</f>
        <v>0</v>
      </c>
      <c r="D41" s="54">
        <f>+'2.1.15_SIS'!CD42</f>
        <v>0</v>
      </c>
      <c r="E41" s="54">
        <f t="shared" si="6"/>
        <v>0</v>
      </c>
      <c r="F41" s="54">
        <f t="shared" si="1"/>
        <v>0</v>
      </c>
      <c r="G41" s="54">
        <f t="shared" si="2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7"/>
        <v>1459.3608776458441</v>
      </c>
      <c r="K41" s="14">
        <f t="shared" si="3"/>
        <v>0</v>
      </c>
      <c r="L41" s="13">
        <f t="shared" si="4"/>
        <v>0</v>
      </c>
      <c r="M41" s="13">
        <f t="shared" si="5"/>
        <v>0</v>
      </c>
    </row>
    <row r="42" spans="1:13" ht="14.25" x14ac:dyDescent="0.2">
      <c r="A42" s="59">
        <v>39</v>
      </c>
      <c r="B42" s="20" t="s">
        <v>125</v>
      </c>
      <c r="C42" s="54">
        <f>+'10.1.14_SIS'!CG43</f>
        <v>0</v>
      </c>
      <c r="D42" s="54">
        <f>+'2.1.15_SIS'!CD43</f>
        <v>0</v>
      </c>
      <c r="E42" s="54">
        <f t="shared" si="6"/>
        <v>0</v>
      </c>
      <c r="F42" s="54">
        <f t="shared" si="1"/>
        <v>0</v>
      </c>
      <c r="G42" s="54">
        <f t="shared" si="2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7"/>
        <v>2218.280705678666</v>
      </c>
      <c r="K42" s="14">
        <f t="shared" si="3"/>
        <v>0</v>
      </c>
      <c r="L42" s="13">
        <f t="shared" si="4"/>
        <v>0</v>
      </c>
      <c r="M42" s="13">
        <f t="shared" si="5"/>
        <v>0</v>
      </c>
    </row>
    <row r="43" spans="1:13" ht="14.25" x14ac:dyDescent="0.2">
      <c r="A43" s="60">
        <v>40</v>
      </c>
      <c r="B43" s="22" t="s">
        <v>124</v>
      </c>
      <c r="C43" s="55">
        <f>+'10.1.14_SIS'!CG44</f>
        <v>0</v>
      </c>
      <c r="D43" s="55">
        <f>+'2.1.15_SIS'!CD44</f>
        <v>0</v>
      </c>
      <c r="E43" s="55">
        <f t="shared" si="6"/>
        <v>0</v>
      </c>
      <c r="F43" s="55">
        <f t="shared" si="1"/>
        <v>0</v>
      </c>
      <c r="G43" s="55">
        <f t="shared" si="2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7"/>
        <v>2911.0405142849204</v>
      </c>
      <c r="K43" s="10">
        <f t="shared" si="3"/>
        <v>0</v>
      </c>
      <c r="L43" s="11">
        <f t="shared" si="4"/>
        <v>0</v>
      </c>
      <c r="M43" s="11">
        <f t="shared" si="5"/>
        <v>0</v>
      </c>
    </row>
    <row r="44" spans="1:13" ht="14.25" x14ac:dyDescent="0.2">
      <c r="A44" s="59">
        <v>41</v>
      </c>
      <c r="B44" s="20" t="s">
        <v>123</v>
      </c>
      <c r="C44" s="54">
        <f>+'10.1.14_SIS'!CG45</f>
        <v>0</v>
      </c>
      <c r="D44" s="54">
        <f>+'2.1.15_SIS'!CD45</f>
        <v>0</v>
      </c>
      <c r="E44" s="54">
        <f t="shared" si="6"/>
        <v>0</v>
      </c>
      <c r="F44" s="54">
        <f t="shared" si="1"/>
        <v>0</v>
      </c>
      <c r="G44" s="54">
        <f t="shared" si="2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7"/>
        <v>2088.7074287358237</v>
      </c>
      <c r="K44" s="14">
        <f t="shared" si="3"/>
        <v>0</v>
      </c>
      <c r="L44" s="13">
        <f t="shared" si="4"/>
        <v>0</v>
      </c>
      <c r="M44" s="13">
        <f t="shared" si="5"/>
        <v>0</v>
      </c>
    </row>
    <row r="45" spans="1:13" ht="14.25" x14ac:dyDescent="0.2">
      <c r="A45" s="59">
        <v>42</v>
      </c>
      <c r="B45" s="20" t="s">
        <v>122</v>
      </c>
      <c r="C45" s="54">
        <f>+'10.1.14_SIS'!CG46</f>
        <v>0</v>
      </c>
      <c r="D45" s="54">
        <f>+'2.1.15_SIS'!CD46</f>
        <v>0</v>
      </c>
      <c r="E45" s="54">
        <f t="shared" si="6"/>
        <v>0</v>
      </c>
      <c r="F45" s="54">
        <f t="shared" si="1"/>
        <v>0</v>
      </c>
      <c r="G45" s="54">
        <f t="shared" si="2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7"/>
        <v>2823.9438875684341</v>
      </c>
      <c r="K45" s="14">
        <f t="shared" si="3"/>
        <v>0</v>
      </c>
      <c r="L45" s="13">
        <f t="shared" si="4"/>
        <v>0</v>
      </c>
      <c r="M45" s="13">
        <f t="shared" si="5"/>
        <v>0</v>
      </c>
    </row>
    <row r="46" spans="1:13" ht="14.25" x14ac:dyDescent="0.2">
      <c r="A46" s="59">
        <v>43</v>
      </c>
      <c r="B46" s="20" t="s">
        <v>121</v>
      </c>
      <c r="C46" s="54">
        <f>+'10.1.14_SIS'!CG47</f>
        <v>0</v>
      </c>
      <c r="D46" s="54">
        <f>+'2.1.15_SIS'!CD47</f>
        <v>0</v>
      </c>
      <c r="E46" s="54">
        <f t="shared" si="6"/>
        <v>0</v>
      </c>
      <c r="F46" s="54">
        <f t="shared" si="1"/>
        <v>0</v>
      </c>
      <c r="G46" s="54">
        <f t="shared" si="2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7"/>
        <v>3181.6769360297349</v>
      </c>
      <c r="K46" s="14">
        <f t="shared" si="3"/>
        <v>0</v>
      </c>
      <c r="L46" s="13">
        <f t="shared" si="4"/>
        <v>0</v>
      </c>
      <c r="M46" s="13">
        <f t="shared" si="5"/>
        <v>0</v>
      </c>
    </row>
    <row r="47" spans="1:13" ht="14.25" x14ac:dyDescent="0.2">
      <c r="A47" s="59">
        <v>44</v>
      </c>
      <c r="B47" s="20" t="s">
        <v>120</v>
      </c>
      <c r="C47" s="54">
        <f>+'10.1.14_SIS'!CG48</f>
        <v>0</v>
      </c>
      <c r="D47" s="54">
        <f>+'2.1.15_SIS'!CD48</f>
        <v>0</v>
      </c>
      <c r="E47" s="54">
        <f t="shared" si="6"/>
        <v>0</v>
      </c>
      <c r="F47" s="54">
        <f t="shared" si="1"/>
        <v>0</v>
      </c>
      <c r="G47" s="54">
        <f t="shared" si="2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7"/>
        <v>2780.3779075910179</v>
      </c>
      <c r="K47" s="14">
        <f t="shared" si="3"/>
        <v>0</v>
      </c>
      <c r="L47" s="13">
        <f t="shared" si="4"/>
        <v>0</v>
      </c>
      <c r="M47" s="13">
        <f t="shared" si="5"/>
        <v>0</v>
      </c>
    </row>
    <row r="48" spans="1:13" ht="14.25" x14ac:dyDescent="0.2">
      <c r="A48" s="60">
        <v>45</v>
      </c>
      <c r="B48" s="22" t="s">
        <v>119</v>
      </c>
      <c r="C48" s="55">
        <f>+'10.1.14_SIS'!CG49</f>
        <v>0</v>
      </c>
      <c r="D48" s="55">
        <f>+'2.1.15_SIS'!CD49</f>
        <v>0</v>
      </c>
      <c r="E48" s="55">
        <f t="shared" si="6"/>
        <v>0</v>
      </c>
      <c r="F48" s="55">
        <f t="shared" si="1"/>
        <v>0</v>
      </c>
      <c r="G48" s="55">
        <f t="shared" si="2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7"/>
        <v>1404.0036249734551</v>
      </c>
      <c r="K48" s="10">
        <f t="shared" si="3"/>
        <v>0</v>
      </c>
      <c r="L48" s="11">
        <f t="shared" si="4"/>
        <v>0</v>
      </c>
      <c r="M48" s="11">
        <f t="shared" si="5"/>
        <v>0</v>
      </c>
    </row>
    <row r="49" spans="1:13" ht="14.25" x14ac:dyDescent="0.2">
      <c r="A49" s="59">
        <v>46</v>
      </c>
      <c r="B49" s="20" t="s">
        <v>118</v>
      </c>
      <c r="C49" s="54">
        <f>+'10.1.14_SIS'!CG50</f>
        <v>0</v>
      </c>
      <c r="D49" s="54">
        <f>+'2.1.15_SIS'!CD50</f>
        <v>0</v>
      </c>
      <c r="E49" s="54">
        <f t="shared" si="6"/>
        <v>0</v>
      </c>
      <c r="F49" s="54">
        <f t="shared" si="1"/>
        <v>0</v>
      </c>
      <c r="G49" s="54">
        <f t="shared" si="2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7"/>
        <v>3389.6372234044193</v>
      </c>
      <c r="K49" s="14">
        <f t="shared" si="3"/>
        <v>0</v>
      </c>
      <c r="L49" s="13">
        <f t="shared" si="4"/>
        <v>0</v>
      </c>
      <c r="M49" s="13">
        <f t="shared" si="5"/>
        <v>0</v>
      </c>
    </row>
    <row r="50" spans="1:13" ht="14.25" x14ac:dyDescent="0.2">
      <c r="A50" s="59">
        <v>47</v>
      </c>
      <c r="B50" s="20" t="s">
        <v>117</v>
      </c>
      <c r="C50" s="54">
        <f>+'10.1.14_SIS'!CG51</f>
        <v>0</v>
      </c>
      <c r="D50" s="54">
        <f>+'2.1.15_SIS'!CD51</f>
        <v>0</v>
      </c>
      <c r="E50" s="54">
        <f t="shared" si="6"/>
        <v>0</v>
      </c>
      <c r="F50" s="54">
        <f t="shared" si="1"/>
        <v>0</v>
      </c>
      <c r="G50" s="54">
        <f t="shared" si="2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7"/>
        <v>1717.4542628823369</v>
      </c>
      <c r="K50" s="14">
        <f t="shared" si="3"/>
        <v>0</v>
      </c>
      <c r="L50" s="13">
        <f t="shared" si="4"/>
        <v>0</v>
      </c>
      <c r="M50" s="13">
        <f t="shared" si="5"/>
        <v>0</v>
      </c>
    </row>
    <row r="51" spans="1:13" ht="14.25" x14ac:dyDescent="0.2">
      <c r="A51" s="59">
        <v>48</v>
      </c>
      <c r="B51" s="20" t="s">
        <v>116</v>
      </c>
      <c r="C51" s="54">
        <f>+'10.1.14_SIS'!CG52</f>
        <v>0</v>
      </c>
      <c r="D51" s="54">
        <f>+'2.1.15_SIS'!CD52</f>
        <v>0</v>
      </c>
      <c r="E51" s="54">
        <f t="shared" si="6"/>
        <v>0</v>
      </c>
      <c r="F51" s="54">
        <f t="shared" si="1"/>
        <v>0</v>
      </c>
      <c r="G51" s="54">
        <f t="shared" si="2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7"/>
        <v>2427.2141264900361</v>
      </c>
      <c r="K51" s="14">
        <f t="shared" si="3"/>
        <v>0</v>
      </c>
      <c r="L51" s="13">
        <f t="shared" si="4"/>
        <v>0</v>
      </c>
      <c r="M51" s="13">
        <f t="shared" si="5"/>
        <v>0</v>
      </c>
    </row>
    <row r="52" spans="1:13" ht="14.25" x14ac:dyDescent="0.2">
      <c r="A52" s="59">
        <v>49</v>
      </c>
      <c r="B52" s="20" t="s">
        <v>115</v>
      </c>
      <c r="C52" s="54">
        <f>+'10.1.14_SIS'!CG53</f>
        <v>0</v>
      </c>
      <c r="D52" s="54">
        <f>+'2.1.15_SIS'!CD53</f>
        <v>0</v>
      </c>
      <c r="E52" s="54">
        <f t="shared" si="6"/>
        <v>0</v>
      </c>
      <c r="F52" s="54">
        <f t="shared" si="1"/>
        <v>0</v>
      </c>
      <c r="G52" s="54">
        <f t="shared" si="2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7"/>
        <v>2785.1577657829594</v>
      </c>
      <c r="K52" s="14">
        <f t="shared" si="3"/>
        <v>0</v>
      </c>
      <c r="L52" s="13">
        <f t="shared" si="4"/>
        <v>0</v>
      </c>
      <c r="M52" s="13">
        <f t="shared" si="5"/>
        <v>0</v>
      </c>
    </row>
    <row r="53" spans="1:13" ht="14.25" x14ac:dyDescent="0.2">
      <c r="A53" s="60">
        <v>50</v>
      </c>
      <c r="B53" s="22" t="s">
        <v>114</v>
      </c>
      <c r="C53" s="55">
        <f>+'10.1.14_SIS'!CG54</f>
        <v>0</v>
      </c>
      <c r="D53" s="55">
        <f>+'2.1.15_SIS'!CD54</f>
        <v>0</v>
      </c>
      <c r="E53" s="55">
        <f t="shared" si="6"/>
        <v>0</v>
      </c>
      <c r="F53" s="55">
        <f t="shared" si="1"/>
        <v>0</v>
      </c>
      <c r="G53" s="55">
        <f t="shared" si="2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7"/>
        <v>2906.0746361350839</v>
      </c>
      <c r="K53" s="10">
        <f t="shared" si="3"/>
        <v>0</v>
      </c>
      <c r="L53" s="11">
        <f t="shared" si="4"/>
        <v>0</v>
      </c>
      <c r="M53" s="11">
        <f t="shared" si="5"/>
        <v>0</v>
      </c>
    </row>
    <row r="54" spans="1:13" ht="14.25" x14ac:dyDescent="0.2">
      <c r="A54" s="59">
        <v>51</v>
      </c>
      <c r="B54" s="20" t="s">
        <v>113</v>
      </c>
      <c r="C54" s="54">
        <f>+'10.1.14_SIS'!CG55</f>
        <v>0</v>
      </c>
      <c r="D54" s="54">
        <f>+'2.1.15_SIS'!CD55</f>
        <v>0</v>
      </c>
      <c r="E54" s="54">
        <f t="shared" si="6"/>
        <v>0</v>
      </c>
      <c r="F54" s="54">
        <f t="shared" si="1"/>
        <v>0</v>
      </c>
      <c r="G54" s="54">
        <f t="shared" si="2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7"/>
        <v>2430.4264301089497</v>
      </c>
      <c r="K54" s="14">
        <f t="shared" si="3"/>
        <v>0</v>
      </c>
      <c r="L54" s="13">
        <f t="shared" si="4"/>
        <v>0</v>
      </c>
      <c r="M54" s="13">
        <f t="shared" si="5"/>
        <v>0</v>
      </c>
    </row>
    <row r="55" spans="1:13" ht="14.25" x14ac:dyDescent="0.2">
      <c r="A55" s="59">
        <v>52</v>
      </c>
      <c r="B55" s="20" t="s">
        <v>112</v>
      </c>
      <c r="C55" s="54">
        <f>+'10.1.14_SIS'!CG56</f>
        <v>0</v>
      </c>
      <c r="D55" s="54">
        <f>+'2.1.15_SIS'!CD56</f>
        <v>0</v>
      </c>
      <c r="E55" s="54">
        <f t="shared" si="6"/>
        <v>0</v>
      </c>
      <c r="F55" s="54">
        <f t="shared" si="1"/>
        <v>0</v>
      </c>
      <c r="G55" s="54">
        <f t="shared" si="2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7"/>
        <v>2860.3222922614086</v>
      </c>
      <c r="K55" s="14">
        <f t="shared" si="3"/>
        <v>0</v>
      </c>
      <c r="L55" s="13">
        <f t="shared" si="4"/>
        <v>0</v>
      </c>
      <c r="M55" s="13">
        <f t="shared" si="5"/>
        <v>0</v>
      </c>
    </row>
    <row r="56" spans="1:13" ht="14.25" x14ac:dyDescent="0.2">
      <c r="A56" s="59">
        <v>53</v>
      </c>
      <c r="B56" s="20" t="s">
        <v>111</v>
      </c>
      <c r="C56" s="54">
        <f>+'10.1.14_SIS'!CG57</f>
        <v>0</v>
      </c>
      <c r="D56" s="54">
        <f>+'2.1.15_SIS'!CD57</f>
        <v>0</v>
      </c>
      <c r="E56" s="54">
        <f t="shared" si="6"/>
        <v>0</v>
      </c>
      <c r="F56" s="54">
        <f t="shared" si="1"/>
        <v>0</v>
      </c>
      <c r="G56" s="54">
        <f t="shared" si="2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7"/>
        <v>2874.945409702274</v>
      </c>
      <c r="K56" s="14">
        <f t="shared" si="3"/>
        <v>0</v>
      </c>
      <c r="L56" s="13">
        <f t="shared" si="4"/>
        <v>0</v>
      </c>
      <c r="M56" s="13">
        <f t="shared" si="5"/>
        <v>0</v>
      </c>
    </row>
    <row r="57" spans="1:13" ht="14.25" x14ac:dyDescent="0.2">
      <c r="A57" s="59">
        <v>54</v>
      </c>
      <c r="B57" s="20" t="s">
        <v>110</v>
      </c>
      <c r="C57" s="54">
        <f>+'10.1.14_SIS'!CG58</f>
        <v>0</v>
      </c>
      <c r="D57" s="54">
        <f>+'2.1.15_SIS'!CD58</f>
        <v>0</v>
      </c>
      <c r="E57" s="54">
        <f t="shared" si="6"/>
        <v>0</v>
      </c>
      <c r="F57" s="54">
        <f t="shared" si="1"/>
        <v>0</v>
      </c>
      <c r="G57" s="54">
        <f t="shared" si="2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7"/>
        <v>3409.2649185258356</v>
      </c>
      <c r="K57" s="14">
        <f t="shared" si="3"/>
        <v>0</v>
      </c>
      <c r="L57" s="13">
        <f t="shared" si="4"/>
        <v>0</v>
      </c>
      <c r="M57" s="13">
        <f t="shared" si="5"/>
        <v>0</v>
      </c>
    </row>
    <row r="58" spans="1:13" ht="14.25" x14ac:dyDescent="0.2">
      <c r="A58" s="60">
        <v>55</v>
      </c>
      <c r="B58" s="22" t="s">
        <v>109</v>
      </c>
      <c r="C58" s="55">
        <f>+'10.1.14_SIS'!CG59</f>
        <v>0</v>
      </c>
      <c r="D58" s="55">
        <f>+'2.1.15_SIS'!CD59</f>
        <v>0</v>
      </c>
      <c r="E58" s="55">
        <f t="shared" si="6"/>
        <v>0</v>
      </c>
      <c r="F58" s="55">
        <f t="shared" si="1"/>
        <v>0</v>
      </c>
      <c r="G58" s="55">
        <f t="shared" si="2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7"/>
        <v>2530.9812745649242</v>
      </c>
      <c r="K58" s="10">
        <f t="shared" si="3"/>
        <v>0</v>
      </c>
      <c r="L58" s="11">
        <f t="shared" si="4"/>
        <v>0</v>
      </c>
      <c r="M58" s="11">
        <f t="shared" si="5"/>
        <v>0</v>
      </c>
    </row>
    <row r="59" spans="1:13" ht="14.25" x14ac:dyDescent="0.2">
      <c r="A59" s="59">
        <v>56</v>
      </c>
      <c r="B59" s="20" t="s">
        <v>108</v>
      </c>
      <c r="C59" s="54">
        <f>+'10.1.14_SIS'!CG60</f>
        <v>0</v>
      </c>
      <c r="D59" s="54">
        <f>+'2.1.15_SIS'!CD60</f>
        <v>0</v>
      </c>
      <c r="E59" s="54">
        <f t="shared" si="6"/>
        <v>0</v>
      </c>
      <c r="F59" s="54">
        <f t="shared" si="1"/>
        <v>0</v>
      </c>
      <c r="G59" s="54">
        <f t="shared" si="2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7"/>
        <v>2821.5754704144142</v>
      </c>
      <c r="K59" s="14">
        <f t="shared" si="3"/>
        <v>0</v>
      </c>
      <c r="L59" s="13">
        <f t="shared" si="4"/>
        <v>0</v>
      </c>
      <c r="M59" s="13">
        <f t="shared" si="5"/>
        <v>0</v>
      </c>
    </row>
    <row r="60" spans="1:13" ht="14.25" x14ac:dyDescent="0.2">
      <c r="A60" s="59">
        <v>57</v>
      </c>
      <c r="B60" s="20" t="s">
        <v>107</v>
      </c>
      <c r="C60" s="54">
        <f>+'10.1.14_SIS'!CG61</f>
        <v>0</v>
      </c>
      <c r="D60" s="54">
        <f>+'2.1.15_SIS'!CD61</f>
        <v>0</v>
      </c>
      <c r="E60" s="54">
        <f t="shared" si="6"/>
        <v>0</v>
      </c>
      <c r="F60" s="54">
        <f t="shared" si="1"/>
        <v>0</v>
      </c>
      <c r="G60" s="54">
        <f t="shared" si="2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7"/>
        <v>2695.2511489615345</v>
      </c>
      <c r="K60" s="14">
        <f t="shared" si="3"/>
        <v>0</v>
      </c>
      <c r="L60" s="13">
        <f t="shared" si="4"/>
        <v>0</v>
      </c>
      <c r="M60" s="13">
        <f t="shared" si="5"/>
        <v>0</v>
      </c>
    </row>
    <row r="61" spans="1:13" ht="14.25" x14ac:dyDescent="0.2">
      <c r="A61" s="59">
        <v>58</v>
      </c>
      <c r="B61" s="20" t="s">
        <v>106</v>
      </c>
      <c r="C61" s="54">
        <f>+'10.1.14_SIS'!CG62</f>
        <v>0</v>
      </c>
      <c r="D61" s="54">
        <f>+'2.1.15_SIS'!CD62</f>
        <v>0</v>
      </c>
      <c r="E61" s="54">
        <f t="shared" si="6"/>
        <v>0</v>
      </c>
      <c r="F61" s="54">
        <f t="shared" si="1"/>
        <v>0</v>
      </c>
      <c r="G61" s="54">
        <f t="shared" si="2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7"/>
        <v>3185.0764818941061</v>
      </c>
      <c r="K61" s="14">
        <f t="shared" si="3"/>
        <v>0</v>
      </c>
      <c r="L61" s="13">
        <f t="shared" si="4"/>
        <v>0</v>
      </c>
      <c r="M61" s="13">
        <f t="shared" si="5"/>
        <v>0</v>
      </c>
    </row>
    <row r="62" spans="1:13" ht="14.25" x14ac:dyDescent="0.2">
      <c r="A62" s="59">
        <v>59</v>
      </c>
      <c r="B62" s="20" t="s">
        <v>105</v>
      </c>
      <c r="C62" s="54">
        <f>+'10.1.14_SIS'!CG63</f>
        <v>0</v>
      </c>
      <c r="D62" s="54">
        <f>+'2.1.15_SIS'!CD63</f>
        <v>0</v>
      </c>
      <c r="E62" s="54">
        <f t="shared" si="6"/>
        <v>0</v>
      </c>
      <c r="F62" s="54">
        <f t="shared" si="1"/>
        <v>0</v>
      </c>
      <c r="G62" s="54">
        <f t="shared" si="2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7"/>
        <v>3655.7331467609238</v>
      </c>
      <c r="K62" s="14">
        <f t="shared" si="3"/>
        <v>0</v>
      </c>
      <c r="L62" s="13">
        <f t="shared" si="4"/>
        <v>0</v>
      </c>
      <c r="M62" s="13">
        <f t="shared" si="5"/>
        <v>0</v>
      </c>
    </row>
    <row r="63" spans="1:13" ht="14.25" x14ac:dyDescent="0.2">
      <c r="A63" s="60">
        <v>60</v>
      </c>
      <c r="B63" s="22" t="s">
        <v>104</v>
      </c>
      <c r="C63" s="55">
        <f>+'10.1.14_SIS'!CG64</f>
        <v>0</v>
      </c>
      <c r="D63" s="55">
        <f>+'2.1.15_SIS'!CD64</f>
        <v>0</v>
      </c>
      <c r="E63" s="55">
        <f t="shared" si="6"/>
        <v>0</v>
      </c>
      <c r="F63" s="55">
        <f t="shared" si="1"/>
        <v>0</v>
      </c>
      <c r="G63" s="55">
        <f t="shared" si="2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7"/>
        <v>2947.632045031914</v>
      </c>
      <c r="K63" s="10">
        <f t="shared" si="3"/>
        <v>0</v>
      </c>
      <c r="L63" s="11">
        <f t="shared" si="4"/>
        <v>0</v>
      </c>
      <c r="M63" s="11">
        <f t="shared" si="5"/>
        <v>0</v>
      </c>
    </row>
    <row r="64" spans="1:13" ht="14.25" x14ac:dyDescent="0.2">
      <c r="A64" s="59">
        <v>61</v>
      </c>
      <c r="B64" s="20" t="s">
        <v>103</v>
      </c>
      <c r="C64" s="54">
        <f>+'10.1.14_SIS'!CG65</f>
        <v>0</v>
      </c>
      <c r="D64" s="54">
        <f>+'2.1.15_SIS'!CD65</f>
        <v>0</v>
      </c>
      <c r="E64" s="54">
        <f t="shared" si="6"/>
        <v>0</v>
      </c>
      <c r="F64" s="54">
        <f t="shared" si="1"/>
        <v>0</v>
      </c>
      <c r="G64" s="54">
        <f t="shared" si="2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7"/>
        <v>1843.9337678184593</v>
      </c>
      <c r="K64" s="14">
        <f t="shared" si="3"/>
        <v>0</v>
      </c>
      <c r="L64" s="13">
        <f t="shared" si="4"/>
        <v>0</v>
      </c>
      <c r="M64" s="13">
        <f t="shared" si="5"/>
        <v>0</v>
      </c>
    </row>
    <row r="65" spans="1:13" ht="14.25" x14ac:dyDescent="0.2">
      <c r="A65" s="59">
        <v>62</v>
      </c>
      <c r="B65" s="20" t="s">
        <v>102</v>
      </c>
      <c r="C65" s="54">
        <f>+'10.1.14_SIS'!CG66</f>
        <v>0</v>
      </c>
      <c r="D65" s="54">
        <f>+'2.1.15_SIS'!CD66</f>
        <v>0</v>
      </c>
      <c r="E65" s="54">
        <f t="shared" si="6"/>
        <v>0</v>
      </c>
      <c r="F65" s="54">
        <f t="shared" si="1"/>
        <v>0</v>
      </c>
      <c r="G65" s="54">
        <f t="shared" si="2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7"/>
        <v>3208.577269258004</v>
      </c>
      <c r="K65" s="14">
        <f t="shared" si="3"/>
        <v>0</v>
      </c>
      <c r="L65" s="13">
        <f t="shared" si="4"/>
        <v>0</v>
      </c>
      <c r="M65" s="13">
        <f t="shared" si="5"/>
        <v>0</v>
      </c>
    </row>
    <row r="66" spans="1:13" ht="14.25" x14ac:dyDescent="0.2">
      <c r="A66" s="59">
        <v>63</v>
      </c>
      <c r="B66" s="20" t="s">
        <v>101</v>
      </c>
      <c r="C66" s="54">
        <f>+'10.1.14_SIS'!CG67</f>
        <v>0</v>
      </c>
      <c r="D66" s="54">
        <f>+'2.1.15_SIS'!CD67</f>
        <v>0</v>
      </c>
      <c r="E66" s="54">
        <f t="shared" si="6"/>
        <v>0</v>
      </c>
      <c r="F66" s="54">
        <f t="shared" si="1"/>
        <v>0</v>
      </c>
      <c r="G66" s="54">
        <f t="shared" si="2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7"/>
        <v>2440.5856740924046</v>
      </c>
      <c r="K66" s="14">
        <f t="shared" si="3"/>
        <v>0</v>
      </c>
      <c r="L66" s="13">
        <f t="shared" si="4"/>
        <v>0</v>
      </c>
      <c r="M66" s="13">
        <f t="shared" si="5"/>
        <v>0</v>
      </c>
    </row>
    <row r="67" spans="1:13" ht="14.25" x14ac:dyDescent="0.2">
      <c r="A67" s="59">
        <v>64</v>
      </c>
      <c r="B67" s="20" t="s">
        <v>100</v>
      </c>
      <c r="C67" s="54">
        <f>+'10.1.14_SIS'!CG68</f>
        <v>0</v>
      </c>
      <c r="D67" s="54">
        <f>+'2.1.15_SIS'!CD68</f>
        <v>0</v>
      </c>
      <c r="E67" s="54">
        <f t="shared" si="6"/>
        <v>0</v>
      </c>
      <c r="F67" s="54">
        <f t="shared" si="1"/>
        <v>0</v>
      </c>
      <c r="G67" s="54">
        <f t="shared" si="2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7"/>
        <v>3435.2453766389126</v>
      </c>
      <c r="K67" s="14">
        <f t="shared" si="3"/>
        <v>0</v>
      </c>
      <c r="L67" s="13">
        <f t="shared" si="4"/>
        <v>0</v>
      </c>
      <c r="M67" s="13">
        <f t="shared" si="5"/>
        <v>0</v>
      </c>
    </row>
    <row r="68" spans="1:13" ht="14.25" x14ac:dyDescent="0.2">
      <c r="A68" s="60">
        <v>65</v>
      </c>
      <c r="B68" s="22" t="s">
        <v>99</v>
      </c>
      <c r="C68" s="55">
        <f>+'10.1.14_SIS'!CG69</f>
        <v>0</v>
      </c>
      <c r="D68" s="55">
        <f>+'2.1.15_SIS'!CD69</f>
        <v>0</v>
      </c>
      <c r="E68" s="55">
        <f t="shared" si="6"/>
        <v>0</v>
      </c>
      <c r="F68" s="55">
        <f t="shared" ref="F68:F72" si="8">IF(E68&gt;0,E68,0)</f>
        <v>0</v>
      </c>
      <c r="G68" s="55">
        <f t="shared" ref="G68:G72" si="9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si="7"/>
        <v>2802.1402771971821</v>
      </c>
      <c r="K68" s="10">
        <f t="shared" ref="K68:K72" si="10">E68*J68</f>
        <v>0</v>
      </c>
      <c r="L68" s="11">
        <f t="shared" ref="L68:L72" si="11">IF(K68&gt;0,K68,0)</f>
        <v>0</v>
      </c>
      <c r="M68" s="11">
        <f t="shared" ref="M68:M72" si="12">IF(K68&lt;0,K68,0)</f>
        <v>0</v>
      </c>
    </row>
    <row r="69" spans="1:13" ht="14.25" x14ac:dyDescent="0.2">
      <c r="A69" s="59">
        <v>66</v>
      </c>
      <c r="B69" s="20" t="s">
        <v>98</v>
      </c>
      <c r="C69" s="54">
        <f>+'10.1.14_SIS'!CG70</f>
        <v>0</v>
      </c>
      <c r="D69" s="54">
        <f>+'2.1.15_SIS'!CD70</f>
        <v>0</v>
      </c>
      <c r="E69" s="54">
        <f t="shared" ref="E69:E72" si="13">D69-C69</f>
        <v>0</v>
      </c>
      <c r="F69" s="54">
        <f t="shared" si="8"/>
        <v>0</v>
      </c>
      <c r="G69" s="54">
        <f t="shared" si="9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ref="J69:J72" si="14">(H69+I69)*0.5</f>
        <v>3647.034271695502</v>
      </c>
      <c r="K69" s="14">
        <f t="shared" si="10"/>
        <v>0</v>
      </c>
      <c r="L69" s="13">
        <f t="shared" si="11"/>
        <v>0</v>
      </c>
      <c r="M69" s="13">
        <f t="shared" si="12"/>
        <v>0</v>
      </c>
    </row>
    <row r="70" spans="1:13" ht="14.25" x14ac:dyDescent="0.2">
      <c r="A70" s="59">
        <v>67</v>
      </c>
      <c r="B70" s="20" t="s">
        <v>97</v>
      </c>
      <c r="C70" s="54">
        <f>+'10.1.14_SIS'!CG71</f>
        <v>0</v>
      </c>
      <c r="D70" s="54">
        <f>+'2.1.15_SIS'!CD71</f>
        <v>0</v>
      </c>
      <c r="E70" s="54">
        <f t="shared" si="13"/>
        <v>0</v>
      </c>
      <c r="F70" s="54">
        <f t="shared" si="8"/>
        <v>0</v>
      </c>
      <c r="G70" s="54">
        <f t="shared" si="9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4"/>
        <v>2872.3783868067057</v>
      </c>
      <c r="K70" s="14">
        <f t="shared" si="10"/>
        <v>0</v>
      </c>
      <c r="L70" s="13">
        <f t="shared" si="11"/>
        <v>0</v>
      </c>
      <c r="M70" s="13">
        <f t="shared" si="12"/>
        <v>0</v>
      </c>
    </row>
    <row r="71" spans="1:13" ht="14.25" x14ac:dyDescent="0.2">
      <c r="A71" s="59">
        <v>68</v>
      </c>
      <c r="B71" s="20" t="s">
        <v>96</v>
      </c>
      <c r="C71" s="54">
        <f>+'10.1.14_SIS'!CG72</f>
        <v>0</v>
      </c>
      <c r="D71" s="54">
        <f>+'2.1.15_SIS'!CD72</f>
        <v>0</v>
      </c>
      <c r="E71" s="54">
        <f t="shared" si="13"/>
        <v>0</v>
      </c>
      <c r="F71" s="54">
        <f t="shared" si="8"/>
        <v>0</v>
      </c>
      <c r="G71" s="54">
        <f t="shared" si="9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4"/>
        <v>3594.43221012803</v>
      </c>
      <c r="K71" s="14">
        <f t="shared" si="10"/>
        <v>0</v>
      </c>
      <c r="L71" s="13">
        <f t="shared" si="11"/>
        <v>0</v>
      </c>
      <c r="M71" s="13">
        <f t="shared" si="12"/>
        <v>0</v>
      </c>
    </row>
    <row r="72" spans="1:13" ht="14.25" x14ac:dyDescent="0.2">
      <c r="A72" s="59">
        <v>69</v>
      </c>
      <c r="B72" s="20" t="s">
        <v>95</v>
      </c>
      <c r="C72" s="54">
        <f>+'10.1.14_SIS'!CG73</f>
        <v>0</v>
      </c>
      <c r="D72" s="54">
        <f>+'2.1.15_SIS'!CD73</f>
        <v>0</v>
      </c>
      <c r="E72" s="54">
        <f t="shared" si="13"/>
        <v>0</v>
      </c>
      <c r="F72" s="54">
        <f t="shared" si="8"/>
        <v>0</v>
      </c>
      <c r="G72" s="54">
        <f t="shared" si="9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4"/>
        <v>3214.0823960640669</v>
      </c>
      <c r="K72" s="14">
        <f t="shared" si="10"/>
        <v>0</v>
      </c>
      <c r="L72" s="13">
        <f t="shared" si="11"/>
        <v>0</v>
      </c>
      <c r="M72" s="13">
        <f t="shared" si="12"/>
        <v>0</v>
      </c>
    </row>
    <row r="73" spans="1:13" ht="13.5" thickBot="1" x14ac:dyDescent="0.25">
      <c r="A73" s="35"/>
      <c r="B73" s="34" t="s">
        <v>94</v>
      </c>
      <c r="C73" s="67">
        <f>SUM(C4:C72)</f>
        <v>103</v>
      </c>
      <c r="D73" s="67">
        <f>SUM(D4:D72)</f>
        <v>101</v>
      </c>
      <c r="E73" s="67">
        <f>SUM(E4:E72)</f>
        <v>-2</v>
      </c>
      <c r="F73" s="67">
        <f>SUM(F4:F72)</f>
        <v>0</v>
      </c>
      <c r="G73" s="67">
        <f>SUM(G4:G72)</f>
        <v>-2</v>
      </c>
      <c r="H73" s="33"/>
      <c r="I73" s="32"/>
      <c r="J73" s="32"/>
      <c r="K73" s="31">
        <f>SUM(K4:K72)</f>
        <v>-4992.4147339184719</v>
      </c>
      <c r="L73" s="31">
        <f>SUM(L4:L72)</f>
        <v>0</v>
      </c>
      <c r="M73" s="31">
        <f>SUM(M4:M72)</f>
        <v>-4992.4147339184719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February 1 Mid-year Adjustment for Students</oddHeader>
    <oddFooter>&amp;R&amp;P</oddFooter>
  </headerFooter>
  <colBreaks count="1" manualBreakCount="1">
    <brk id="7" max="73" man="1"/>
  </col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19" t="s">
        <v>523</v>
      </c>
      <c r="B1" s="220"/>
      <c r="C1" s="125" t="s">
        <v>508</v>
      </c>
      <c r="D1" s="124" t="s">
        <v>710</v>
      </c>
      <c r="E1" s="43" t="s">
        <v>709</v>
      </c>
      <c r="F1" s="43" t="s">
        <v>501</v>
      </c>
      <c r="G1" s="43" t="s">
        <v>502</v>
      </c>
      <c r="H1" s="126" t="s">
        <v>517</v>
      </c>
      <c r="I1" s="127" t="s">
        <v>503</v>
      </c>
      <c r="J1" s="124" t="s">
        <v>712</v>
      </c>
      <c r="K1" s="123" t="s">
        <v>505</v>
      </c>
      <c r="L1" s="123" t="s">
        <v>506</v>
      </c>
      <c r="M1" s="123" t="s">
        <v>507</v>
      </c>
    </row>
    <row r="2" spans="1:13" ht="13.9" customHeight="1" x14ac:dyDescent="0.25">
      <c r="A2" s="39"/>
      <c r="B2" s="38"/>
      <c r="C2" s="29">
        <v>1</v>
      </c>
      <c r="D2" s="29">
        <f>C2+1</f>
        <v>2</v>
      </c>
      <c r="E2" s="29">
        <f>D2+1</f>
        <v>3</v>
      </c>
      <c r="F2" s="29">
        <f t="shared" ref="F2:M2" si="0">E2+1</f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28" t="s">
        <v>90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54">
        <f>+'10.1.14_SIS'!DB5</f>
        <v>0</v>
      </c>
      <c r="D4" s="54">
        <f>+'2.1.15_SIS'!CY5</f>
        <v>0</v>
      </c>
      <c r="E4" s="54">
        <f>D4-C4</f>
        <v>0</v>
      </c>
      <c r="F4" s="54">
        <f t="shared" ref="F4:F67" si="1">IF(E4&gt;0,E4,0)</f>
        <v>0</v>
      </c>
      <c r="G4" s="54">
        <f t="shared" ref="G4:G67" si="2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>(H4+I4)*0.5</f>
        <v>2771.6692206674916</v>
      </c>
      <c r="K4" s="14">
        <f t="shared" ref="K4:K67" si="3">E4*J4</f>
        <v>0</v>
      </c>
      <c r="L4" s="13">
        <f t="shared" ref="L4:L67" si="4">IF(K4&gt;0,K4,0)</f>
        <v>0</v>
      </c>
      <c r="M4" s="13">
        <f t="shared" ref="M4:M67" si="5">IF(K4&lt;0,K4,0)</f>
        <v>0</v>
      </c>
    </row>
    <row r="5" spans="1:13" ht="14.25" x14ac:dyDescent="0.2">
      <c r="A5" s="59">
        <v>2</v>
      </c>
      <c r="B5" s="20" t="s">
        <v>162</v>
      </c>
      <c r="C5" s="54">
        <f>+'10.1.14_SIS'!DB6</f>
        <v>0</v>
      </c>
      <c r="D5" s="54">
        <f>+'2.1.15_SIS'!CY6</f>
        <v>0</v>
      </c>
      <c r="E5" s="54">
        <f t="shared" ref="E5:E68" si="6">D5-C5</f>
        <v>0</v>
      </c>
      <c r="F5" s="54">
        <f t="shared" si="1"/>
        <v>0</v>
      </c>
      <c r="G5" s="54">
        <f t="shared" si="2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ref="J5:J68" si="7">(H5+I5)*0.5</f>
        <v>3579.4733208693319</v>
      </c>
      <c r="K5" s="14">
        <f t="shared" si="3"/>
        <v>0</v>
      </c>
      <c r="L5" s="13">
        <f t="shared" si="4"/>
        <v>0</v>
      </c>
      <c r="M5" s="13">
        <f t="shared" si="5"/>
        <v>0</v>
      </c>
    </row>
    <row r="6" spans="1:13" ht="14.25" x14ac:dyDescent="0.2">
      <c r="A6" s="59">
        <v>3</v>
      </c>
      <c r="B6" s="20" t="s">
        <v>161</v>
      </c>
      <c r="C6" s="54">
        <f>+'10.1.14_SIS'!DB7</f>
        <v>0</v>
      </c>
      <c r="D6" s="54">
        <f>+'2.1.15_SIS'!CY7</f>
        <v>0</v>
      </c>
      <c r="E6" s="54">
        <f t="shared" si="6"/>
        <v>0</v>
      </c>
      <c r="F6" s="54">
        <f t="shared" si="1"/>
        <v>0</v>
      </c>
      <c r="G6" s="54">
        <f t="shared" si="2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7"/>
        <v>2376.013101369841</v>
      </c>
      <c r="K6" s="14">
        <f t="shared" si="3"/>
        <v>0</v>
      </c>
      <c r="L6" s="13">
        <f t="shared" si="4"/>
        <v>0</v>
      </c>
      <c r="M6" s="13">
        <f t="shared" si="5"/>
        <v>0</v>
      </c>
    </row>
    <row r="7" spans="1:13" ht="14.25" x14ac:dyDescent="0.2">
      <c r="A7" s="59">
        <v>4</v>
      </c>
      <c r="B7" s="20" t="s">
        <v>160</v>
      </c>
      <c r="C7" s="54">
        <f>+'10.1.14_SIS'!DB8</f>
        <v>0</v>
      </c>
      <c r="D7" s="54">
        <f>+'2.1.15_SIS'!CY8</f>
        <v>0</v>
      </c>
      <c r="E7" s="54">
        <f t="shared" si="6"/>
        <v>0</v>
      </c>
      <c r="F7" s="54">
        <f t="shared" si="1"/>
        <v>0</v>
      </c>
      <c r="G7" s="54">
        <f t="shared" si="2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7"/>
        <v>3352.4090723439285</v>
      </c>
      <c r="K7" s="14">
        <f t="shared" si="3"/>
        <v>0</v>
      </c>
      <c r="L7" s="13">
        <f t="shared" si="4"/>
        <v>0</v>
      </c>
      <c r="M7" s="13">
        <f t="shared" si="5"/>
        <v>0</v>
      </c>
    </row>
    <row r="8" spans="1:13" ht="14.25" x14ac:dyDescent="0.2">
      <c r="A8" s="60">
        <v>5</v>
      </c>
      <c r="B8" s="22" t="s">
        <v>159</v>
      </c>
      <c r="C8" s="55">
        <f>+'10.1.14_SIS'!DB9</f>
        <v>0</v>
      </c>
      <c r="D8" s="55">
        <f>+'2.1.15_SIS'!CY9</f>
        <v>0</v>
      </c>
      <c r="E8" s="55">
        <f t="shared" si="6"/>
        <v>0</v>
      </c>
      <c r="F8" s="55">
        <f t="shared" si="1"/>
        <v>0</v>
      </c>
      <c r="G8" s="55">
        <f t="shared" si="2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7"/>
        <v>2912.4252830049554</v>
      </c>
      <c r="K8" s="10">
        <f t="shared" si="3"/>
        <v>0</v>
      </c>
      <c r="L8" s="11">
        <f t="shared" si="4"/>
        <v>0</v>
      </c>
      <c r="M8" s="11">
        <f t="shared" si="5"/>
        <v>0</v>
      </c>
    </row>
    <row r="9" spans="1:13" ht="14.25" x14ac:dyDescent="0.2">
      <c r="A9" s="59">
        <v>6</v>
      </c>
      <c r="B9" s="20" t="s">
        <v>158</v>
      </c>
      <c r="C9" s="54">
        <f>+'10.1.14_SIS'!DB10</f>
        <v>0</v>
      </c>
      <c r="D9" s="54">
        <f>+'2.1.15_SIS'!CY10</f>
        <v>0</v>
      </c>
      <c r="E9" s="54">
        <f t="shared" si="6"/>
        <v>0</v>
      </c>
      <c r="F9" s="54">
        <f t="shared" si="1"/>
        <v>0</v>
      </c>
      <c r="G9" s="54">
        <f t="shared" si="2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7"/>
        <v>2961.9943062477932</v>
      </c>
      <c r="K9" s="14">
        <f t="shared" si="3"/>
        <v>0</v>
      </c>
      <c r="L9" s="13">
        <f t="shared" si="4"/>
        <v>0</v>
      </c>
      <c r="M9" s="13">
        <f t="shared" si="5"/>
        <v>0</v>
      </c>
    </row>
    <row r="10" spans="1:13" ht="14.25" x14ac:dyDescent="0.2">
      <c r="A10" s="59">
        <v>7</v>
      </c>
      <c r="B10" s="20" t="s">
        <v>157</v>
      </c>
      <c r="C10" s="54">
        <f>+'10.1.14_SIS'!DB11</f>
        <v>0</v>
      </c>
      <c r="D10" s="54">
        <f>+'2.1.15_SIS'!CY11</f>
        <v>0</v>
      </c>
      <c r="E10" s="54">
        <f t="shared" si="6"/>
        <v>0</v>
      </c>
      <c r="F10" s="54">
        <f t="shared" si="1"/>
        <v>0</v>
      </c>
      <c r="G10" s="54">
        <f t="shared" si="2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7"/>
        <v>1499.961598173516</v>
      </c>
      <c r="K10" s="14">
        <f t="shared" si="3"/>
        <v>0</v>
      </c>
      <c r="L10" s="13">
        <f t="shared" si="4"/>
        <v>0</v>
      </c>
      <c r="M10" s="13">
        <f t="shared" si="5"/>
        <v>0</v>
      </c>
    </row>
    <row r="11" spans="1:13" ht="14.25" x14ac:dyDescent="0.2">
      <c r="A11" s="59">
        <v>8</v>
      </c>
      <c r="B11" s="20" t="s">
        <v>156</v>
      </c>
      <c r="C11" s="54">
        <f>+'10.1.14_SIS'!DB12</f>
        <v>0</v>
      </c>
      <c r="D11" s="54">
        <f>+'2.1.15_SIS'!CY12</f>
        <v>0</v>
      </c>
      <c r="E11" s="54">
        <f t="shared" si="6"/>
        <v>0</v>
      </c>
      <c r="F11" s="54">
        <f t="shared" si="1"/>
        <v>0</v>
      </c>
      <c r="G11" s="54">
        <f t="shared" si="2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7"/>
        <v>2697.7812297794271</v>
      </c>
      <c r="K11" s="14">
        <f t="shared" si="3"/>
        <v>0</v>
      </c>
      <c r="L11" s="13">
        <f t="shared" si="4"/>
        <v>0</v>
      </c>
      <c r="M11" s="13">
        <f t="shared" si="5"/>
        <v>0</v>
      </c>
    </row>
    <row r="12" spans="1:13" ht="14.25" x14ac:dyDescent="0.2">
      <c r="A12" s="59">
        <v>9</v>
      </c>
      <c r="B12" s="20" t="s">
        <v>155</v>
      </c>
      <c r="C12" s="54">
        <f>+'10.1.14_SIS'!DB13</f>
        <v>0</v>
      </c>
      <c r="D12" s="54">
        <f>+'2.1.15_SIS'!CY13</f>
        <v>0</v>
      </c>
      <c r="E12" s="54">
        <f t="shared" si="6"/>
        <v>0</v>
      </c>
      <c r="F12" s="54">
        <f t="shared" si="1"/>
        <v>0</v>
      </c>
      <c r="G12" s="54">
        <f t="shared" si="2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7"/>
        <v>2688.6107536022505</v>
      </c>
      <c r="K12" s="14">
        <f t="shared" si="3"/>
        <v>0</v>
      </c>
      <c r="L12" s="13">
        <f t="shared" si="4"/>
        <v>0</v>
      </c>
      <c r="M12" s="13">
        <f t="shared" si="5"/>
        <v>0</v>
      </c>
    </row>
    <row r="13" spans="1:13" ht="14.25" x14ac:dyDescent="0.2">
      <c r="A13" s="60">
        <v>10</v>
      </c>
      <c r="B13" s="22" t="s">
        <v>154</v>
      </c>
      <c r="C13" s="55">
        <f>+'10.1.14_SIS'!DB14</f>
        <v>0</v>
      </c>
      <c r="D13" s="55">
        <f>+'2.1.15_SIS'!CY14</f>
        <v>0</v>
      </c>
      <c r="E13" s="55">
        <f t="shared" si="6"/>
        <v>0</v>
      </c>
      <c r="F13" s="55">
        <f t="shared" si="1"/>
        <v>0</v>
      </c>
      <c r="G13" s="55">
        <f t="shared" si="2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7"/>
        <v>2496.207366959236</v>
      </c>
      <c r="K13" s="10">
        <f t="shared" si="3"/>
        <v>0</v>
      </c>
      <c r="L13" s="11">
        <f t="shared" si="4"/>
        <v>0</v>
      </c>
      <c r="M13" s="11">
        <f t="shared" si="5"/>
        <v>0</v>
      </c>
    </row>
    <row r="14" spans="1:13" ht="14.25" x14ac:dyDescent="0.2">
      <c r="A14" s="59">
        <v>11</v>
      </c>
      <c r="B14" s="20" t="s">
        <v>153</v>
      </c>
      <c r="C14" s="54">
        <f>+'10.1.14_SIS'!DB15</f>
        <v>0</v>
      </c>
      <c r="D14" s="54">
        <f>+'2.1.15_SIS'!CY15</f>
        <v>0</v>
      </c>
      <c r="E14" s="54">
        <f t="shared" si="6"/>
        <v>0</v>
      </c>
      <c r="F14" s="54">
        <f t="shared" si="1"/>
        <v>0</v>
      </c>
      <c r="G14" s="54">
        <f t="shared" si="2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7"/>
        <v>3902.5436118176676</v>
      </c>
      <c r="K14" s="14">
        <f t="shared" si="3"/>
        <v>0</v>
      </c>
      <c r="L14" s="13">
        <f t="shared" si="4"/>
        <v>0</v>
      </c>
      <c r="M14" s="13">
        <f t="shared" si="5"/>
        <v>0</v>
      </c>
    </row>
    <row r="15" spans="1:13" ht="14.25" x14ac:dyDescent="0.2">
      <c r="A15" s="59">
        <v>12</v>
      </c>
      <c r="B15" s="20" t="s">
        <v>152</v>
      </c>
      <c r="C15" s="54">
        <f>+'10.1.14_SIS'!DB16</f>
        <v>0</v>
      </c>
      <c r="D15" s="54">
        <f>+'2.1.15_SIS'!CY16</f>
        <v>0</v>
      </c>
      <c r="E15" s="54">
        <f t="shared" si="6"/>
        <v>0</v>
      </c>
      <c r="F15" s="54">
        <f t="shared" si="1"/>
        <v>0</v>
      </c>
      <c r="G15" s="54">
        <f t="shared" si="2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7"/>
        <v>1364.9570491803279</v>
      </c>
      <c r="K15" s="14">
        <f t="shared" si="3"/>
        <v>0</v>
      </c>
      <c r="L15" s="13">
        <f t="shared" si="4"/>
        <v>0</v>
      </c>
      <c r="M15" s="13">
        <f t="shared" si="5"/>
        <v>0</v>
      </c>
    </row>
    <row r="16" spans="1:13" ht="14.25" x14ac:dyDescent="0.2">
      <c r="A16" s="59">
        <v>13</v>
      </c>
      <c r="B16" s="20" t="s">
        <v>151</v>
      </c>
      <c r="C16" s="54">
        <f>+'10.1.14_SIS'!DB17</f>
        <v>0</v>
      </c>
      <c r="D16" s="54">
        <f>+'2.1.15_SIS'!CY17</f>
        <v>0</v>
      </c>
      <c r="E16" s="54">
        <f t="shared" si="6"/>
        <v>0</v>
      </c>
      <c r="F16" s="54">
        <f t="shared" si="1"/>
        <v>0</v>
      </c>
      <c r="G16" s="54">
        <f t="shared" si="2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7"/>
        <v>3591.5298879166107</v>
      </c>
      <c r="K16" s="14">
        <f t="shared" si="3"/>
        <v>0</v>
      </c>
      <c r="L16" s="13">
        <f t="shared" si="4"/>
        <v>0</v>
      </c>
      <c r="M16" s="13">
        <f t="shared" si="5"/>
        <v>0</v>
      </c>
    </row>
    <row r="17" spans="1:13" ht="14.25" x14ac:dyDescent="0.2">
      <c r="A17" s="59">
        <v>14</v>
      </c>
      <c r="B17" s="20" t="s">
        <v>150</v>
      </c>
      <c r="C17" s="54">
        <f>+'10.1.14_SIS'!DB18</f>
        <v>82</v>
      </c>
      <c r="D17" s="54">
        <f>+'2.1.15_SIS'!CY18</f>
        <v>79</v>
      </c>
      <c r="E17" s="54">
        <f t="shared" si="6"/>
        <v>-3</v>
      </c>
      <c r="F17" s="54">
        <f t="shared" si="1"/>
        <v>0</v>
      </c>
      <c r="G17" s="54">
        <f t="shared" si="2"/>
        <v>-3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7"/>
        <v>3072.4654706249999</v>
      </c>
      <c r="K17" s="14">
        <f t="shared" si="3"/>
        <v>-9217.3964118749991</v>
      </c>
      <c r="L17" s="13">
        <f t="shared" si="4"/>
        <v>0</v>
      </c>
      <c r="M17" s="13">
        <f t="shared" si="5"/>
        <v>-9217.3964118749991</v>
      </c>
    </row>
    <row r="18" spans="1:13" ht="14.25" x14ac:dyDescent="0.2">
      <c r="A18" s="60">
        <v>15</v>
      </c>
      <c r="B18" s="22" t="s">
        <v>149</v>
      </c>
      <c r="C18" s="55">
        <f>+'10.1.14_SIS'!DB19</f>
        <v>0</v>
      </c>
      <c r="D18" s="55">
        <f>+'2.1.15_SIS'!CY19</f>
        <v>0</v>
      </c>
      <c r="E18" s="55">
        <f t="shared" si="6"/>
        <v>0</v>
      </c>
      <c r="F18" s="55">
        <f t="shared" si="1"/>
        <v>0</v>
      </c>
      <c r="G18" s="55">
        <f t="shared" si="2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7"/>
        <v>3151.8142607029977</v>
      </c>
      <c r="K18" s="10">
        <f t="shared" si="3"/>
        <v>0</v>
      </c>
      <c r="L18" s="11">
        <f t="shared" si="4"/>
        <v>0</v>
      </c>
      <c r="M18" s="11">
        <f t="shared" si="5"/>
        <v>0</v>
      </c>
    </row>
    <row r="19" spans="1:13" ht="14.25" x14ac:dyDescent="0.2">
      <c r="A19" s="59">
        <v>16</v>
      </c>
      <c r="B19" s="20" t="s">
        <v>148</v>
      </c>
      <c r="C19" s="54">
        <f>+'10.1.14_SIS'!DB20</f>
        <v>0</v>
      </c>
      <c r="D19" s="54">
        <f>+'2.1.15_SIS'!CY20</f>
        <v>0</v>
      </c>
      <c r="E19" s="54">
        <f t="shared" si="6"/>
        <v>0</v>
      </c>
      <c r="F19" s="54">
        <f t="shared" si="1"/>
        <v>0</v>
      </c>
      <c r="G19" s="54">
        <f t="shared" si="2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7"/>
        <v>1333.4897177171013</v>
      </c>
      <c r="K19" s="14">
        <f t="shared" si="3"/>
        <v>0</v>
      </c>
      <c r="L19" s="13">
        <f t="shared" si="4"/>
        <v>0</v>
      </c>
      <c r="M19" s="13">
        <f t="shared" si="5"/>
        <v>0</v>
      </c>
    </row>
    <row r="20" spans="1:13" ht="14.25" x14ac:dyDescent="0.2">
      <c r="A20" s="59">
        <v>17</v>
      </c>
      <c r="B20" s="20" t="s">
        <v>147</v>
      </c>
      <c r="C20" s="54">
        <f>+'10.1.14_SIS'!DB21</f>
        <v>0</v>
      </c>
      <c r="D20" s="54">
        <f>+'2.1.15_SIS'!CY21</f>
        <v>0</v>
      </c>
      <c r="E20" s="54">
        <f t="shared" si="6"/>
        <v>0</v>
      </c>
      <c r="F20" s="54">
        <f t="shared" si="1"/>
        <v>0</v>
      </c>
      <c r="G20" s="54">
        <f t="shared" si="2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7"/>
        <v>2082.5378304967589</v>
      </c>
      <c r="K20" s="14">
        <f t="shared" si="3"/>
        <v>0</v>
      </c>
      <c r="L20" s="13">
        <f t="shared" si="4"/>
        <v>0</v>
      </c>
      <c r="M20" s="13">
        <f t="shared" si="5"/>
        <v>0</v>
      </c>
    </row>
    <row r="21" spans="1:13" ht="14.25" x14ac:dyDescent="0.2">
      <c r="A21" s="59">
        <v>18</v>
      </c>
      <c r="B21" s="20" t="s">
        <v>146</v>
      </c>
      <c r="C21" s="54">
        <f>+'10.1.14_SIS'!DB22</f>
        <v>0</v>
      </c>
      <c r="D21" s="54">
        <f>+'2.1.15_SIS'!CY22</f>
        <v>0</v>
      </c>
      <c r="E21" s="54">
        <f t="shared" si="6"/>
        <v>0</v>
      </c>
      <c r="F21" s="54">
        <f t="shared" si="1"/>
        <v>0</v>
      </c>
      <c r="G21" s="54">
        <f t="shared" si="2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7"/>
        <v>3600.2516750237864</v>
      </c>
      <c r="K21" s="14">
        <f t="shared" si="3"/>
        <v>0</v>
      </c>
      <c r="L21" s="13">
        <f t="shared" si="4"/>
        <v>0</v>
      </c>
      <c r="M21" s="13">
        <f t="shared" si="5"/>
        <v>0</v>
      </c>
    </row>
    <row r="22" spans="1:13" ht="14.25" x14ac:dyDescent="0.2">
      <c r="A22" s="59">
        <v>19</v>
      </c>
      <c r="B22" s="20" t="s">
        <v>145</v>
      </c>
      <c r="C22" s="54">
        <f>+'10.1.14_SIS'!DB23</f>
        <v>0</v>
      </c>
      <c r="D22" s="54">
        <f>+'2.1.15_SIS'!CY23</f>
        <v>0</v>
      </c>
      <c r="E22" s="54">
        <f t="shared" si="6"/>
        <v>0</v>
      </c>
      <c r="F22" s="54">
        <f t="shared" si="1"/>
        <v>0</v>
      </c>
      <c r="G22" s="54">
        <f t="shared" si="2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7"/>
        <v>3109.9110934730224</v>
      </c>
      <c r="K22" s="14">
        <f t="shared" si="3"/>
        <v>0</v>
      </c>
      <c r="L22" s="13">
        <f t="shared" si="4"/>
        <v>0</v>
      </c>
      <c r="M22" s="13">
        <f t="shared" si="5"/>
        <v>0</v>
      </c>
    </row>
    <row r="23" spans="1:13" ht="14.25" x14ac:dyDescent="0.2">
      <c r="A23" s="60">
        <v>20</v>
      </c>
      <c r="B23" s="22" t="s">
        <v>144</v>
      </c>
      <c r="C23" s="55">
        <f>+'10.1.14_SIS'!DB24</f>
        <v>0</v>
      </c>
      <c r="D23" s="55">
        <f>+'2.1.15_SIS'!CY24</f>
        <v>0</v>
      </c>
      <c r="E23" s="55">
        <f t="shared" si="6"/>
        <v>0</v>
      </c>
      <c r="F23" s="55">
        <f t="shared" si="1"/>
        <v>0</v>
      </c>
      <c r="G23" s="55">
        <f t="shared" si="2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7"/>
        <v>2932.3450782781006</v>
      </c>
      <c r="K23" s="10">
        <f t="shared" si="3"/>
        <v>0</v>
      </c>
      <c r="L23" s="11">
        <f t="shared" si="4"/>
        <v>0</v>
      </c>
      <c r="M23" s="11">
        <f t="shared" si="5"/>
        <v>0</v>
      </c>
    </row>
    <row r="24" spans="1:13" ht="14.25" x14ac:dyDescent="0.2">
      <c r="A24" s="59">
        <v>21</v>
      </c>
      <c r="B24" s="20" t="s">
        <v>143</v>
      </c>
      <c r="C24" s="54">
        <f>+'10.1.14_SIS'!DB25</f>
        <v>0</v>
      </c>
      <c r="D24" s="54">
        <f>+'2.1.15_SIS'!CY25</f>
        <v>0</v>
      </c>
      <c r="E24" s="54">
        <f t="shared" si="6"/>
        <v>0</v>
      </c>
      <c r="F24" s="54">
        <f t="shared" si="1"/>
        <v>0</v>
      </c>
      <c r="G24" s="54">
        <f t="shared" si="2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7"/>
        <v>3346.3271147933883</v>
      </c>
      <c r="K24" s="14">
        <f t="shared" si="3"/>
        <v>0</v>
      </c>
      <c r="L24" s="13">
        <f t="shared" si="4"/>
        <v>0</v>
      </c>
      <c r="M24" s="13">
        <f t="shared" si="5"/>
        <v>0</v>
      </c>
    </row>
    <row r="25" spans="1:13" ht="14.25" x14ac:dyDescent="0.2">
      <c r="A25" s="59">
        <v>22</v>
      </c>
      <c r="B25" s="20" t="s">
        <v>142</v>
      </c>
      <c r="C25" s="54">
        <f>+'10.1.14_SIS'!DB26</f>
        <v>0</v>
      </c>
      <c r="D25" s="54">
        <f>+'2.1.15_SIS'!CY26</f>
        <v>0</v>
      </c>
      <c r="E25" s="54">
        <f t="shared" si="6"/>
        <v>0</v>
      </c>
      <c r="F25" s="54">
        <f t="shared" si="1"/>
        <v>0</v>
      </c>
      <c r="G25" s="54">
        <f t="shared" si="2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7"/>
        <v>3456.2349904097996</v>
      </c>
      <c r="K25" s="14">
        <f t="shared" si="3"/>
        <v>0</v>
      </c>
      <c r="L25" s="13">
        <f t="shared" si="4"/>
        <v>0</v>
      </c>
      <c r="M25" s="13">
        <f t="shared" si="5"/>
        <v>0</v>
      </c>
    </row>
    <row r="26" spans="1:13" ht="14.25" x14ac:dyDescent="0.2">
      <c r="A26" s="59">
        <v>23</v>
      </c>
      <c r="B26" s="20" t="s">
        <v>141</v>
      </c>
      <c r="C26" s="54">
        <f>+'10.1.14_SIS'!DB27</f>
        <v>0</v>
      </c>
      <c r="D26" s="54">
        <f>+'2.1.15_SIS'!CY27</f>
        <v>0</v>
      </c>
      <c r="E26" s="54">
        <f t="shared" si="6"/>
        <v>0</v>
      </c>
      <c r="F26" s="54">
        <f t="shared" si="1"/>
        <v>0</v>
      </c>
      <c r="G26" s="54">
        <f t="shared" si="2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7"/>
        <v>2849.8007632989579</v>
      </c>
      <c r="K26" s="14">
        <f t="shared" si="3"/>
        <v>0</v>
      </c>
      <c r="L26" s="13">
        <f t="shared" si="4"/>
        <v>0</v>
      </c>
      <c r="M26" s="13">
        <f t="shared" si="5"/>
        <v>0</v>
      </c>
    </row>
    <row r="27" spans="1:13" ht="14.25" x14ac:dyDescent="0.2">
      <c r="A27" s="59">
        <v>24</v>
      </c>
      <c r="B27" s="20" t="s">
        <v>140</v>
      </c>
      <c r="C27" s="54">
        <f>+'10.1.14_SIS'!DB28</f>
        <v>0</v>
      </c>
      <c r="D27" s="54">
        <f>+'2.1.15_SIS'!CY28</f>
        <v>0</v>
      </c>
      <c r="E27" s="54">
        <f t="shared" si="6"/>
        <v>0</v>
      </c>
      <c r="F27" s="54">
        <f t="shared" si="1"/>
        <v>0</v>
      </c>
      <c r="G27" s="54">
        <f t="shared" si="2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7"/>
        <v>1732.96201807885</v>
      </c>
      <c r="K27" s="14">
        <f t="shared" si="3"/>
        <v>0</v>
      </c>
      <c r="L27" s="13">
        <f t="shared" si="4"/>
        <v>0</v>
      </c>
      <c r="M27" s="13">
        <f t="shared" si="5"/>
        <v>0</v>
      </c>
    </row>
    <row r="28" spans="1:13" ht="14.25" x14ac:dyDescent="0.2">
      <c r="A28" s="60">
        <v>25</v>
      </c>
      <c r="B28" s="22" t="s">
        <v>139</v>
      </c>
      <c r="C28" s="55">
        <f>+'10.1.14_SIS'!DB29</f>
        <v>0</v>
      </c>
      <c r="D28" s="55">
        <f>+'2.1.15_SIS'!CY29</f>
        <v>0</v>
      </c>
      <c r="E28" s="55">
        <f t="shared" si="6"/>
        <v>0</v>
      </c>
      <c r="F28" s="55">
        <f t="shared" si="1"/>
        <v>0</v>
      </c>
      <c r="G28" s="55">
        <f t="shared" si="2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7"/>
        <v>2413.4010137472851</v>
      </c>
      <c r="K28" s="10">
        <f t="shared" si="3"/>
        <v>0</v>
      </c>
      <c r="L28" s="11">
        <f t="shared" si="4"/>
        <v>0</v>
      </c>
      <c r="M28" s="11">
        <f t="shared" si="5"/>
        <v>0</v>
      </c>
    </row>
    <row r="29" spans="1:13" ht="14.25" x14ac:dyDescent="0.2">
      <c r="A29" s="59">
        <v>26</v>
      </c>
      <c r="B29" s="20" t="s">
        <v>138</v>
      </c>
      <c r="C29" s="54">
        <f>+'10.1.14_SIS'!DB30</f>
        <v>0</v>
      </c>
      <c r="D29" s="54">
        <f>+'2.1.15_SIS'!CY30</f>
        <v>0</v>
      </c>
      <c r="E29" s="54">
        <f t="shared" si="6"/>
        <v>0</v>
      </c>
      <c r="F29" s="54">
        <f t="shared" si="1"/>
        <v>0</v>
      </c>
      <c r="G29" s="54">
        <f t="shared" si="2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7"/>
        <v>2130.6974985285419</v>
      </c>
      <c r="K29" s="14">
        <f t="shared" si="3"/>
        <v>0</v>
      </c>
      <c r="L29" s="13">
        <f t="shared" si="4"/>
        <v>0</v>
      </c>
      <c r="M29" s="13">
        <f t="shared" si="5"/>
        <v>0</v>
      </c>
    </row>
    <row r="30" spans="1:13" ht="14.25" x14ac:dyDescent="0.2">
      <c r="A30" s="59">
        <v>27</v>
      </c>
      <c r="B30" s="20" t="s">
        <v>137</v>
      </c>
      <c r="C30" s="54">
        <f>+'10.1.14_SIS'!DB31</f>
        <v>0</v>
      </c>
      <c r="D30" s="54">
        <f>+'2.1.15_SIS'!CY31</f>
        <v>0</v>
      </c>
      <c r="E30" s="54">
        <f t="shared" si="6"/>
        <v>0</v>
      </c>
      <c r="F30" s="54">
        <f t="shared" si="1"/>
        <v>0</v>
      </c>
      <c r="G30" s="54">
        <f t="shared" si="2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7"/>
        <v>3248.9806919988505</v>
      </c>
      <c r="K30" s="14">
        <f t="shared" si="3"/>
        <v>0</v>
      </c>
      <c r="L30" s="13">
        <f t="shared" si="4"/>
        <v>0</v>
      </c>
      <c r="M30" s="13">
        <f t="shared" si="5"/>
        <v>0</v>
      </c>
    </row>
    <row r="31" spans="1:13" ht="14.25" x14ac:dyDescent="0.2">
      <c r="A31" s="59">
        <v>28</v>
      </c>
      <c r="B31" s="20" t="s">
        <v>136</v>
      </c>
      <c r="C31" s="54">
        <f>+'10.1.14_SIS'!DB32</f>
        <v>0</v>
      </c>
      <c r="D31" s="54">
        <f>+'2.1.15_SIS'!CY32</f>
        <v>0</v>
      </c>
      <c r="E31" s="54">
        <f t="shared" si="6"/>
        <v>0</v>
      </c>
      <c r="F31" s="54">
        <f t="shared" si="1"/>
        <v>0</v>
      </c>
      <c r="G31" s="54">
        <f t="shared" si="2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7"/>
        <v>1915.9079423284411</v>
      </c>
      <c r="K31" s="14">
        <f t="shared" si="3"/>
        <v>0</v>
      </c>
      <c r="L31" s="13">
        <f t="shared" si="4"/>
        <v>0</v>
      </c>
      <c r="M31" s="13">
        <f t="shared" si="5"/>
        <v>0</v>
      </c>
    </row>
    <row r="32" spans="1:13" ht="14.25" x14ac:dyDescent="0.2">
      <c r="A32" s="59">
        <v>29</v>
      </c>
      <c r="B32" s="20" t="s">
        <v>135</v>
      </c>
      <c r="C32" s="54">
        <f>+'10.1.14_SIS'!DB33</f>
        <v>0</v>
      </c>
      <c r="D32" s="54">
        <f>+'2.1.15_SIS'!CY33</f>
        <v>0</v>
      </c>
      <c r="E32" s="54">
        <f t="shared" si="6"/>
        <v>0</v>
      </c>
      <c r="F32" s="54">
        <f t="shared" si="1"/>
        <v>0</v>
      </c>
      <c r="G32" s="54">
        <f t="shared" si="2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7"/>
        <v>2296.9811605086861</v>
      </c>
      <c r="K32" s="14">
        <f t="shared" si="3"/>
        <v>0</v>
      </c>
      <c r="L32" s="13">
        <f t="shared" si="4"/>
        <v>0</v>
      </c>
      <c r="M32" s="13">
        <f t="shared" si="5"/>
        <v>0</v>
      </c>
    </row>
    <row r="33" spans="1:13" ht="14.25" x14ac:dyDescent="0.2">
      <c r="A33" s="60">
        <v>30</v>
      </c>
      <c r="B33" s="22" t="s">
        <v>134</v>
      </c>
      <c r="C33" s="55">
        <f>+'10.1.14_SIS'!DB34</f>
        <v>0</v>
      </c>
      <c r="D33" s="55">
        <f>+'2.1.15_SIS'!CY34</f>
        <v>0</v>
      </c>
      <c r="E33" s="55">
        <f t="shared" si="6"/>
        <v>0</v>
      </c>
      <c r="F33" s="55">
        <f t="shared" si="1"/>
        <v>0</v>
      </c>
      <c r="G33" s="55">
        <f t="shared" si="2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7"/>
        <v>3265.8513636998382</v>
      </c>
      <c r="K33" s="10">
        <f t="shared" si="3"/>
        <v>0</v>
      </c>
      <c r="L33" s="11">
        <f t="shared" si="4"/>
        <v>0</v>
      </c>
      <c r="M33" s="11">
        <f t="shared" si="5"/>
        <v>0</v>
      </c>
    </row>
    <row r="34" spans="1:13" ht="14.25" x14ac:dyDescent="0.2">
      <c r="A34" s="59">
        <v>31</v>
      </c>
      <c r="B34" s="20" t="s">
        <v>133</v>
      </c>
      <c r="C34" s="54">
        <f>+'10.1.14_SIS'!DB35</f>
        <v>0</v>
      </c>
      <c r="D34" s="54">
        <f>+'2.1.15_SIS'!CY35</f>
        <v>0</v>
      </c>
      <c r="E34" s="54">
        <f t="shared" si="6"/>
        <v>0</v>
      </c>
      <c r="F34" s="54">
        <f t="shared" si="1"/>
        <v>0</v>
      </c>
      <c r="G34" s="54">
        <f t="shared" si="2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7"/>
        <v>2570.7238358434265</v>
      </c>
      <c r="K34" s="14">
        <f t="shared" si="3"/>
        <v>0</v>
      </c>
      <c r="L34" s="13">
        <f t="shared" si="4"/>
        <v>0</v>
      </c>
      <c r="M34" s="13">
        <f t="shared" si="5"/>
        <v>0</v>
      </c>
    </row>
    <row r="35" spans="1:13" ht="14.25" x14ac:dyDescent="0.2">
      <c r="A35" s="59">
        <v>32</v>
      </c>
      <c r="B35" s="20" t="s">
        <v>132</v>
      </c>
      <c r="C35" s="54">
        <f>+'10.1.14_SIS'!DB36</f>
        <v>0</v>
      </c>
      <c r="D35" s="54">
        <f>+'2.1.15_SIS'!CY36</f>
        <v>0</v>
      </c>
      <c r="E35" s="54">
        <f t="shared" si="6"/>
        <v>0</v>
      </c>
      <c r="F35" s="54">
        <f t="shared" si="1"/>
        <v>0</v>
      </c>
      <c r="G35" s="54">
        <f t="shared" si="2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7"/>
        <v>3106.2945945305637</v>
      </c>
      <c r="K35" s="14">
        <f t="shared" si="3"/>
        <v>0</v>
      </c>
      <c r="L35" s="13">
        <f t="shared" si="4"/>
        <v>0</v>
      </c>
      <c r="M35" s="13">
        <f t="shared" si="5"/>
        <v>0</v>
      </c>
    </row>
    <row r="36" spans="1:13" ht="14.25" x14ac:dyDescent="0.2">
      <c r="A36" s="59">
        <v>33</v>
      </c>
      <c r="B36" s="20" t="s">
        <v>131</v>
      </c>
      <c r="C36" s="54">
        <f>+'10.1.14_SIS'!DB37</f>
        <v>0</v>
      </c>
      <c r="D36" s="54">
        <f>+'2.1.15_SIS'!CY37</f>
        <v>0</v>
      </c>
      <c r="E36" s="54">
        <f t="shared" si="6"/>
        <v>0</v>
      </c>
      <c r="F36" s="54">
        <f t="shared" si="1"/>
        <v>0</v>
      </c>
      <c r="G36" s="54">
        <f t="shared" si="2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7"/>
        <v>3055.7677279042618</v>
      </c>
      <c r="K36" s="14">
        <f t="shared" si="3"/>
        <v>0</v>
      </c>
      <c r="L36" s="13">
        <f t="shared" si="4"/>
        <v>0</v>
      </c>
      <c r="M36" s="13">
        <f t="shared" si="5"/>
        <v>0</v>
      </c>
    </row>
    <row r="37" spans="1:13" ht="14.25" x14ac:dyDescent="0.2">
      <c r="A37" s="59">
        <v>34</v>
      </c>
      <c r="B37" s="20" t="s">
        <v>130</v>
      </c>
      <c r="C37" s="54">
        <f>+'10.1.14_SIS'!DB38</f>
        <v>0</v>
      </c>
      <c r="D37" s="54">
        <f>+'2.1.15_SIS'!CY38</f>
        <v>0</v>
      </c>
      <c r="E37" s="54">
        <f t="shared" si="6"/>
        <v>0</v>
      </c>
      <c r="F37" s="54">
        <f t="shared" si="1"/>
        <v>0</v>
      </c>
      <c r="G37" s="54">
        <f t="shared" si="2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7"/>
        <v>3468.1038421394505</v>
      </c>
      <c r="K37" s="14">
        <f t="shared" si="3"/>
        <v>0</v>
      </c>
      <c r="L37" s="13">
        <f t="shared" si="4"/>
        <v>0</v>
      </c>
      <c r="M37" s="13">
        <f t="shared" si="5"/>
        <v>0</v>
      </c>
    </row>
    <row r="38" spans="1:13" ht="14.25" x14ac:dyDescent="0.2">
      <c r="A38" s="60">
        <v>35</v>
      </c>
      <c r="B38" s="22" t="s">
        <v>129</v>
      </c>
      <c r="C38" s="55">
        <f>+'10.1.14_SIS'!DB39</f>
        <v>0</v>
      </c>
      <c r="D38" s="55">
        <f>+'2.1.15_SIS'!CY39</f>
        <v>0</v>
      </c>
      <c r="E38" s="55">
        <f t="shared" si="6"/>
        <v>0</v>
      </c>
      <c r="F38" s="55">
        <f t="shared" si="1"/>
        <v>0</v>
      </c>
      <c r="G38" s="55">
        <f t="shared" si="2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7"/>
        <v>2852.1041030238803</v>
      </c>
      <c r="K38" s="10">
        <f t="shared" si="3"/>
        <v>0</v>
      </c>
      <c r="L38" s="11">
        <f t="shared" si="4"/>
        <v>0</v>
      </c>
      <c r="M38" s="11">
        <f t="shared" si="5"/>
        <v>0</v>
      </c>
    </row>
    <row r="39" spans="1:13" ht="14.25" x14ac:dyDescent="0.2">
      <c r="A39" s="59">
        <v>36</v>
      </c>
      <c r="B39" s="20" t="s">
        <v>128</v>
      </c>
      <c r="C39" s="54">
        <f>+'10.1.14_SIS'!DB40</f>
        <v>0</v>
      </c>
      <c r="D39" s="54">
        <f>+'2.1.15_SIS'!CY40</f>
        <v>0</v>
      </c>
      <c r="E39" s="54">
        <f t="shared" si="6"/>
        <v>0</v>
      </c>
      <c r="F39" s="54">
        <f t="shared" si="1"/>
        <v>0</v>
      </c>
      <c r="G39" s="54">
        <f t="shared" si="2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7"/>
        <v>2174.3672795383109</v>
      </c>
      <c r="K39" s="14">
        <f t="shared" si="3"/>
        <v>0</v>
      </c>
      <c r="L39" s="13">
        <f t="shared" si="4"/>
        <v>0</v>
      </c>
      <c r="M39" s="13">
        <f t="shared" si="5"/>
        <v>0</v>
      </c>
    </row>
    <row r="40" spans="1:13" ht="14.25" x14ac:dyDescent="0.2">
      <c r="A40" s="59">
        <v>37</v>
      </c>
      <c r="B40" s="20" t="s">
        <v>127</v>
      </c>
      <c r="C40" s="54">
        <f>+'10.1.14_SIS'!DB41</f>
        <v>0</v>
      </c>
      <c r="D40" s="54">
        <f>+'2.1.15_SIS'!CY41</f>
        <v>0</v>
      </c>
      <c r="E40" s="54">
        <f t="shared" si="6"/>
        <v>0</v>
      </c>
      <c r="F40" s="54">
        <f t="shared" si="1"/>
        <v>0</v>
      </c>
      <c r="G40" s="54">
        <f t="shared" si="2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7"/>
        <v>3159.4969630158844</v>
      </c>
      <c r="K40" s="14">
        <f t="shared" si="3"/>
        <v>0</v>
      </c>
      <c r="L40" s="13">
        <f t="shared" si="4"/>
        <v>0</v>
      </c>
      <c r="M40" s="13">
        <f t="shared" si="5"/>
        <v>0</v>
      </c>
    </row>
    <row r="41" spans="1:13" ht="14.25" x14ac:dyDescent="0.2">
      <c r="A41" s="59">
        <v>38</v>
      </c>
      <c r="B41" s="20" t="s">
        <v>126</v>
      </c>
      <c r="C41" s="54">
        <f>+'10.1.14_SIS'!DB42</f>
        <v>0</v>
      </c>
      <c r="D41" s="54">
        <f>+'2.1.15_SIS'!CY42</f>
        <v>0</v>
      </c>
      <c r="E41" s="54">
        <f t="shared" si="6"/>
        <v>0</v>
      </c>
      <c r="F41" s="54">
        <f t="shared" si="1"/>
        <v>0</v>
      </c>
      <c r="G41" s="54">
        <f t="shared" si="2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7"/>
        <v>1459.3608776458441</v>
      </c>
      <c r="K41" s="14">
        <f t="shared" si="3"/>
        <v>0</v>
      </c>
      <c r="L41" s="13">
        <f t="shared" si="4"/>
        <v>0</v>
      </c>
      <c r="M41" s="13">
        <f t="shared" si="5"/>
        <v>0</v>
      </c>
    </row>
    <row r="42" spans="1:13" ht="14.25" x14ac:dyDescent="0.2">
      <c r="A42" s="59">
        <v>39</v>
      </c>
      <c r="B42" s="20" t="s">
        <v>125</v>
      </c>
      <c r="C42" s="54">
        <f>+'10.1.14_SIS'!DB43</f>
        <v>0</v>
      </c>
      <c r="D42" s="54">
        <f>+'2.1.15_SIS'!CY43</f>
        <v>0</v>
      </c>
      <c r="E42" s="54">
        <f t="shared" si="6"/>
        <v>0</v>
      </c>
      <c r="F42" s="54">
        <f t="shared" si="1"/>
        <v>0</v>
      </c>
      <c r="G42" s="54">
        <f t="shared" si="2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7"/>
        <v>2218.280705678666</v>
      </c>
      <c r="K42" s="14">
        <f t="shared" si="3"/>
        <v>0</v>
      </c>
      <c r="L42" s="13">
        <f t="shared" si="4"/>
        <v>0</v>
      </c>
      <c r="M42" s="13">
        <f t="shared" si="5"/>
        <v>0</v>
      </c>
    </row>
    <row r="43" spans="1:13" ht="14.25" x14ac:dyDescent="0.2">
      <c r="A43" s="60">
        <v>40</v>
      </c>
      <c r="B43" s="22" t="s">
        <v>124</v>
      </c>
      <c r="C43" s="55">
        <f>+'10.1.14_SIS'!DB44</f>
        <v>0</v>
      </c>
      <c r="D43" s="55">
        <f>+'2.1.15_SIS'!CY44</f>
        <v>0</v>
      </c>
      <c r="E43" s="55">
        <f t="shared" si="6"/>
        <v>0</v>
      </c>
      <c r="F43" s="55">
        <f t="shared" si="1"/>
        <v>0</v>
      </c>
      <c r="G43" s="55">
        <f t="shared" si="2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7"/>
        <v>2911.0405142849204</v>
      </c>
      <c r="K43" s="10">
        <f t="shared" si="3"/>
        <v>0</v>
      </c>
      <c r="L43" s="11">
        <f t="shared" si="4"/>
        <v>0</v>
      </c>
      <c r="M43" s="11">
        <f t="shared" si="5"/>
        <v>0</v>
      </c>
    </row>
    <row r="44" spans="1:13" ht="14.25" x14ac:dyDescent="0.2">
      <c r="A44" s="59">
        <v>41</v>
      </c>
      <c r="B44" s="20" t="s">
        <v>123</v>
      </c>
      <c r="C44" s="54">
        <f>+'10.1.14_SIS'!DB45</f>
        <v>0</v>
      </c>
      <c r="D44" s="54">
        <f>+'2.1.15_SIS'!CY45</f>
        <v>0</v>
      </c>
      <c r="E44" s="54">
        <f t="shared" si="6"/>
        <v>0</v>
      </c>
      <c r="F44" s="54">
        <f t="shared" si="1"/>
        <v>0</v>
      </c>
      <c r="G44" s="54">
        <f t="shared" si="2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7"/>
        <v>2088.7074287358237</v>
      </c>
      <c r="K44" s="14">
        <f t="shared" si="3"/>
        <v>0</v>
      </c>
      <c r="L44" s="13">
        <f t="shared" si="4"/>
        <v>0</v>
      </c>
      <c r="M44" s="13">
        <f t="shared" si="5"/>
        <v>0</v>
      </c>
    </row>
    <row r="45" spans="1:13" ht="14.25" x14ac:dyDescent="0.2">
      <c r="A45" s="59">
        <v>42</v>
      </c>
      <c r="B45" s="20" t="s">
        <v>122</v>
      </c>
      <c r="C45" s="54">
        <f>+'10.1.14_SIS'!DB46</f>
        <v>0</v>
      </c>
      <c r="D45" s="54">
        <f>+'2.1.15_SIS'!CY46</f>
        <v>0</v>
      </c>
      <c r="E45" s="54">
        <f t="shared" si="6"/>
        <v>0</v>
      </c>
      <c r="F45" s="54">
        <f t="shared" si="1"/>
        <v>0</v>
      </c>
      <c r="G45" s="54">
        <f t="shared" si="2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7"/>
        <v>2823.9438875684341</v>
      </c>
      <c r="K45" s="14">
        <f t="shared" si="3"/>
        <v>0</v>
      </c>
      <c r="L45" s="13">
        <f t="shared" si="4"/>
        <v>0</v>
      </c>
      <c r="M45" s="13">
        <f t="shared" si="5"/>
        <v>0</v>
      </c>
    </row>
    <row r="46" spans="1:13" ht="14.25" x14ac:dyDescent="0.2">
      <c r="A46" s="59">
        <v>43</v>
      </c>
      <c r="B46" s="20" t="s">
        <v>121</v>
      </c>
      <c r="C46" s="54">
        <f>+'10.1.14_SIS'!DB47</f>
        <v>0</v>
      </c>
      <c r="D46" s="54">
        <f>+'2.1.15_SIS'!CY47</f>
        <v>0</v>
      </c>
      <c r="E46" s="54">
        <f t="shared" si="6"/>
        <v>0</v>
      </c>
      <c r="F46" s="54">
        <f t="shared" si="1"/>
        <v>0</v>
      </c>
      <c r="G46" s="54">
        <f t="shared" si="2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7"/>
        <v>3181.6769360297349</v>
      </c>
      <c r="K46" s="14">
        <f t="shared" si="3"/>
        <v>0</v>
      </c>
      <c r="L46" s="13">
        <f t="shared" si="4"/>
        <v>0</v>
      </c>
      <c r="M46" s="13">
        <f t="shared" si="5"/>
        <v>0</v>
      </c>
    </row>
    <row r="47" spans="1:13" ht="14.25" x14ac:dyDescent="0.2">
      <c r="A47" s="59">
        <v>44</v>
      </c>
      <c r="B47" s="20" t="s">
        <v>120</v>
      </c>
      <c r="C47" s="54">
        <f>+'10.1.14_SIS'!DB48</f>
        <v>0</v>
      </c>
      <c r="D47" s="54">
        <f>+'2.1.15_SIS'!CY48</f>
        <v>0</v>
      </c>
      <c r="E47" s="54">
        <f t="shared" si="6"/>
        <v>0</v>
      </c>
      <c r="F47" s="54">
        <f t="shared" si="1"/>
        <v>0</v>
      </c>
      <c r="G47" s="54">
        <f t="shared" si="2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7"/>
        <v>2780.3779075910179</v>
      </c>
      <c r="K47" s="14">
        <f t="shared" si="3"/>
        <v>0</v>
      </c>
      <c r="L47" s="13">
        <f t="shared" si="4"/>
        <v>0</v>
      </c>
      <c r="M47" s="13">
        <f t="shared" si="5"/>
        <v>0</v>
      </c>
    </row>
    <row r="48" spans="1:13" ht="14.25" x14ac:dyDescent="0.2">
      <c r="A48" s="60">
        <v>45</v>
      </c>
      <c r="B48" s="22" t="s">
        <v>119</v>
      </c>
      <c r="C48" s="55">
        <f>+'10.1.14_SIS'!DB49</f>
        <v>0</v>
      </c>
      <c r="D48" s="55">
        <f>+'2.1.15_SIS'!CY49</f>
        <v>0</v>
      </c>
      <c r="E48" s="55">
        <f t="shared" si="6"/>
        <v>0</v>
      </c>
      <c r="F48" s="55">
        <f t="shared" si="1"/>
        <v>0</v>
      </c>
      <c r="G48" s="55">
        <f t="shared" si="2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7"/>
        <v>1404.0036249734551</v>
      </c>
      <c r="K48" s="10">
        <f t="shared" si="3"/>
        <v>0</v>
      </c>
      <c r="L48" s="11">
        <f t="shared" si="4"/>
        <v>0</v>
      </c>
      <c r="M48" s="11">
        <f t="shared" si="5"/>
        <v>0</v>
      </c>
    </row>
    <row r="49" spans="1:13" ht="14.25" x14ac:dyDescent="0.2">
      <c r="A49" s="59">
        <v>46</v>
      </c>
      <c r="B49" s="20" t="s">
        <v>118</v>
      </c>
      <c r="C49" s="54">
        <f>+'10.1.14_SIS'!DB50</f>
        <v>0</v>
      </c>
      <c r="D49" s="54">
        <f>+'2.1.15_SIS'!CY50</f>
        <v>0</v>
      </c>
      <c r="E49" s="54">
        <f t="shared" si="6"/>
        <v>0</v>
      </c>
      <c r="F49" s="54">
        <f t="shared" si="1"/>
        <v>0</v>
      </c>
      <c r="G49" s="54">
        <f t="shared" si="2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7"/>
        <v>3389.6372234044193</v>
      </c>
      <c r="K49" s="14">
        <f t="shared" si="3"/>
        <v>0</v>
      </c>
      <c r="L49" s="13">
        <f t="shared" si="4"/>
        <v>0</v>
      </c>
      <c r="M49" s="13">
        <f t="shared" si="5"/>
        <v>0</v>
      </c>
    </row>
    <row r="50" spans="1:13" ht="14.25" x14ac:dyDescent="0.2">
      <c r="A50" s="59">
        <v>47</v>
      </c>
      <c r="B50" s="20" t="s">
        <v>117</v>
      </c>
      <c r="C50" s="54">
        <f>+'10.1.14_SIS'!DB51</f>
        <v>0</v>
      </c>
      <c r="D50" s="54">
        <f>+'2.1.15_SIS'!CY51</f>
        <v>0</v>
      </c>
      <c r="E50" s="54">
        <f t="shared" si="6"/>
        <v>0</v>
      </c>
      <c r="F50" s="54">
        <f t="shared" si="1"/>
        <v>0</v>
      </c>
      <c r="G50" s="54">
        <f t="shared" si="2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7"/>
        <v>1717.4542628823369</v>
      </c>
      <c r="K50" s="14">
        <f t="shared" si="3"/>
        <v>0</v>
      </c>
      <c r="L50" s="13">
        <f t="shared" si="4"/>
        <v>0</v>
      </c>
      <c r="M50" s="13">
        <f t="shared" si="5"/>
        <v>0</v>
      </c>
    </row>
    <row r="51" spans="1:13" ht="14.25" x14ac:dyDescent="0.2">
      <c r="A51" s="59">
        <v>48</v>
      </c>
      <c r="B51" s="20" t="s">
        <v>116</v>
      </c>
      <c r="C51" s="54">
        <f>+'10.1.14_SIS'!DB52</f>
        <v>0</v>
      </c>
      <c r="D51" s="54">
        <f>+'2.1.15_SIS'!CY52</f>
        <v>0</v>
      </c>
      <c r="E51" s="54">
        <f t="shared" si="6"/>
        <v>0</v>
      </c>
      <c r="F51" s="54">
        <f t="shared" si="1"/>
        <v>0</v>
      </c>
      <c r="G51" s="54">
        <f t="shared" si="2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7"/>
        <v>2427.2141264900361</v>
      </c>
      <c r="K51" s="14">
        <f t="shared" si="3"/>
        <v>0</v>
      </c>
      <c r="L51" s="13">
        <f t="shared" si="4"/>
        <v>0</v>
      </c>
      <c r="M51" s="13">
        <f t="shared" si="5"/>
        <v>0</v>
      </c>
    </row>
    <row r="52" spans="1:13" ht="14.25" x14ac:dyDescent="0.2">
      <c r="A52" s="59">
        <v>49</v>
      </c>
      <c r="B52" s="20" t="s">
        <v>115</v>
      </c>
      <c r="C52" s="54">
        <f>+'10.1.14_SIS'!DB53</f>
        <v>0</v>
      </c>
      <c r="D52" s="54">
        <f>+'2.1.15_SIS'!CY53</f>
        <v>0</v>
      </c>
      <c r="E52" s="54">
        <f t="shared" si="6"/>
        <v>0</v>
      </c>
      <c r="F52" s="54">
        <f t="shared" si="1"/>
        <v>0</v>
      </c>
      <c r="G52" s="54">
        <f t="shared" si="2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7"/>
        <v>2785.1577657829594</v>
      </c>
      <c r="K52" s="14">
        <f t="shared" si="3"/>
        <v>0</v>
      </c>
      <c r="L52" s="13">
        <f t="shared" si="4"/>
        <v>0</v>
      </c>
      <c r="M52" s="13">
        <f t="shared" si="5"/>
        <v>0</v>
      </c>
    </row>
    <row r="53" spans="1:13" ht="14.25" x14ac:dyDescent="0.2">
      <c r="A53" s="60">
        <v>50</v>
      </c>
      <c r="B53" s="22" t="s">
        <v>114</v>
      </c>
      <c r="C53" s="55">
        <f>+'10.1.14_SIS'!DB54</f>
        <v>0</v>
      </c>
      <c r="D53" s="55">
        <f>+'2.1.15_SIS'!CY54</f>
        <v>0</v>
      </c>
      <c r="E53" s="55">
        <f t="shared" si="6"/>
        <v>0</v>
      </c>
      <c r="F53" s="55">
        <f t="shared" si="1"/>
        <v>0</v>
      </c>
      <c r="G53" s="55">
        <f t="shared" si="2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7"/>
        <v>2906.0746361350839</v>
      </c>
      <c r="K53" s="10">
        <f t="shared" si="3"/>
        <v>0</v>
      </c>
      <c r="L53" s="11">
        <f t="shared" si="4"/>
        <v>0</v>
      </c>
      <c r="M53" s="11">
        <f t="shared" si="5"/>
        <v>0</v>
      </c>
    </row>
    <row r="54" spans="1:13" ht="14.25" x14ac:dyDescent="0.2">
      <c r="A54" s="59">
        <v>51</v>
      </c>
      <c r="B54" s="20" t="s">
        <v>113</v>
      </c>
      <c r="C54" s="54">
        <f>+'10.1.14_SIS'!DB55</f>
        <v>0</v>
      </c>
      <c r="D54" s="54">
        <f>+'2.1.15_SIS'!CY55</f>
        <v>0</v>
      </c>
      <c r="E54" s="54">
        <f t="shared" si="6"/>
        <v>0</v>
      </c>
      <c r="F54" s="54">
        <f t="shared" si="1"/>
        <v>0</v>
      </c>
      <c r="G54" s="54">
        <f t="shared" si="2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7"/>
        <v>2430.4264301089497</v>
      </c>
      <c r="K54" s="14">
        <f t="shared" si="3"/>
        <v>0</v>
      </c>
      <c r="L54" s="13">
        <f t="shared" si="4"/>
        <v>0</v>
      </c>
      <c r="M54" s="13">
        <f t="shared" si="5"/>
        <v>0</v>
      </c>
    </row>
    <row r="55" spans="1:13" ht="14.25" x14ac:dyDescent="0.2">
      <c r="A55" s="59">
        <v>52</v>
      </c>
      <c r="B55" s="20" t="s">
        <v>112</v>
      </c>
      <c r="C55" s="54">
        <f>+'10.1.14_SIS'!DB56</f>
        <v>0</v>
      </c>
      <c r="D55" s="54">
        <f>+'2.1.15_SIS'!CY56</f>
        <v>0</v>
      </c>
      <c r="E55" s="54">
        <f t="shared" si="6"/>
        <v>0</v>
      </c>
      <c r="F55" s="54">
        <f t="shared" si="1"/>
        <v>0</v>
      </c>
      <c r="G55" s="54">
        <f t="shared" si="2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7"/>
        <v>2860.3222922614086</v>
      </c>
      <c r="K55" s="14">
        <f t="shared" si="3"/>
        <v>0</v>
      </c>
      <c r="L55" s="13">
        <f t="shared" si="4"/>
        <v>0</v>
      </c>
      <c r="M55" s="13">
        <f t="shared" si="5"/>
        <v>0</v>
      </c>
    </row>
    <row r="56" spans="1:13" ht="14.25" x14ac:dyDescent="0.2">
      <c r="A56" s="59">
        <v>53</v>
      </c>
      <c r="B56" s="20" t="s">
        <v>111</v>
      </c>
      <c r="C56" s="54">
        <f>+'10.1.14_SIS'!DB57</f>
        <v>0</v>
      </c>
      <c r="D56" s="54">
        <f>+'2.1.15_SIS'!CY57</f>
        <v>0</v>
      </c>
      <c r="E56" s="54">
        <f t="shared" si="6"/>
        <v>0</v>
      </c>
      <c r="F56" s="54">
        <f t="shared" si="1"/>
        <v>0</v>
      </c>
      <c r="G56" s="54">
        <f t="shared" si="2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7"/>
        <v>2874.945409702274</v>
      </c>
      <c r="K56" s="14">
        <f t="shared" si="3"/>
        <v>0</v>
      </c>
      <c r="L56" s="13">
        <f t="shared" si="4"/>
        <v>0</v>
      </c>
      <c r="M56" s="13">
        <f t="shared" si="5"/>
        <v>0</v>
      </c>
    </row>
    <row r="57" spans="1:13" ht="14.25" x14ac:dyDescent="0.2">
      <c r="A57" s="59">
        <v>54</v>
      </c>
      <c r="B57" s="20" t="s">
        <v>110</v>
      </c>
      <c r="C57" s="54">
        <f>+'10.1.14_SIS'!DB58</f>
        <v>0</v>
      </c>
      <c r="D57" s="54">
        <f>+'2.1.15_SIS'!CY58</f>
        <v>0</v>
      </c>
      <c r="E57" s="54">
        <f t="shared" si="6"/>
        <v>0</v>
      </c>
      <c r="F57" s="54">
        <f t="shared" si="1"/>
        <v>0</v>
      </c>
      <c r="G57" s="54">
        <f t="shared" si="2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7"/>
        <v>3409.2649185258356</v>
      </c>
      <c r="K57" s="14">
        <f t="shared" si="3"/>
        <v>0</v>
      </c>
      <c r="L57" s="13">
        <f t="shared" si="4"/>
        <v>0</v>
      </c>
      <c r="M57" s="13">
        <f t="shared" si="5"/>
        <v>0</v>
      </c>
    </row>
    <row r="58" spans="1:13" ht="14.25" x14ac:dyDescent="0.2">
      <c r="A58" s="60">
        <v>55</v>
      </c>
      <c r="B58" s="22" t="s">
        <v>109</v>
      </c>
      <c r="C58" s="55">
        <f>+'10.1.14_SIS'!DB59</f>
        <v>0</v>
      </c>
      <c r="D58" s="55">
        <f>+'2.1.15_SIS'!CY59</f>
        <v>0</v>
      </c>
      <c r="E58" s="55">
        <f t="shared" si="6"/>
        <v>0</v>
      </c>
      <c r="F58" s="55">
        <f t="shared" si="1"/>
        <v>0</v>
      </c>
      <c r="G58" s="55">
        <f t="shared" si="2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7"/>
        <v>2530.9812745649242</v>
      </c>
      <c r="K58" s="10">
        <f t="shared" si="3"/>
        <v>0</v>
      </c>
      <c r="L58" s="11">
        <f t="shared" si="4"/>
        <v>0</v>
      </c>
      <c r="M58" s="11">
        <f t="shared" si="5"/>
        <v>0</v>
      </c>
    </row>
    <row r="59" spans="1:13" ht="14.25" x14ac:dyDescent="0.2">
      <c r="A59" s="59">
        <v>56</v>
      </c>
      <c r="B59" s="20" t="s">
        <v>108</v>
      </c>
      <c r="C59" s="54">
        <f>+'10.1.14_SIS'!DB60</f>
        <v>62</v>
      </c>
      <c r="D59" s="54">
        <f>+'2.1.15_SIS'!CY60</f>
        <v>64</v>
      </c>
      <c r="E59" s="54">
        <f t="shared" si="6"/>
        <v>2</v>
      </c>
      <c r="F59" s="54">
        <f t="shared" si="1"/>
        <v>2</v>
      </c>
      <c r="G59" s="54">
        <f t="shared" si="2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7"/>
        <v>2821.5754704144142</v>
      </c>
      <c r="K59" s="14">
        <f t="shared" si="3"/>
        <v>5643.1509408288284</v>
      </c>
      <c r="L59" s="13">
        <f t="shared" si="4"/>
        <v>5643.1509408288284</v>
      </c>
      <c r="M59" s="13">
        <f t="shared" si="5"/>
        <v>0</v>
      </c>
    </row>
    <row r="60" spans="1:13" ht="14.25" x14ac:dyDescent="0.2">
      <c r="A60" s="59">
        <v>57</v>
      </c>
      <c r="B60" s="20" t="s">
        <v>107</v>
      </c>
      <c r="C60" s="54">
        <f>+'10.1.14_SIS'!DB61</f>
        <v>0</v>
      </c>
      <c r="D60" s="54">
        <f>+'2.1.15_SIS'!CY61</f>
        <v>0</v>
      </c>
      <c r="E60" s="54">
        <f t="shared" si="6"/>
        <v>0</v>
      </c>
      <c r="F60" s="54">
        <f t="shared" si="1"/>
        <v>0</v>
      </c>
      <c r="G60" s="54">
        <f t="shared" si="2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7"/>
        <v>2695.2511489615345</v>
      </c>
      <c r="K60" s="14">
        <f t="shared" si="3"/>
        <v>0</v>
      </c>
      <c r="L60" s="13">
        <f t="shared" si="4"/>
        <v>0</v>
      </c>
      <c r="M60" s="13">
        <f t="shared" si="5"/>
        <v>0</v>
      </c>
    </row>
    <row r="61" spans="1:13" ht="14.25" x14ac:dyDescent="0.2">
      <c r="A61" s="59">
        <v>58</v>
      </c>
      <c r="B61" s="20" t="s">
        <v>106</v>
      </c>
      <c r="C61" s="54">
        <f>+'10.1.14_SIS'!DB62</f>
        <v>0</v>
      </c>
      <c r="D61" s="54">
        <f>+'2.1.15_SIS'!CY62</f>
        <v>0</v>
      </c>
      <c r="E61" s="54">
        <f t="shared" si="6"/>
        <v>0</v>
      </c>
      <c r="F61" s="54">
        <f t="shared" si="1"/>
        <v>0</v>
      </c>
      <c r="G61" s="54">
        <f t="shared" si="2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7"/>
        <v>3185.0764818941061</v>
      </c>
      <c r="K61" s="14">
        <f t="shared" si="3"/>
        <v>0</v>
      </c>
      <c r="L61" s="13">
        <f t="shared" si="4"/>
        <v>0</v>
      </c>
      <c r="M61" s="13">
        <f t="shared" si="5"/>
        <v>0</v>
      </c>
    </row>
    <row r="62" spans="1:13" ht="14.25" x14ac:dyDescent="0.2">
      <c r="A62" s="59">
        <v>59</v>
      </c>
      <c r="B62" s="20" t="s">
        <v>105</v>
      </c>
      <c r="C62" s="54">
        <f>+'10.1.14_SIS'!DB63</f>
        <v>0</v>
      </c>
      <c r="D62" s="54">
        <f>+'2.1.15_SIS'!CY63</f>
        <v>0</v>
      </c>
      <c r="E62" s="54">
        <f t="shared" si="6"/>
        <v>0</v>
      </c>
      <c r="F62" s="54">
        <f t="shared" si="1"/>
        <v>0</v>
      </c>
      <c r="G62" s="54">
        <f t="shared" si="2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7"/>
        <v>3655.7331467609238</v>
      </c>
      <c r="K62" s="14">
        <f t="shared" si="3"/>
        <v>0</v>
      </c>
      <c r="L62" s="13">
        <f t="shared" si="4"/>
        <v>0</v>
      </c>
      <c r="M62" s="13">
        <f t="shared" si="5"/>
        <v>0</v>
      </c>
    </row>
    <row r="63" spans="1:13" ht="14.25" x14ac:dyDescent="0.2">
      <c r="A63" s="60">
        <v>60</v>
      </c>
      <c r="B63" s="22" t="s">
        <v>104</v>
      </c>
      <c r="C63" s="55">
        <f>+'10.1.14_SIS'!DB64</f>
        <v>0</v>
      </c>
      <c r="D63" s="55">
        <f>+'2.1.15_SIS'!CY64</f>
        <v>0</v>
      </c>
      <c r="E63" s="55">
        <f t="shared" si="6"/>
        <v>0</v>
      </c>
      <c r="F63" s="55">
        <f t="shared" si="1"/>
        <v>0</v>
      </c>
      <c r="G63" s="55">
        <f t="shared" si="2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7"/>
        <v>2947.632045031914</v>
      </c>
      <c r="K63" s="10">
        <f t="shared" si="3"/>
        <v>0</v>
      </c>
      <c r="L63" s="11">
        <f t="shared" si="4"/>
        <v>0</v>
      </c>
      <c r="M63" s="11">
        <f t="shared" si="5"/>
        <v>0</v>
      </c>
    </row>
    <row r="64" spans="1:13" ht="14.25" x14ac:dyDescent="0.2">
      <c r="A64" s="59">
        <v>61</v>
      </c>
      <c r="B64" s="20" t="s">
        <v>103</v>
      </c>
      <c r="C64" s="54">
        <f>+'10.1.14_SIS'!DB65</f>
        <v>0</v>
      </c>
      <c r="D64" s="54">
        <f>+'2.1.15_SIS'!CY65</f>
        <v>0</v>
      </c>
      <c r="E64" s="54">
        <f t="shared" si="6"/>
        <v>0</v>
      </c>
      <c r="F64" s="54">
        <f t="shared" si="1"/>
        <v>0</v>
      </c>
      <c r="G64" s="54">
        <f t="shared" si="2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7"/>
        <v>1843.9337678184593</v>
      </c>
      <c r="K64" s="14">
        <f t="shared" si="3"/>
        <v>0</v>
      </c>
      <c r="L64" s="13">
        <f t="shared" si="4"/>
        <v>0</v>
      </c>
      <c r="M64" s="13">
        <f t="shared" si="5"/>
        <v>0</v>
      </c>
    </row>
    <row r="65" spans="1:13" ht="14.25" x14ac:dyDescent="0.2">
      <c r="A65" s="59">
        <v>62</v>
      </c>
      <c r="B65" s="20" t="s">
        <v>102</v>
      </c>
      <c r="C65" s="54">
        <f>+'10.1.14_SIS'!DB66</f>
        <v>0</v>
      </c>
      <c r="D65" s="54">
        <f>+'2.1.15_SIS'!CY66</f>
        <v>0</v>
      </c>
      <c r="E65" s="54">
        <f t="shared" si="6"/>
        <v>0</v>
      </c>
      <c r="F65" s="54">
        <f t="shared" si="1"/>
        <v>0</v>
      </c>
      <c r="G65" s="54">
        <f t="shared" si="2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7"/>
        <v>3208.577269258004</v>
      </c>
      <c r="K65" s="14">
        <f t="shared" si="3"/>
        <v>0</v>
      </c>
      <c r="L65" s="13">
        <f t="shared" si="4"/>
        <v>0</v>
      </c>
      <c r="M65" s="13">
        <f t="shared" si="5"/>
        <v>0</v>
      </c>
    </row>
    <row r="66" spans="1:13" ht="14.25" x14ac:dyDescent="0.2">
      <c r="A66" s="59">
        <v>63</v>
      </c>
      <c r="B66" s="20" t="s">
        <v>101</v>
      </c>
      <c r="C66" s="54">
        <f>+'10.1.14_SIS'!DB67</f>
        <v>0</v>
      </c>
      <c r="D66" s="54">
        <f>+'2.1.15_SIS'!CY67</f>
        <v>0</v>
      </c>
      <c r="E66" s="54">
        <f t="shared" si="6"/>
        <v>0</v>
      </c>
      <c r="F66" s="54">
        <f t="shared" si="1"/>
        <v>0</v>
      </c>
      <c r="G66" s="54">
        <f t="shared" si="2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7"/>
        <v>2440.5856740924046</v>
      </c>
      <c r="K66" s="14">
        <f t="shared" si="3"/>
        <v>0</v>
      </c>
      <c r="L66" s="13">
        <f t="shared" si="4"/>
        <v>0</v>
      </c>
      <c r="M66" s="13">
        <f t="shared" si="5"/>
        <v>0</v>
      </c>
    </row>
    <row r="67" spans="1:13" ht="14.25" x14ac:dyDescent="0.2">
      <c r="A67" s="59">
        <v>64</v>
      </c>
      <c r="B67" s="20" t="s">
        <v>100</v>
      </c>
      <c r="C67" s="54">
        <f>+'10.1.14_SIS'!DB68</f>
        <v>0</v>
      </c>
      <c r="D67" s="54">
        <f>+'2.1.15_SIS'!CY68</f>
        <v>0</v>
      </c>
      <c r="E67" s="54">
        <f t="shared" si="6"/>
        <v>0</v>
      </c>
      <c r="F67" s="54">
        <f t="shared" si="1"/>
        <v>0</v>
      </c>
      <c r="G67" s="54">
        <f t="shared" si="2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7"/>
        <v>3435.2453766389126</v>
      </c>
      <c r="K67" s="14">
        <f t="shared" si="3"/>
        <v>0</v>
      </c>
      <c r="L67" s="13">
        <f t="shared" si="4"/>
        <v>0</v>
      </c>
      <c r="M67" s="13">
        <f t="shared" si="5"/>
        <v>0</v>
      </c>
    </row>
    <row r="68" spans="1:13" ht="14.25" x14ac:dyDescent="0.2">
      <c r="A68" s="60">
        <v>65</v>
      </c>
      <c r="B68" s="22" t="s">
        <v>99</v>
      </c>
      <c r="C68" s="55">
        <f>+'10.1.14_SIS'!DB69</f>
        <v>0</v>
      </c>
      <c r="D68" s="55">
        <f>+'2.1.15_SIS'!CY69</f>
        <v>0</v>
      </c>
      <c r="E68" s="55">
        <f t="shared" si="6"/>
        <v>0</v>
      </c>
      <c r="F68" s="55">
        <f t="shared" ref="F68:F72" si="8">IF(E68&gt;0,E68,0)</f>
        <v>0</v>
      </c>
      <c r="G68" s="55">
        <f t="shared" ref="G68:G72" si="9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si="7"/>
        <v>2802.1402771971821</v>
      </c>
      <c r="K68" s="10">
        <f t="shared" ref="K68:K72" si="10">E68*J68</f>
        <v>0</v>
      </c>
      <c r="L68" s="11">
        <f t="shared" ref="L68:L72" si="11">IF(K68&gt;0,K68,0)</f>
        <v>0</v>
      </c>
      <c r="M68" s="11">
        <f t="shared" ref="M68:M72" si="12">IF(K68&lt;0,K68,0)</f>
        <v>0</v>
      </c>
    </row>
    <row r="69" spans="1:13" ht="14.25" x14ac:dyDescent="0.2">
      <c r="A69" s="59">
        <v>66</v>
      </c>
      <c r="B69" s="20" t="s">
        <v>98</v>
      </c>
      <c r="C69" s="54">
        <f>+'10.1.14_SIS'!DB70</f>
        <v>0</v>
      </c>
      <c r="D69" s="54">
        <f>+'2.1.15_SIS'!CY70</f>
        <v>0</v>
      </c>
      <c r="E69" s="54">
        <f t="shared" ref="E69:E72" si="13">D69-C69</f>
        <v>0</v>
      </c>
      <c r="F69" s="54">
        <f t="shared" si="8"/>
        <v>0</v>
      </c>
      <c r="G69" s="54">
        <f t="shared" si="9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ref="J69:J72" si="14">(H69+I69)*0.5</f>
        <v>3647.034271695502</v>
      </c>
      <c r="K69" s="14">
        <f t="shared" si="10"/>
        <v>0</v>
      </c>
      <c r="L69" s="13">
        <f t="shared" si="11"/>
        <v>0</v>
      </c>
      <c r="M69" s="13">
        <f t="shared" si="12"/>
        <v>0</v>
      </c>
    </row>
    <row r="70" spans="1:13" ht="14.25" x14ac:dyDescent="0.2">
      <c r="A70" s="59">
        <v>67</v>
      </c>
      <c r="B70" s="20" t="s">
        <v>97</v>
      </c>
      <c r="C70" s="54">
        <f>+'10.1.14_SIS'!DB71</f>
        <v>0</v>
      </c>
      <c r="D70" s="54">
        <f>+'2.1.15_SIS'!CY71</f>
        <v>0</v>
      </c>
      <c r="E70" s="54">
        <f t="shared" si="13"/>
        <v>0</v>
      </c>
      <c r="F70" s="54">
        <f t="shared" si="8"/>
        <v>0</v>
      </c>
      <c r="G70" s="54">
        <f t="shared" si="9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4"/>
        <v>2872.3783868067057</v>
      </c>
      <c r="K70" s="14">
        <f t="shared" si="10"/>
        <v>0</v>
      </c>
      <c r="L70" s="13">
        <f t="shared" si="11"/>
        <v>0</v>
      </c>
      <c r="M70" s="13">
        <f t="shared" si="12"/>
        <v>0</v>
      </c>
    </row>
    <row r="71" spans="1:13" ht="14.25" x14ac:dyDescent="0.2">
      <c r="A71" s="59">
        <v>68</v>
      </c>
      <c r="B71" s="20" t="s">
        <v>96</v>
      </c>
      <c r="C71" s="54">
        <f>+'10.1.14_SIS'!DB72</f>
        <v>0</v>
      </c>
      <c r="D71" s="54">
        <f>+'2.1.15_SIS'!CY72</f>
        <v>0</v>
      </c>
      <c r="E71" s="54">
        <f t="shared" si="13"/>
        <v>0</v>
      </c>
      <c r="F71" s="54">
        <f t="shared" si="8"/>
        <v>0</v>
      </c>
      <c r="G71" s="54">
        <f t="shared" si="9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4"/>
        <v>3594.43221012803</v>
      </c>
      <c r="K71" s="14">
        <f t="shared" si="10"/>
        <v>0</v>
      </c>
      <c r="L71" s="13">
        <f t="shared" si="11"/>
        <v>0</v>
      </c>
      <c r="M71" s="13">
        <f t="shared" si="12"/>
        <v>0</v>
      </c>
    </row>
    <row r="72" spans="1:13" ht="14.25" x14ac:dyDescent="0.2">
      <c r="A72" s="59">
        <v>69</v>
      </c>
      <c r="B72" s="20" t="s">
        <v>95</v>
      </c>
      <c r="C72" s="54">
        <f>+'10.1.14_SIS'!DB73</f>
        <v>0</v>
      </c>
      <c r="D72" s="54">
        <f>+'2.1.15_SIS'!CY73</f>
        <v>0</v>
      </c>
      <c r="E72" s="54">
        <f t="shared" si="13"/>
        <v>0</v>
      </c>
      <c r="F72" s="54">
        <f t="shared" si="8"/>
        <v>0</v>
      </c>
      <c r="G72" s="54">
        <f t="shared" si="9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4"/>
        <v>3214.0823960640669</v>
      </c>
      <c r="K72" s="14">
        <f t="shared" si="10"/>
        <v>0</v>
      </c>
      <c r="L72" s="13">
        <f t="shared" si="11"/>
        <v>0</v>
      </c>
      <c r="M72" s="13">
        <f t="shared" si="12"/>
        <v>0</v>
      </c>
    </row>
    <row r="73" spans="1:13" ht="13.5" thickBot="1" x14ac:dyDescent="0.25">
      <c r="A73" s="35"/>
      <c r="B73" s="34" t="s">
        <v>94</v>
      </c>
      <c r="C73" s="67">
        <f>SUM(C4:C72)</f>
        <v>144</v>
      </c>
      <c r="D73" s="67">
        <f>SUM(D4:D72)</f>
        <v>143</v>
      </c>
      <c r="E73" s="67">
        <f>SUM(E4:E72)</f>
        <v>-1</v>
      </c>
      <c r="F73" s="67">
        <f>SUM(F4:F72)</f>
        <v>2</v>
      </c>
      <c r="G73" s="67">
        <f>SUM(G4:G72)</f>
        <v>-3</v>
      </c>
      <c r="H73" s="33"/>
      <c r="I73" s="32"/>
      <c r="J73" s="32"/>
      <c r="K73" s="31">
        <f>SUM(K4:K72)</f>
        <v>-3574.2454710461707</v>
      </c>
      <c r="L73" s="31">
        <f>SUM(L4:L72)</f>
        <v>5643.1509408288284</v>
      </c>
      <c r="M73" s="31">
        <f>SUM(M4:M72)</f>
        <v>-9217.3964118749991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February 1 Mid-year Adjustment for Students</oddHeader>
    <oddFooter>&amp;R&amp;P</oddFooter>
  </headerFooter>
  <colBreaks count="1" manualBreakCount="1">
    <brk id="7" max="73" man="1"/>
  </col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19" t="s">
        <v>524</v>
      </c>
      <c r="B1" s="220"/>
      <c r="C1" s="125" t="s">
        <v>508</v>
      </c>
      <c r="D1" s="124" t="s">
        <v>710</v>
      </c>
      <c r="E1" s="43" t="s">
        <v>709</v>
      </c>
      <c r="F1" s="43" t="s">
        <v>501</v>
      </c>
      <c r="G1" s="43" t="s">
        <v>502</v>
      </c>
      <c r="H1" s="126" t="s">
        <v>517</v>
      </c>
      <c r="I1" s="127" t="s">
        <v>503</v>
      </c>
      <c r="J1" s="124" t="s">
        <v>712</v>
      </c>
      <c r="K1" s="123" t="s">
        <v>505</v>
      </c>
      <c r="L1" s="123" t="s">
        <v>506</v>
      </c>
      <c r="M1" s="123" t="s">
        <v>507</v>
      </c>
    </row>
    <row r="2" spans="1:13" ht="13.9" customHeight="1" x14ac:dyDescent="0.25">
      <c r="A2" s="39"/>
      <c r="B2" s="38"/>
      <c r="C2" s="29">
        <v>1</v>
      </c>
      <c r="D2" s="29">
        <f>C2+1</f>
        <v>2</v>
      </c>
      <c r="E2" s="29">
        <f>D2+1</f>
        <v>3</v>
      </c>
      <c r="F2" s="29">
        <f t="shared" ref="F2:M2" si="0">E2+1</f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28" t="s">
        <v>90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54">
        <f>+'10.1.14_SIS'!DC5</f>
        <v>0</v>
      </c>
      <c r="D4" s="54">
        <f>+'2.1.15_SIS'!CZ5</f>
        <v>0</v>
      </c>
      <c r="E4" s="54">
        <f>D4-C4</f>
        <v>0</v>
      </c>
      <c r="F4" s="54">
        <f t="shared" ref="F4:F67" si="1">IF(E4&gt;0,E4,0)</f>
        <v>0</v>
      </c>
      <c r="G4" s="54">
        <f t="shared" ref="G4:G67" si="2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>(H4+I4)*0.5</f>
        <v>2771.6692206674916</v>
      </c>
      <c r="K4" s="14">
        <f t="shared" ref="K4:K67" si="3">E4*J4</f>
        <v>0</v>
      </c>
      <c r="L4" s="13">
        <f t="shared" ref="L4:L67" si="4">IF(K4&gt;0,K4,0)</f>
        <v>0</v>
      </c>
      <c r="M4" s="13">
        <f t="shared" ref="M4:M67" si="5">IF(K4&lt;0,K4,0)</f>
        <v>0</v>
      </c>
    </row>
    <row r="5" spans="1:13" ht="14.25" x14ac:dyDescent="0.2">
      <c r="A5" s="59">
        <v>2</v>
      </c>
      <c r="B5" s="20" t="s">
        <v>162</v>
      </c>
      <c r="C5" s="54">
        <f>+'10.1.14_SIS'!DC6</f>
        <v>0</v>
      </c>
      <c r="D5" s="54">
        <f>+'2.1.15_SIS'!CZ6</f>
        <v>0</v>
      </c>
      <c r="E5" s="54">
        <f t="shared" ref="E5:E68" si="6">D5-C5</f>
        <v>0</v>
      </c>
      <c r="F5" s="54">
        <f t="shared" si="1"/>
        <v>0</v>
      </c>
      <c r="G5" s="54">
        <f t="shared" si="2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ref="J5:J68" si="7">(H5+I5)*0.5</f>
        <v>3579.4733208693319</v>
      </c>
      <c r="K5" s="14">
        <f t="shared" si="3"/>
        <v>0</v>
      </c>
      <c r="L5" s="13">
        <f t="shared" si="4"/>
        <v>0</v>
      </c>
      <c r="M5" s="13">
        <f t="shared" si="5"/>
        <v>0</v>
      </c>
    </row>
    <row r="6" spans="1:13" ht="14.25" x14ac:dyDescent="0.2">
      <c r="A6" s="59">
        <v>3</v>
      </c>
      <c r="B6" s="20" t="s">
        <v>161</v>
      </c>
      <c r="C6" s="54">
        <f>+'10.1.14_SIS'!DC7</f>
        <v>0</v>
      </c>
      <c r="D6" s="54">
        <f>+'2.1.15_SIS'!CZ7</f>
        <v>0</v>
      </c>
      <c r="E6" s="54">
        <f t="shared" si="6"/>
        <v>0</v>
      </c>
      <c r="F6" s="54">
        <f t="shared" si="1"/>
        <v>0</v>
      </c>
      <c r="G6" s="54">
        <f t="shared" si="2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7"/>
        <v>2376.013101369841</v>
      </c>
      <c r="K6" s="14">
        <f t="shared" si="3"/>
        <v>0</v>
      </c>
      <c r="L6" s="13">
        <f t="shared" si="4"/>
        <v>0</v>
      </c>
      <c r="M6" s="13">
        <f t="shared" si="5"/>
        <v>0</v>
      </c>
    </row>
    <row r="7" spans="1:13" ht="14.25" x14ac:dyDescent="0.2">
      <c r="A7" s="59">
        <v>4</v>
      </c>
      <c r="B7" s="20" t="s">
        <v>160</v>
      </c>
      <c r="C7" s="54">
        <f>+'10.1.14_SIS'!DC8</f>
        <v>0</v>
      </c>
      <c r="D7" s="54">
        <f>+'2.1.15_SIS'!CZ8</f>
        <v>0</v>
      </c>
      <c r="E7" s="54">
        <f t="shared" si="6"/>
        <v>0</v>
      </c>
      <c r="F7" s="54">
        <f t="shared" si="1"/>
        <v>0</v>
      </c>
      <c r="G7" s="54">
        <f t="shared" si="2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7"/>
        <v>3352.4090723439285</v>
      </c>
      <c r="K7" s="14">
        <f t="shared" si="3"/>
        <v>0</v>
      </c>
      <c r="L7" s="13">
        <f t="shared" si="4"/>
        <v>0</v>
      </c>
      <c r="M7" s="13">
        <f t="shared" si="5"/>
        <v>0</v>
      </c>
    </row>
    <row r="8" spans="1:13" ht="14.25" x14ac:dyDescent="0.2">
      <c r="A8" s="60">
        <v>5</v>
      </c>
      <c r="B8" s="22" t="s">
        <v>159</v>
      </c>
      <c r="C8" s="55">
        <f>+'10.1.14_SIS'!DC9</f>
        <v>0</v>
      </c>
      <c r="D8" s="55">
        <f>+'2.1.15_SIS'!CZ9</f>
        <v>0</v>
      </c>
      <c r="E8" s="55">
        <f t="shared" si="6"/>
        <v>0</v>
      </c>
      <c r="F8" s="55">
        <f t="shared" si="1"/>
        <v>0</v>
      </c>
      <c r="G8" s="55">
        <f t="shared" si="2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7"/>
        <v>2912.4252830049554</v>
      </c>
      <c r="K8" s="10">
        <f t="shared" si="3"/>
        <v>0</v>
      </c>
      <c r="L8" s="11">
        <f t="shared" si="4"/>
        <v>0</v>
      </c>
      <c r="M8" s="11">
        <f t="shared" si="5"/>
        <v>0</v>
      </c>
    </row>
    <row r="9" spans="1:13" ht="14.25" x14ac:dyDescent="0.2">
      <c r="A9" s="59">
        <v>6</v>
      </c>
      <c r="B9" s="20" t="s">
        <v>158</v>
      </c>
      <c r="C9" s="54">
        <f>+'10.1.14_SIS'!DC10</f>
        <v>0</v>
      </c>
      <c r="D9" s="54">
        <f>+'2.1.15_SIS'!CZ10</f>
        <v>0</v>
      </c>
      <c r="E9" s="54">
        <f t="shared" si="6"/>
        <v>0</v>
      </c>
      <c r="F9" s="54">
        <f t="shared" si="1"/>
        <v>0</v>
      </c>
      <c r="G9" s="54">
        <f t="shared" si="2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7"/>
        <v>2961.9943062477932</v>
      </c>
      <c r="K9" s="14">
        <f t="shared" si="3"/>
        <v>0</v>
      </c>
      <c r="L9" s="13">
        <f t="shared" si="4"/>
        <v>0</v>
      </c>
      <c r="M9" s="13">
        <f t="shared" si="5"/>
        <v>0</v>
      </c>
    </row>
    <row r="10" spans="1:13" ht="14.25" x14ac:dyDescent="0.2">
      <c r="A10" s="59">
        <v>7</v>
      </c>
      <c r="B10" s="20" t="s">
        <v>157</v>
      </c>
      <c r="C10" s="54">
        <f>+'10.1.14_SIS'!DC11</f>
        <v>0</v>
      </c>
      <c r="D10" s="54">
        <f>+'2.1.15_SIS'!CZ11</f>
        <v>0</v>
      </c>
      <c r="E10" s="54">
        <f t="shared" si="6"/>
        <v>0</v>
      </c>
      <c r="F10" s="54">
        <f t="shared" si="1"/>
        <v>0</v>
      </c>
      <c r="G10" s="54">
        <f t="shared" si="2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7"/>
        <v>1499.961598173516</v>
      </c>
      <c r="K10" s="14">
        <f t="shared" si="3"/>
        <v>0</v>
      </c>
      <c r="L10" s="13">
        <f t="shared" si="4"/>
        <v>0</v>
      </c>
      <c r="M10" s="13">
        <f t="shared" si="5"/>
        <v>0</v>
      </c>
    </row>
    <row r="11" spans="1:13" ht="14.25" x14ac:dyDescent="0.2">
      <c r="A11" s="59">
        <v>8</v>
      </c>
      <c r="B11" s="20" t="s">
        <v>156</v>
      </c>
      <c r="C11" s="54">
        <f>+'10.1.14_SIS'!DC12</f>
        <v>0</v>
      </c>
      <c r="D11" s="54">
        <f>+'2.1.15_SIS'!CZ12</f>
        <v>0</v>
      </c>
      <c r="E11" s="54">
        <f t="shared" si="6"/>
        <v>0</v>
      </c>
      <c r="F11" s="54">
        <f t="shared" si="1"/>
        <v>0</v>
      </c>
      <c r="G11" s="54">
        <f t="shared" si="2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7"/>
        <v>2697.7812297794271</v>
      </c>
      <c r="K11" s="14">
        <f t="shared" si="3"/>
        <v>0</v>
      </c>
      <c r="L11" s="13">
        <f t="shared" si="4"/>
        <v>0</v>
      </c>
      <c r="M11" s="13">
        <f t="shared" si="5"/>
        <v>0</v>
      </c>
    </row>
    <row r="12" spans="1:13" ht="14.25" x14ac:dyDescent="0.2">
      <c r="A12" s="59">
        <v>9</v>
      </c>
      <c r="B12" s="20" t="s">
        <v>155</v>
      </c>
      <c r="C12" s="54">
        <f>+'10.1.14_SIS'!DC13</f>
        <v>0</v>
      </c>
      <c r="D12" s="54">
        <f>+'2.1.15_SIS'!CZ13</f>
        <v>0</v>
      </c>
      <c r="E12" s="54">
        <f t="shared" si="6"/>
        <v>0</v>
      </c>
      <c r="F12" s="54">
        <f t="shared" si="1"/>
        <v>0</v>
      </c>
      <c r="G12" s="54">
        <f t="shared" si="2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7"/>
        <v>2688.6107536022505</v>
      </c>
      <c r="K12" s="14">
        <f t="shared" si="3"/>
        <v>0</v>
      </c>
      <c r="L12" s="13">
        <f t="shared" si="4"/>
        <v>0</v>
      </c>
      <c r="M12" s="13">
        <f t="shared" si="5"/>
        <v>0</v>
      </c>
    </row>
    <row r="13" spans="1:13" ht="14.25" x14ac:dyDescent="0.2">
      <c r="A13" s="60">
        <v>10</v>
      </c>
      <c r="B13" s="22" t="s">
        <v>154</v>
      </c>
      <c r="C13" s="55">
        <f>+'10.1.14_SIS'!DC14</f>
        <v>0</v>
      </c>
      <c r="D13" s="55">
        <f>+'2.1.15_SIS'!CZ14</f>
        <v>0</v>
      </c>
      <c r="E13" s="55">
        <f t="shared" si="6"/>
        <v>0</v>
      </c>
      <c r="F13" s="55">
        <f t="shared" si="1"/>
        <v>0</v>
      </c>
      <c r="G13" s="55">
        <f t="shared" si="2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7"/>
        <v>2496.207366959236</v>
      </c>
      <c r="K13" s="10">
        <f t="shared" si="3"/>
        <v>0</v>
      </c>
      <c r="L13" s="11">
        <f t="shared" si="4"/>
        <v>0</v>
      </c>
      <c r="M13" s="11">
        <f t="shared" si="5"/>
        <v>0</v>
      </c>
    </row>
    <row r="14" spans="1:13" ht="14.25" x14ac:dyDescent="0.2">
      <c r="A14" s="59">
        <v>11</v>
      </c>
      <c r="B14" s="20" t="s">
        <v>153</v>
      </c>
      <c r="C14" s="54">
        <f>+'10.1.14_SIS'!DC15</f>
        <v>0</v>
      </c>
      <c r="D14" s="54">
        <f>+'2.1.15_SIS'!CZ15</f>
        <v>0</v>
      </c>
      <c r="E14" s="54">
        <f t="shared" si="6"/>
        <v>0</v>
      </c>
      <c r="F14" s="54">
        <f t="shared" si="1"/>
        <v>0</v>
      </c>
      <c r="G14" s="54">
        <f t="shared" si="2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7"/>
        <v>3902.5436118176676</v>
      </c>
      <c r="K14" s="14">
        <f t="shared" si="3"/>
        <v>0</v>
      </c>
      <c r="L14" s="13">
        <f t="shared" si="4"/>
        <v>0</v>
      </c>
      <c r="M14" s="13">
        <f t="shared" si="5"/>
        <v>0</v>
      </c>
    </row>
    <row r="15" spans="1:13" ht="14.25" x14ac:dyDescent="0.2">
      <c r="A15" s="59">
        <v>12</v>
      </c>
      <c r="B15" s="20" t="s">
        <v>152</v>
      </c>
      <c r="C15" s="54">
        <f>+'10.1.14_SIS'!DC16</f>
        <v>0</v>
      </c>
      <c r="D15" s="54">
        <f>+'2.1.15_SIS'!CZ16</f>
        <v>0</v>
      </c>
      <c r="E15" s="54">
        <f t="shared" si="6"/>
        <v>0</v>
      </c>
      <c r="F15" s="54">
        <f t="shared" si="1"/>
        <v>0</v>
      </c>
      <c r="G15" s="54">
        <f t="shared" si="2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7"/>
        <v>1364.9570491803279</v>
      </c>
      <c r="K15" s="14">
        <f t="shared" si="3"/>
        <v>0</v>
      </c>
      <c r="L15" s="13">
        <f t="shared" si="4"/>
        <v>0</v>
      </c>
      <c r="M15" s="13">
        <f t="shared" si="5"/>
        <v>0</v>
      </c>
    </row>
    <row r="16" spans="1:13" ht="14.25" x14ac:dyDescent="0.2">
      <c r="A16" s="59">
        <v>13</v>
      </c>
      <c r="B16" s="20" t="s">
        <v>151</v>
      </c>
      <c r="C16" s="54">
        <f>+'10.1.14_SIS'!DC17</f>
        <v>0</v>
      </c>
      <c r="D16" s="54">
        <f>+'2.1.15_SIS'!CZ17</f>
        <v>0</v>
      </c>
      <c r="E16" s="54">
        <f t="shared" si="6"/>
        <v>0</v>
      </c>
      <c r="F16" s="54">
        <f t="shared" si="1"/>
        <v>0</v>
      </c>
      <c r="G16" s="54">
        <f t="shared" si="2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7"/>
        <v>3591.5298879166107</v>
      </c>
      <c r="K16" s="14">
        <f t="shared" si="3"/>
        <v>0</v>
      </c>
      <c r="L16" s="13">
        <f t="shared" si="4"/>
        <v>0</v>
      </c>
      <c r="M16" s="13">
        <f t="shared" si="5"/>
        <v>0</v>
      </c>
    </row>
    <row r="17" spans="1:13" ht="14.25" x14ac:dyDescent="0.2">
      <c r="A17" s="59">
        <v>14</v>
      </c>
      <c r="B17" s="20" t="s">
        <v>150</v>
      </c>
      <c r="C17" s="54">
        <f>+'10.1.14_SIS'!DC18</f>
        <v>0</v>
      </c>
      <c r="D17" s="54">
        <f>+'2.1.15_SIS'!CZ18</f>
        <v>0</v>
      </c>
      <c r="E17" s="54">
        <f t="shared" si="6"/>
        <v>0</v>
      </c>
      <c r="F17" s="54">
        <f t="shared" si="1"/>
        <v>0</v>
      </c>
      <c r="G17" s="54">
        <f t="shared" si="2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7"/>
        <v>3072.4654706249999</v>
      </c>
      <c r="K17" s="14">
        <f t="shared" si="3"/>
        <v>0</v>
      </c>
      <c r="L17" s="13">
        <f t="shared" si="4"/>
        <v>0</v>
      </c>
      <c r="M17" s="13">
        <f t="shared" si="5"/>
        <v>0</v>
      </c>
    </row>
    <row r="18" spans="1:13" ht="14.25" x14ac:dyDescent="0.2">
      <c r="A18" s="60">
        <v>15</v>
      </c>
      <c r="B18" s="22" t="s">
        <v>149</v>
      </c>
      <c r="C18" s="55">
        <f>+'10.1.14_SIS'!DC19</f>
        <v>0</v>
      </c>
      <c r="D18" s="55">
        <f>+'2.1.15_SIS'!CZ19</f>
        <v>0</v>
      </c>
      <c r="E18" s="55">
        <f t="shared" si="6"/>
        <v>0</v>
      </c>
      <c r="F18" s="55">
        <f t="shared" si="1"/>
        <v>0</v>
      </c>
      <c r="G18" s="55">
        <f t="shared" si="2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7"/>
        <v>3151.8142607029977</v>
      </c>
      <c r="K18" s="10">
        <f t="shared" si="3"/>
        <v>0</v>
      </c>
      <c r="L18" s="11">
        <f t="shared" si="4"/>
        <v>0</v>
      </c>
      <c r="M18" s="11">
        <f t="shared" si="5"/>
        <v>0</v>
      </c>
    </row>
    <row r="19" spans="1:13" ht="14.25" x14ac:dyDescent="0.2">
      <c r="A19" s="59">
        <v>16</v>
      </c>
      <c r="B19" s="20" t="s">
        <v>148</v>
      </c>
      <c r="C19" s="54">
        <f>+'10.1.14_SIS'!DC20</f>
        <v>0</v>
      </c>
      <c r="D19" s="54">
        <f>+'2.1.15_SIS'!CZ20</f>
        <v>0</v>
      </c>
      <c r="E19" s="54">
        <f t="shared" si="6"/>
        <v>0</v>
      </c>
      <c r="F19" s="54">
        <f t="shared" si="1"/>
        <v>0</v>
      </c>
      <c r="G19" s="54">
        <f t="shared" si="2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7"/>
        <v>1333.4897177171013</v>
      </c>
      <c r="K19" s="14">
        <f t="shared" si="3"/>
        <v>0</v>
      </c>
      <c r="L19" s="13">
        <f t="shared" si="4"/>
        <v>0</v>
      </c>
      <c r="M19" s="13">
        <f t="shared" si="5"/>
        <v>0</v>
      </c>
    </row>
    <row r="20" spans="1:13" ht="14.25" x14ac:dyDescent="0.2">
      <c r="A20" s="59">
        <v>17</v>
      </c>
      <c r="B20" s="20" t="s">
        <v>147</v>
      </c>
      <c r="C20" s="54">
        <f>+'10.1.14_SIS'!DC21</f>
        <v>0</v>
      </c>
      <c r="D20" s="54">
        <f>+'2.1.15_SIS'!CZ21</f>
        <v>0</v>
      </c>
      <c r="E20" s="54">
        <f t="shared" si="6"/>
        <v>0</v>
      </c>
      <c r="F20" s="54">
        <f t="shared" si="1"/>
        <v>0</v>
      </c>
      <c r="G20" s="54">
        <f t="shared" si="2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7"/>
        <v>2082.5378304967589</v>
      </c>
      <c r="K20" s="14">
        <f t="shared" si="3"/>
        <v>0</v>
      </c>
      <c r="L20" s="13">
        <f t="shared" si="4"/>
        <v>0</v>
      </c>
      <c r="M20" s="13">
        <f t="shared" si="5"/>
        <v>0</v>
      </c>
    </row>
    <row r="21" spans="1:13" ht="14.25" x14ac:dyDescent="0.2">
      <c r="A21" s="59">
        <v>18</v>
      </c>
      <c r="B21" s="20" t="s">
        <v>146</v>
      </c>
      <c r="C21" s="54">
        <f>+'10.1.14_SIS'!DC22</f>
        <v>0</v>
      </c>
      <c r="D21" s="54">
        <f>+'2.1.15_SIS'!CZ22</f>
        <v>0</v>
      </c>
      <c r="E21" s="54">
        <f t="shared" si="6"/>
        <v>0</v>
      </c>
      <c r="F21" s="54">
        <f t="shared" si="1"/>
        <v>0</v>
      </c>
      <c r="G21" s="54">
        <f t="shared" si="2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7"/>
        <v>3600.2516750237864</v>
      </c>
      <c r="K21" s="14">
        <f t="shared" si="3"/>
        <v>0</v>
      </c>
      <c r="L21" s="13">
        <f t="shared" si="4"/>
        <v>0</v>
      </c>
      <c r="M21" s="13">
        <f t="shared" si="5"/>
        <v>0</v>
      </c>
    </row>
    <row r="22" spans="1:13" ht="14.25" x14ac:dyDescent="0.2">
      <c r="A22" s="59">
        <v>19</v>
      </c>
      <c r="B22" s="20" t="s">
        <v>145</v>
      </c>
      <c r="C22" s="54">
        <f>+'10.1.14_SIS'!DC23</f>
        <v>0</v>
      </c>
      <c r="D22" s="54">
        <f>+'2.1.15_SIS'!CZ23</f>
        <v>0</v>
      </c>
      <c r="E22" s="54">
        <f t="shared" si="6"/>
        <v>0</v>
      </c>
      <c r="F22" s="54">
        <f t="shared" si="1"/>
        <v>0</v>
      </c>
      <c r="G22" s="54">
        <f t="shared" si="2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7"/>
        <v>3109.9110934730224</v>
      </c>
      <c r="K22" s="14">
        <f t="shared" si="3"/>
        <v>0</v>
      </c>
      <c r="L22" s="13">
        <f t="shared" si="4"/>
        <v>0</v>
      </c>
      <c r="M22" s="13">
        <f t="shared" si="5"/>
        <v>0</v>
      </c>
    </row>
    <row r="23" spans="1:13" ht="14.25" x14ac:dyDescent="0.2">
      <c r="A23" s="60">
        <v>20</v>
      </c>
      <c r="B23" s="22" t="s">
        <v>144</v>
      </c>
      <c r="C23" s="55">
        <f>+'10.1.14_SIS'!DC24</f>
        <v>0</v>
      </c>
      <c r="D23" s="55">
        <f>+'2.1.15_SIS'!CZ24</f>
        <v>0</v>
      </c>
      <c r="E23" s="55">
        <f t="shared" si="6"/>
        <v>0</v>
      </c>
      <c r="F23" s="55">
        <f t="shared" si="1"/>
        <v>0</v>
      </c>
      <c r="G23" s="55">
        <f t="shared" si="2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7"/>
        <v>2932.3450782781006</v>
      </c>
      <c r="K23" s="10">
        <f t="shared" si="3"/>
        <v>0</v>
      </c>
      <c r="L23" s="11">
        <f t="shared" si="4"/>
        <v>0</v>
      </c>
      <c r="M23" s="11">
        <f t="shared" si="5"/>
        <v>0</v>
      </c>
    </row>
    <row r="24" spans="1:13" ht="14.25" x14ac:dyDescent="0.2">
      <c r="A24" s="59">
        <v>21</v>
      </c>
      <c r="B24" s="20" t="s">
        <v>143</v>
      </c>
      <c r="C24" s="54">
        <f>+'10.1.14_SIS'!DC25</f>
        <v>0</v>
      </c>
      <c r="D24" s="54">
        <f>+'2.1.15_SIS'!CZ25</f>
        <v>0</v>
      </c>
      <c r="E24" s="54">
        <f t="shared" si="6"/>
        <v>0</v>
      </c>
      <c r="F24" s="54">
        <f t="shared" si="1"/>
        <v>0</v>
      </c>
      <c r="G24" s="54">
        <f t="shared" si="2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7"/>
        <v>3346.3271147933883</v>
      </c>
      <c r="K24" s="14">
        <f t="shared" si="3"/>
        <v>0</v>
      </c>
      <c r="L24" s="13">
        <f t="shared" si="4"/>
        <v>0</v>
      </c>
      <c r="M24" s="13">
        <f t="shared" si="5"/>
        <v>0</v>
      </c>
    </row>
    <row r="25" spans="1:13" ht="14.25" x14ac:dyDescent="0.2">
      <c r="A25" s="59">
        <v>22</v>
      </c>
      <c r="B25" s="20" t="s">
        <v>142</v>
      </c>
      <c r="C25" s="54">
        <f>+'10.1.14_SIS'!DC26</f>
        <v>0</v>
      </c>
      <c r="D25" s="54">
        <f>+'2.1.15_SIS'!CZ26</f>
        <v>0</v>
      </c>
      <c r="E25" s="54">
        <f t="shared" si="6"/>
        <v>0</v>
      </c>
      <c r="F25" s="54">
        <f t="shared" si="1"/>
        <v>0</v>
      </c>
      <c r="G25" s="54">
        <f t="shared" si="2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7"/>
        <v>3456.2349904097996</v>
      </c>
      <c r="K25" s="14">
        <f t="shared" si="3"/>
        <v>0</v>
      </c>
      <c r="L25" s="13">
        <f t="shared" si="4"/>
        <v>0</v>
      </c>
      <c r="M25" s="13">
        <f t="shared" si="5"/>
        <v>0</v>
      </c>
    </row>
    <row r="26" spans="1:13" ht="14.25" x14ac:dyDescent="0.2">
      <c r="A26" s="59">
        <v>23</v>
      </c>
      <c r="B26" s="20" t="s">
        <v>141</v>
      </c>
      <c r="C26" s="54">
        <f>+'10.1.14_SIS'!DC27</f>
        <v>19</v>
      </c>
      <c r="D26" s="54">
        <f>+'2.1.15_SIS'!CZ27</f>
        <v>21</v>
      </c>
      <c r="E26" s="54">
        <f t="shared" si="6"/>
        <v>2</v>
      </c>
      <c r="F26" s="54">
        <f t="shared" si="1"/>
        <v>2</v>
      </c>
      <c r="G26" s="54">
        <f t="shared" si="2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7"/>
        <v>2849.8007632989579</v>
      </c>
      <c r="K26" s="14">
        <f t="shared" si="3"/>
        <v>5699.6015265979158</v>
      </c>
      <c r="L26" s="13">
        <f t="shared" si="4"/>
        <v>5699.6015265979158</v>
      </c>
      <c r="M26" s="13">
        <f t="shared" si="5"/>
        <v>0</v>
      </c>
    </row>
    <row r="27" spans="1:13" ht="14.25" x14ac:dyDescent="0.2">
      <c r="A27" s="59">
        <v>24</v>
      </c>
      <c r="B27" s="20" t="s">
        <v>140</v>
      </c>
      <c r="C27" s="54">
        <f>+'10.1.14_SIS'!DC28</f>
        <v>0</v>
      </c>
      <c r="D27" s="54">
        <f>+'2.1.15_SIS'!CZ28</f>
        <v>0</v>
      </c>
      <c r="E27" s="54">
        <f t="shared" si="6"/>
        <v>0</v>
      </c>
      <c r="F27" s="54">
        <f t="shared" si="1"/>
        <v>0</v>
      </c>
      <c r="G27" s="54">
        <f t="shared" si="2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7"/>
        <v>1732.96201807885</v>
      </c>
      <c r="K27" s="14">
        <f t="shared" si="3"/>
        <v>0</v>
      </c>
      <c r="L27" s="13">
        <f t="shared" si="4"/>
        <v>0</v>
      </c>
      <c r="M27" s="13">
        <f t="shared" si="5"/>
        <v>0</v>
      </c>
    </row>
    <row r="28" spans="1:13" ht="14.25" x14ac:dyDescent="0.2">
      <c r="A28" s="60">
        <v>25</v>
      </c>
      <c r="B28" s="22" t="s">
        <v>139</v>
      </c>
      <c r="C28" s="55">
        <f>+'10.1.14_SIS'!DC29</f>
        <v>0</v>
      </c>
      <c r="D28" s="55">
        <f>+'2.1.15_SIS'!CZ29</f>
        <v>0</v>
      </c>
      <c r="E28" s="55">
        <f t="shared" si="6"/>
        <v>0</v>
      </c>
      <c r="F28" s="55">
        <f t="shared" si="1"/>
        <v>0</v>
      </c>
      <c r="G28" s="55">
        <f t="shared" si="2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7"/>
        <v>2413.4010137472851</v>
      </c>
      <c r="K28" s="10">
        <f t="shared" si="3"/>
        <v>0</v>
      </c>
      <c r="L28" s="11">
        <f t="shared" si="4"/>
        <v>0</v>
      </c>
      <c r="M28" s="11">
        <f t="shared" si="5"/>
        <v>0</v>
      </c>
    </row>
    <row r="29" spans="1:13" ht="14.25" x14ac:dyDescent="0.2">
      <c r="A29" s="59">
        <v>26</v>
      </c>
      <c r="B29" s="20" t="s">
        <v>138</v>
      </c>
      <c r="C29" s="54">
        <f>+'10.1.14_SIS'!DC30</f>
        <v>0</v>
      </c>
      <c r="D29" s="54">
        <f>+'2.1.15_SIS'!CZ30</f>
        <v>0</v>
      </c>
      <c r="E29" s="54">
        <f t="shared" si="6"/>
        <v>0</v>
      </c>
      <c r="F29" s="54">
        <f t="shared" si="1"/>
        <v>0</v>
      </c>
      <c r="G29" s="54">
        <f t="shared" si="2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7"/>
        <v>2130.6974985285419</v>
      </c>
      <c r="K29" s="14">
        <f t="shared" si="3"/>
        <v>0</v>
      </c>
      <c r="L29" s="13">
        <f t="shared" si="4"/>
        <v>0</v>
      </c>
      <c r="M29" s="13">
        <f t="shared" si="5"/>
        <v>0</v>
      </c>
    </row>
    <row r="30" spans="1:13" ht="14.25" x14ac:dyDescent="0.2">
      <c r="A30" s="59">
        <v>27</v>
      </c>
      <c r="B30" s="20" t="s">
        <v>137</v>
      </c>
      <c r="C30" s="54">
        <f>+'10.1.14_SIS'!DC31</f>
        <v>0</v>
      </c>
      <c r="D30" s="54">
        <f>+'2.1.15_SIS'!CZ31</f>
        <v>0</v>
      </c>
      <c r="E30" s="54">
        <f t="shared" si="6"/>
        <v>0</v>
      </c>
      <c r="F30" s="54">
        <f t="shared" si="1"/>
        <v>0</v>
      </c>
      <c r="G30" s="54">
        <f t="shared" si="2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7"/>
        <v>3248.9806919988505</v>
      </c>
      <c r="K30" s="14">
        <f t="shared" si="3"/>
        <v>0</v>
      </c>
      <c r="L30" s="13">
        <f t="shared" si="4"/>
        <v>0</v>
      </c>
      <c r="M30" s="13">
        <f t="shared" si="5"/>
        <v>0</v>
      </c>
    </row>
    <row r="31" spans="1:13" ht="14.25" x14ac:dyDescent="0.2">
      <c r="A31" s="59">
        <v>28</v>
      </c>
      <c r="B31" s="20" t="s">
        <v>136</v>
      </c>
      <c r="C31" s="54">
        <f>+'10.1.14_SIS'!DC32</f>
        <v>635</v>
      </c>
      <c r="D31" s="54">
        <f>+'2.1.15_SIS'!CZ32</f>
        <v>624</v>
      </c>
      <c r="E31" s="54">
        <f t="shared" si="6"/>
        <v>-11</v>
      </c>
      <c r="F31" s="54">
        <f t="shared" si="1"/>
        <v>0</v>
      </c>
      <c r="G31" s="54">
        <f t="shared" si="2"/>
        <v>-11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7"/>
        <v>1915.9079423284411</v>
      </c>
      <c r="K31" s="14">
        <f t="shared" si="3"/>
        <v>-21074.987365612851</v>
      </c>
      <c r="L31" s="13">
        <f t="shared" si="4"/>
        <v>0</v>
      </c>
      <c r="M31" s="13">
        <f t="shared" si="5"/>
        <v>-21074.987365612851</v>
      </c>
    </row>
    <row r="32" spans="1:13" ht="14.25" x14ac:dyDescent="0.2">
      <c r="A32" s="59">
        <v>29</v>
      </c>
      <c r="B32" s="20" t="s">
        <v>135</v>
      </c>
      <c r="C32" s="54">
        <f>+'10.1.14_SIS'!DC33</f>
        <v>0</v>
      </c>
      <c r="D32" s="54">
        <f>+'2.1.15_SIS'!CZ33</f>
        <v>0</v>
      </c>
      <c r="E32" s="54">
        <f t="shared" si="6"/>
        <v>0</v>
      </c>
      <c r="F32" s="54">
        <f t="shared" si="1"/>
        <v>0</v>
      </c>
      <c r="G32" s="54">
        <f t="shared" si="2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7"/>
        <v>2296.9811605086861</v>
      </c>
      <c r="K32" s="14">
        <f t="shared" si="3"/>
        <v>0</v>
      </c>
      <c r="L32" s="13">
        <f t="shared" si="4"/>
        <v>0</v>
      </c>
      <c r="M32" s="13">
        <f t="shared" si="5"/>
        <v>0</v>
      </c>
    </row>
    <row r="33" spans="1:13" ht="14.25" x14ac:dyDescent="0.2">
      <c r="A33" s="60">
        <v>30</v>
      </c>
      <c r="B33" s="22" t="s">
        <v>134</v>
      </c>
      <c r="C33" s="55">
        <f>+'10.1.14_SIS'!DC34</f>
        <v>0</v>
      </c>
      <c r="D33" s="55">
        <f>+'2.1.15_SIS'!CZ34</f>
        <v>0</v>
      </c>
      <c r="E33" s="55">
        <f t="shared" si="6"/>
        <v>0</v>
      </c>
      <c r="F33" s="55">
        <f t="shared" si="1"/>
        <v>0</v>
      </c>
      <c r="G33" s="55">
        <f t="shared" si="2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7"/>
        <v>3265.8513636998382</v>
      </c>
      <c r="K33" s="10">
        <f t="shared" si="3"/>
        <v>0</v>
      </c>
      <c r="L33" s="11">
        <f t="shared" si="4"/>
        <v>0</v>
      </c>
      <c r="M33" s="11">
        <f t="shared" si="5"/>
        <v>0</v>
      </c>
    </row>
    <row r="34" spans="1:13" ht="14.25" x14ac:dyDescent="0.2">
      <c r="A34" s="59">
        <v>31</v>
      </c>
      <c r="B34" s="20" t="s">
        <v>133</v>
      </c>
      <c r="C34" s="54">
        <f>+'10.1.14_SIS'!DC35</f>
        <v>0</v>
      </c>
      <c r="D34" s="54">
        <f>+'2.1.15_SIS'!CZ35</f>
        <v>0</v>
      </c>
      <c r="E34" s="54">
        <f t="shared" si="6"/>
        <v>0</v>
      </c>
      <c r="F34" s="54">
        <f t="shared" si="1"/>
        <v>0</v>
      </c>
      <c r="G34" s="54">
        <f t="shared" si="2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7"/>
        <v>2570.7238358434265</v>
      </c>
      <c r="K34" s="14">
        <f t="shared" si="3"/>
        <v>0</v>
      </c>
      <c r="L34" s="13">
        <f t="shared" si="4"/>
        <v>0</v>
      </c>
      <c r="M34" s="13">
        <f t="shared" si="5"/>
        <v>0</v>
      </c>
    </row>
    <row r="35" spans="1:13" ht="14.25" x14ac:dyDescent="0.2">
      <c r="A35" s="59">
        <v>32</v>
      </c>
      <c r="B35" s="20" t="s">
        <v>132</v>
      </c>
      <c r="C35" s="54">
        <f>+'10.1.14_SIS'!DC36</f>
        <v>0</v>
      </c>
      <c r="D35" s="54">
        <f>+'2.1.15_SIS'!CZ36</f>
        <v>0</v>
      </c>
      <c r="E35" s="54">
        <f t="shared" si="6"/>
        <v>0</v>
      </c>
      <c r="F35" s="54">
        <f t="shared" si="1"/>
        <v>0</v>
      </c>
      <c r="G35" s="54">
        <f t="shared" si="2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7"/>
        <v>3106.2945945305637</v>
      </c>
      <c r="K35" s="14">
        <f t="shared" si="3"/>
        <v>0</v>
      </c>
      <c r="L35" s="13">
        <f t="shared" si="4"/>
        <v>0</v>
      </c>
      <c r="M35" s="13">
        <f t="shared" si="5"/>
        <v>0</v>
      </c>
    </row>
    <row r="36" spans="1:13" ht="14.25" x14ac:dyDescent="0.2">
      <c r="A36" s="59">
        <v>33</v>
      </c>
      <c r="B36" s="20" t="s">
        <v>131</v>
      </c>
      <c r="C36" s="54">
        <f>+'10.1.14_SIS'!DC37</f>
        <v>0</v>
      </c>
      <c r="D36" s="54">
        <f>+'2.1.15_SIS'!CZ37</f>
        <v>0</v>
      </c>
      <c r="E36" s="54">
        <f t="shared" si="6"/>
        <v>0</v>
      </c>
      <c r="F36" s="54">
        <f t="shared" si="1"/>
        <v>0</v>
      </c>
      <c r="G36" s="54">
        <f t="shared" si="2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7"/>
        <v>3055.7677279042618</v>
      </c>
      <c r="K36" s="14">
        <f t="shared" si="3"/>
        <v>0</v>
      </c>
      <c r="L36" s="13">
        <f t="shared" si="4"/>
        <v>0</v>
      </c>
      <c r="M36" s="13">
        <f t="shared" si="5"/>
        <v>0</v>
      </c>
    </row>
    <row r="37" spans="1:13" ht="14.25" x14ac:dyDescent="0.2">
      <c r="A37" s="59">
        <v>34</v>
      </c>
      <c r="B37" s="20" t="s">
        <v>130</v>
      </c>
      <c r="C37" s="54">
        <f>+'10.1.14_SIS'!DC38</f>
        <v>0</v>
      </c>
      <c r="D37" s="54">
        <f>+'2.1.15_SIS'!CZ38</f>
        <v>0</v>
      </c>
      <c r="E37" s="54">
        <f t="shared" si="6"/>
        <v>0</v>
      </c>
      <c r="F37" s="54">
        <f t="shared" si="1"/>
        <v>0</v>
      </c>
      <c r="G37" s="54">
        <f t="shared" si="2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7"/>
        <v>3468.1038421394505</v>
      </c>
      <c r="K37" s="14">
        <f t="shared" si="3"/>
        <v>0</v>
      </c>
      <c r="L37" s="13">
        <f t="shared" si="4"/>
        <v>0</v>
      </c>
      <c r="M37" s="13">
        <f t="shared" si="5"/>
        <v>0</v>
      </c>
    </row>
    <row r="38" spans="1:13" ht="14.25" x14ac:dyDescent="0.2">
      <c r="A38" s="60">
        <v>35</v>
      </c>
      <c r="B38" s="22" t="s">
        <v>129</v>
      </c>
      <c r="C38" s="55">
        <f>+'10.1.14_SIS'!DC39</f>
        <v>0</v>
      </c>
      <c r="D38" s="55">
        <f>+'2.1.15_SIS'!CZ39</f>
        <v>0</v>
      </c>
      <c r="E38" s="55">
        <f t="shared" si="6"/>
        <v>0</v>
      </c>
      <c r="F38" s="55">
        <f t="shared" si="1"/>
        <v>0</v>
      </c>
      <c r="G38" s="55">
        <f t="shared" si="2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7"/>
        <v>2852.1041030238803</v>
      </c>
      <c r="K38" s="10">
        <f t="shared" si="3"/>
        <v>0</v>
      </c>
      <c r="L38" s="11">
        <f t="shared" si="4"/>
        <v>0</v>
      </c>
      <c r="M38" s="11">
        <f t="shared" si="5"/>
        <v>0</v>
      </c>
    </row>
    <row r="39" spans="1:13" ht="14.25" x14ac:dyDescent="0.2">
      <c r="A39" s="59">
        <v>36</v>
      </c>
      <c r="B39" s="20" t="s">
        <v>128</v>
      </c>
      <c r="C39" s="54">
        <f>+'10.1.14_SIS'!DC40</f>
        <v>0</v>
      </c>
      <c r="D39" s="54">
        <f>+'2.1.15_SIS'!CZ40</f>
        <v>0</v>
      </c>
      <c r="E39" s="54">
        <f t="shared" si="6"/>
        <v>0</v>
      </c>
      <c r="F39" s="54">
        <f t="shared" si="1"/>
        <v>0</v>
      </c>
      <c r="G39" s="54">
        <f t="shared" si="2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7"/>
        <v>2174.3672795383109</v>
      </c>
      <c r="K39" s="14">
        <f t="shared" si="3"/>
        <v>0</v>
      </c>
      <c r="L39" s="13">
        <f t="shared" si="4"/>
        <v>0</v>
      </c>
      <c r="M39" s="13">
        <f t="shared" si="5"/>
        <v>0</v>
      </c>
    </row>
    <row r="40" spans="1:13" ht="14.25" x14ac:dyDescent="0.2">
      <c r="A40" s="59">
        <v>37</v>
      </c>
      <c r="B40" s="20" t="s">
        <v>127</v>
      </c>
      <c r="C40" s="54">
        <f>+'10.1.14_SIS'!DC41</f>
        <v>0</v>
      </c>
      <c r="D40" s="54">
        <f>+'2.1.15_SIS'!CZ41</f>
        <v>0</v>
      </c>
      <c r="E40" s="54">
        <f t="shared" si="6"/>
        <v>0</v>
      </c>
      <c r="F40" s="54">
        <f t="shared" si="1"/>
        <v>0</v>
      </c>
      <c r="G40" s="54">
        <f t="shared" si="2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7"/>
        <v>3159.4969630158844</v>
      </c>
      <c r="K40" s="14">
        <f t="shared" si="3"/>
        <v>0</v>
      </c>
      <c r="L40" s="13">
        <f t="shared" si="4"/>
        <v>0</v>
      </c>
      <c r="M40" s="13">
        <f t="shared" si="5"/>
        <v>0</v>
      </c>
    </row>
    <row r="41" spans="1:13" ht="14.25" x14ac:dyDescent="0.2">
      <c r="A41" s="59">
        <v>38</v>
      </c>
      <c r="B41" s="20" t="s">
        <v>126</v>
      </c>
      <c r="C41" s="54">
        <f>+'10.1.14_SIS'!DC42</f>
        <v>0</v>
      </c>
      <c r="D41" s="54">
        <f>+'2.1.15_SIS'!CZ42</f>
        <v>0</v>
      </c>
      <c r="E41" s="54">
        <f t="shared" si="6"/>
        <v>0</v>
      </c>
      <c r="F41" s="54">
        <f t="shared" si="1"/>
        <v>0</v>
      </c>
      <c r="G41" s="54">
        <f t="shared" si="2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7"/>
        <v>1459.3608776458441</v>
      </c>
      <c r="K41" s="14">
        <f t="shared" si="3"/>
        <v>0</v>
      </c>
      <c r="L41" s="13">
        <f t="shared" si="4"/>
        <v>0</v>
      </c>
      <c r="M41" s="13">
        <f t="shared" si="5"/>
        <v>0</v>
      </c>
    </row>
    <row r="42" spans="1:13" ht="14.25" x14ac:dyDescent="0.2">
      <c r="A42" s="59">
        <v>39</v>
      </c>
      <c r="B42" s="20" t="s">
        <v>125</v>
      </c>
      <c r="C42" s="54">
        <f>+'10.1.14_SIS'!DC43</f>
        <v>0</v>
      </c>
      <c r="D42" s="54">
        <f>+'2.1.15_SIS'!CZ43</f>
        <v>0</v>
      </c>
      <c r="E42" s="54">
        <f t="shared" si="6"/>
        <v>0</v>
      </c>
      <c r="F42" s="54">
        <f t="shared" si="1"/>
        <v>0</v>
      </c>
      <c r="G42" s="54">
        <f t="shared" si="2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7"/>
        <v>2218.280705678666</v>
      </c>
      <c r="K42" s="14">
        <f t="shared" si="3"/>
        <v>0</v>
      </c>
      <c r="L42" s="13">
        <f t="shared" si="4"/>
        <v>0</v>
      </c>
      <c r="M42" s="13">
        <f t="shared" si="5"/>
        <v>0</v>
      </c>
    </row>
    <row r="43" spans="1:13" ht="14.25" x14ac:dyDescent="0.2">
      <c r="A43" s="60">
        <v>40</v>
      </c>
      <c r="B43" s="22" t="s">
        <v>124</v>
      </c>
      <c r="C43" s="55">
        <f>+'10.1.14_SIS'!DC44</f>
        <v>0</v>
      </c>
      <c r="D43" s="55">
        <f>+'2.1.15_SIS'!CZ44</f>
        <v>0</v>
      </c>
      <c r="E43" s="55">
        <f t="shared" si="6"/>
        <v>0</v>
      </c>
      <c r="F43" s="55">
        <f t="shared" si="1"/>
        <v>0</v>
      </c>
      <c r="G43" s="55">
        <f t="shared" si="2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7"/>
        <v>2911.0405142849204</v>
      </c>
      <c r="K43" s="10">
        <f t="shared" si="3"/>
        <v>0</v>
      </c>
      <c r="L43" s="11">
        <f t="shared" si="4"/>
        <v>0</v>
      </c>
      <c r="M43" s="11">
        <f t="shared" si="5"/>
        <v>0</v>
      </c>
    </row>
    <row r="44" spans="1:13" ht="14.25" x14ac:dyDescent="0.2">
      <c r="A44" s="59">
        <v>41</v>
      </c>
      <c r="B44" s="20" t="s">
        <v>123</v>
      </c>
      <c r="C44" s="54">
        <f>+'10.1.14_SIS'!DC45</f>
        <v>0</v>
      </c>
      <c r="D44" s="54">
        <f>+'2.1.15_SIS'!CZ45</f>
        <v>0</v>
      </c>
      <c r="E44" s="54">
        <f t="shared" si="6"/>
        <v>0</v>
      </c>
      <c r="F44" s="54">
        <f t="shared" si="1"/>
        <v>0</v>
      </c>
      <c r="G44" s="54">
        <f t="shared" si="2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7"/>
        <v>2088.7074287358237</v>
      </c>
      <c r="K44" s="14">
        <f t="shared" si="3"/>
        <v>0</v>
      </c>
      <c r="L44" s="13">
        <f t="shared" si="4"/>
        <v>0</v>
      </c>
      <c r="M44" s="13">
        <f t="shared" si="5"/>
        <v>0</v>
      </c>
    </row>
    <row r="45" spans="1:13" ht="14.25" x14ac:dyDescent="0.2">
      <c r="A45" s="59">
        <v>42</v>
      </c>
      <c r="B45" s="20" t="s">
        <v>122</v>
      </c>
      <c r="C45" s="54">
        <f>+'10.1.14_SIS'!DC46</f>
        <v>0</v>
      </c>
      <c r="D45" s="54">
        <f>+'2.1.15_SIS'!CZ46</f>
        <v>0</v>
      </c>
      <c r="E45" s="54">
        <f t="shared" si="6"/>
        <v>0</v>
      </c>
      <c r="F45" s="54">
        <f t="shared" si="1"/>
        <v>0</v>
      </c>
      <c r="G45" s="54">
        <f t="shared" si="2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7"/>
        <v>2823.9438875684341</v>
      </c>
      <c r="K45" s="14">
        <f t="shared" si="3"/>
        <v>0</v>
      </c>
      <c r="L45" s="13">
        <f t="shared" si="4"/>
        <v>0</v>
      </c>
      <c r="M45" s="13">
        <f t="shared" si="5"/>
        <v>0</v>
      </c>
    </row>
    <row r="46" spans="1:13" ht="14.25" x14ac:dyDescent="0.2">
      <c r="A46" s="59">
        <v>43</v>
      </c>
      <c r="B46" s="20" t="s">
        <v>121</v>
      </c>
      <c r="C46" s="54">
        <f>+'10.1.14_SIS'!DC47</f>
        <v>0</v>
      </c>
      <c r="D46" s="54">
        <f>+'2.1.15_SIS'!CZ47</f>
        <v>0</v>
      </c>
      <c r="E46" s="54">
        <f t="shared" si="6"/>
        <v>0</v>
      </c>
      <c r="F46" s="54">
        <f t="shared" si="1"/>
        <v>0</v>
      </c>
      <c r="G46" s="54">
        <f t="shared" si="2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7"/>
        <v>3181.6769360297349</v>
      </c>
      <c r="K46" s="14">
        <f t="shared" si="3"/>
        <v>0</v>
      </c>
      <c r="L46" s="13">
        <f t="shared" si="4"/>
        <v>0</v>
      </c>
      <c r="M46" s="13">
        <f t="shared" si="5"/>
        <v>0</v>
      </c>
    </row>
    <row r="47" spans="1:13" ht="14.25" x14ac:dyDescent="0.2">
      <c r="A47" s="59">
        <v>44</v>
      </c>
      <c r="B47" s="20" t="s">
        <v>120</v>
      </c>
      <c r="C47" s="54">
        <f>+'10.1.14_SIS'!DC48</f>
        <v>0</v>
      </c>
      <c r="D47" s="54">
        <f>+'2.1.15_SIS'!CZ48</f>
        <v>0</v>
      </c>
      <c r="E47" s="54">
        <f t="shared" si="6"/>
        <v>0</v>
      </c>
      <c r="F47" s="54">
        <f t="shared" si="1"/>
        <v>0</v>
      </c>
      <c r="G47" s="54">
        <f t="shared" si="2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7"/>
        <v>2780.3779075910179</v>
      </c>
      <c r="K47" s="14">
        <f t="shared" si="3"/>
        <v>0</v>
      </c>
      <c r="L47" s="13">
        <f t="shared" si="4"/>
        <v>0</v>
      </c>
      <c r="M47" s="13">
        <f t="shared" si="5"/>
        <v>0</v>
      </c>
    </row>
    <row r="48" spans="1:13" ht="14.25" x14ac:dyDescent="0.2">
      <c r="A48" s="60">
        <v>45</v>
      </c>
      <c r="B48" s="22" t="s">
        <v>119</v>
      </c>
      <c r="C48" s="55">
        <f>+'10.1.14_SIS'!DC49</f>
        <v>0</v>
      </c>
      <c r="D48" s="55">
        <f>+'2.1.15_SIS'!CZ49</f>
        <v>0</v>
      </c>
      <c r="E48" s="55">
        <f t="shared" si="6"/>
        <v>0</v>
      </c>
      <c r="F48" s="55">
        <f t="shared" si="1"/>
        <v>0</v>
      </c>
      <c r="G48" s="55">
        <f t="shared" si="2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7"/>
        <v>1404.0036249734551</v>
      </c>
      <c r="K48" s="10">
        <f t="shared" si="3"/>
        <v>0</v>
      </c>
      <c r="L48" s="11">
        <f t="shared" si="4"/>
        <v>0</v>
      </c>
      <c r="M48" s="11">
        <f t="shared" si="5"/>
        <v>0</v>
      </c>
    </row>
    <row r="49" spans="1:13" ht="14.25" x14ac:dyDescent="0.2">
      <c r="A49" s="59">
        <v>46</v>
      </c>
      <c r="B49" s="20" t="s">
        <v>118</v>
      </c>
      <c r="C49" s="54">
        <f>+'10.1.14_SIS'!DC50</f>
        <v>0</v>
      </c>
      <c r="D49" s="54">
        <f>+'2.1.15_SIS'!CZ50</f>
        <v>0</v>
      </c>
      <c r="E49" s="54">
        <f t="shared" si="6"/>
        <v>0</v>
      </c>
      <c r="F49" s="54">
        <f t="shared" si="1"/>
        <v>0</v>
      </c>
      <c r="G49" s="54">
        <f t="shared" si="2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7"/>
        <v>3389.6372234044193</v>
      </c>
      <c r="K49" s="14">
        <f t="shared" si="3"/>
        <v>0</v>
      </c>
      <c r="L49" s="13">
        <f t="shared" si="4"/>
        <v>0</v>
      </c>
      <c r="M49" s="13">
        <f t="shared" si="5"/>
        <v>0</v>
      </c>
    </row>
    <row r="50" spans="1:13" ht="14.25" x14ac:dyDescent="0.2">
      <c r="A50" s="59">
        <v>47</v>
      </c>
      <c r="B50" s="20" t="s">
        <v>117</v>
      </c>
      <c r="C50" s="54">
        <f>+'10.1.14_SIS'!DC51</f>
        <v>0</v>
      </c>
      <c r="D50" s="54">
        <f>+'2.1.15_SIS'!CZ51</f>
        <v>0</v>
      </c>
      <c r="E50" s="54">
        <f t="shared" si="6"/>
        <v>0</v>
      </c>
      <c r="F50" s="54">
        <f t="shared" si="1"/>
        <v>0</v>
      </c>
      <c r="G50" s="54">
        <f t="shared" si="2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7"/>
        <v>1717.4542628823369</v>
      </c>
      <c r="K50" s="14">
        <f t="shared" si="3"/>
        <v>0</v>
      </c>
      <c r="L50" s="13">
        <f t="shared" si="4"/>
        <v>0</v>
      </c>
      <c r="M50" s="13">
        <f t="shared" si="5"/>
        <v>0</v>
      </c>
    </row>
    <row r="51" spans="1:13" ht="14.25" x14ac:dyDescent="0.2">
      <c r="A51" s="59">
        <v>48</v>
      </c>
      <c r="B51" s="20" t="s">
        <v>116</v>
      </c>
      <c r="C51" s="54">
        <f>+'10.1.14_SIS'!DC52</f>
        <v>0</v>
      </c>
      <c r="D51" s="54">
        <f>+'2.1.15_SIS'!CZ52</f>
        <v>0</v>
      </c>
      <c r="E51" s="54">
        <f t="shared" si="6"/>
        <v>0</v>
      </c>
      <c r="F51" s="54">
        <f t="shared" si="1"/>
        <v>0</v>
      </c>
      <c r="G51" s="54">
        <f t="shared" si="2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7"/>
        <v>2427.2141264900361</v>
      </c>
      <c r="K51" s="14">
        <f t="shared" si="3"/>
        <v>0</v>
      </c>
      <c r="L51" s="13">
        <f t="shared" si="4"/>
        <v>0</v>
      </c>
      <c r="M51" s="13">
        <f t="shared" si="5"/>
        <v>0</v>
      </c>
    </row>
    <row r="52" spans="1:13" ht="14.25" x14ac:dyDescent="0.2">
      <c r="A52" s="59">
        <v>49</v>
      </c>
      <c r="B52" s="20" t="s">
        <v>115</v>
      </c>
      <c r="C52" s="54">
        <f>+'10.1.14_SIS'!DC53</f>
        <v>0</v>
      </c>
      <c r="D52" s="54">
        <f>+'2.1.15_SIS'!CZ53</f>
        <v>1</v>
      </c>
      <c r="E52" s="54">
        <f t="shared" si="6"/>
        <v>1</v>
      </c>
      <c r="F52" s="54">
        <f t="shared" si="1"/>
        <v>1</v>
      </c>
      <c r="G52" s="54">
        <f t="shared" si="2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7"/>
        <v>2785.1577657829594</v>
      </c>
      <c r="K52" s="14">
        <f t="shared" si="3"/>
        <v>2785.1577657829594</v>
      </c>
      <c r="L52" s="13">
        <f t="shared" si="4"/>
        <v>2785.1577657829594</v>
      </c>
      <c r="M52" s="13">
        <f t="shared" si="5"/>
        <v>0</v>
      </c>
    </row>
    <row r="53" spans="1:13" ht="14.25" x14ac:dyDescent="0.2">
      <c r="A53" s="60">
        <v>50</v>
      </c>
      <c r="B53" s="22" t="s">
        <v>114</v>
      </c>
      <c r="C53" s="55">
        <f>+'10.1.14_SIS'!DC54</f>
        <v>6</v>
      </c>
      <c r="D53" s="55">
        <f>+'2.1.15_SIS'!CZ54</f>
        <v>7</v>
      </c>
      <c r="E53" s="55">
        <f t="shared" si="6"/>
        <v>1</v>
      </c>
      <c r="F53" s="55">
        <f t="shared" si="1"/>
        <v>1</v>
      </c>
      <c r="G53" s="55">
        <f t="shared" si="2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7"/>
        <v>2906.0746361350839</v>
      </c>
      <c r="K53" s="10">
        <f t="shared" si="3"/>
        <v>2906.0746361350839</v>
      </c>
      <c r="L53" s="11">
        <f t="shared" si="4"/>
        <v>2906.0746361350839</v>
      </c>
      <c r="M53" s="11">
        <f t="shared" si="5"/>
        <v>0</v>
      </c>
    </row>
    <row r="54" spans="1:13" ht="14.25" x14ac:dyDescent="0.2">
      <c r="A54" s="59">
        <v>51</v>
      </c>
      <c r="B54" s="20" t="s">
        <v>113</v>
      </c>
      <c r="C54" s="54">
        <f>+'10.1.14_SIS'!DC55</f>
        <v>0</v>
      </c>
      <c r="D54" s="54">
        <f>+'2.1.15_SIS'!CZ55</f>
        <v>0</v>
      </c>
      <c r="E54" s="54">
        <f t="shared" si="6"/>
        <v>0</v>
      </c>
      <c r="F54" s="54">
        <f t="shared" si="1"/>
        <v>0</v>
      </c>
      <c r="G54" s="54">
        <f t="shared" si="2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7"/>
        <v>2430.4264301089497</v>
      </c>
      <c r="K54" s="14">
        <f t="shared" si="3"/>
        <v>0</v>
      </c>
      <c r="L54" s="13">
        <f t="shared" si="4"/>
        <v>0</v>
      </c>
      <c r="M54" s="13">
        <f t="shared" si="5"/>
        <v>0</v>
      </c>
    </row>
    <row r="55" spans="1:13" ht="14.25" x14ac:dyDescent="0.2">
      <c r="A55" s="59">
        <v>52</v>
      </c>
      <c r="B55" s="20" t="s">
        <v>112</v>
      </c>
      <c r="C55" s="54">
        <f>+'10.1.14_SIS'!DC56</f>
        <v>0</v>
      </c>
      <c r="D55" s="54">
        <f>+'2.1.15_SIS'!CZ56</f>
        <v>0</v>
      </c>
      <c r="E55" s="54">
        <f t="shared" si="6"/>
        <v>0</v>
      </c>
      <c r="F55" s="54">
        <f t="shared" si="1"/>
        <v>0</v>
      </c>
      <c r="G55" s="54">
        <f t="shared" si="2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7"/>
        <v>2860.3222922614086</v>
      </c>
      <c r="K55" s="14">
        <f t="shared" si="3"/>
        <v>0</v>
      </c>
      <c r="L55" s="13">
        <f t="shared" si="4"/>
        <v>0</v>
      </c>
      <c r="M55" s="13">
        <f t="shared" si="5"/>
        <v>0</v>
      </c>
    </row>
    <row r="56" spans="1:13" ht="14.25" x14ac:dyDescent="0.2">
      <c r="A56" s="59">
        <v>53</v>
      </c>
      <c r="B56" s="20" t="s">
        <v>111</v>
      </c>
      <c r="C56" s="54">
        <f>+'10.1.14_SIS'!DC57</f>
        <v>0</v>
      </c>
      <c r="D56" s="54">
        <f>+'2.1.15_SIS'!CZ57</f>
        <v>0</v>
      </c>
      <c r="E56" s="54">
        <f t="shared" si="6"/>
        <v>0</v>
      </c>
      <c r="F56" s="54">
        <f t="shared" si="1"/>
        <v>0</v>
      </c>
      <c r="G56" s="54">
        <f t="shared" si="2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7"/>
        <v>2874.945409702274</v>
      </c>
      <c r="K56" s="14">
        <f t="shared" si="3"/>
        <v>0</v>
      </c>
      <c r="L56" s="13">
        <f t="shared" si="4"/>
        <v>0</v>
      </c>
      <c r="M56" s="13">
        <f t="shared" si="5"/>
        <v>0</v>
      </c>
    </row>
    <row r="57" spans="1:13" ht="14.25" x14ac:dyDescent="0.2">
      <c r="A57" s="59">
        <v>54</v>
      </c>
      <c r="B57" s="20" t="s">
        <v>110</v>
      </c>
      <c r="C57" s="54">
        <f>+'10.1.14_SIS'!DC58</f>
        <v>0</v>
      </c>
      <c r="D57" s="54">
        <f>+'2.1.15_SIS'!CZ58</f>
        <v>0</v>
      </c>
      <c r="E57" s="54">
        <f t="shared" si="6"/>
        <v>0</v>
      </c>
      <c r="F57" s="54">
        <f t="shared" si="1"/>
        <v>0</v>
      </c>
      <c r="G57" s="54">
        <f t="shared" si="2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7"/>
        <v>3409.2649185258356</v>
      </c>
      <c r="K57" s="14">
        <f t="shared" si="3"/>
        <v>0</v>
      </c>
      <c r="L57" s="13">
        <f t="shared" si="4"/>
        <v>0</v>
      </c>
      <c r="M57" s="13">
        <f t="shared" si="5"/>
        <v>0</v>
      </c>
    </row>
    <row r="58" spans="1:13" ht="14.25" x14ac:dyDescent="0.2">
      <c r="A58" s="60">
        <v>55</v>
      </c>
      <c r="B58" s="22" t="s">
        <v>109</v>
      </c>
      <c r="C58" s="55">
        <f>+'10.1.14_SIS'!DC59</f>
        <v>0</v>
      </c>
      <c r="D58" s="55">
        <f>+'2.1.15_SIS'!CZ59</f>
        <v>0</v>
      </c>
      <c r="E58" s="55">
        <f t="shared" si="6"/>
        <v>0</v>
      </c>
      <c r="F58" s="55">
        <f t="shared" si="1"/>
        <v>0</v>
      </c>
      <c r="G58" s="55">
        <f t="shared" si="2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7"/>
        <v>2530.9812745649242</v>
      </c>
      <c r="K58" s="10">
        <f t="shared" si="3"/>
        <v>0</v>
      </c>
      <c r="L58" s="11">
        <f t="shared" si="4"/>
        <v>0</v>
      </c>
      <c r="M58" s="11">
        <f t="shared" si="5"/>
        <v>0</v>
      </c>
    </row>
    <row r="59" spans="1:13" ht="14.25" x14ac:dyDescent="0.2">
      <c r="A59" s="59">
        <v>56</v>
      </c>
      <c r="B59" s="20" t="s">
        <v>108</v>
      </c>
      <c r="C59" s="54">
        <f>+'10.1.14_SIS'!DC60</f>
        <v>0</v>
      </c>
      <c r="D59" s="54">
        <f>+'2.1.15_SIS'!CZ60</f>
        <v>0</v>
      </c>
      <c r="E59" s="54">
        <f t="shared" si="6"/>
        <v>0</v>
      </c>
      <c r="F59" s="54">
        <f t="shared" si="1"/>
        <v>0</v>
      </c>
      <c r="G59" s="54">
        <f t="shared" si="2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7"/>
        <v>2821.5754704144142</v>
      </c>
      <c r="K59" s="14">
        <f t="shared" si="3"/>
        <v>0</v>
      </c>
      <c r="L59" s="13">
        <f t="shared" si="4"/>
        <v>0</v>
      </c>
      <c r="M59" s="13">
        <f t="shared" si="5"/>
        <v>0</v>
      </c>
    </row>
    <row r="60" spans="1:13" ht="14.25" x14ac:dyDescent="0.2">
      <c r="A60" s="59">
        <v>57</v>
      </c>
      <c r="B60" s="20" t="s">
        <v>107</v>
      </c>
      <c r="C60" s="54">
        <f>+'10.1.14_SIS'!DC61</f>
        <v>15</v>
      </c>
      <c r="D60" s="54">
        <f>+'2.1.15_SIS'!CZ61</f>
        <v>17</v>
      </c>
      <c r="E60" s="54">
        <f t="shared" si="6"/>
        <v>2</v>
      </c>
      <c r="F60" s="54">
        <f t="shared" si="1"/>
        <v>2</v>
      </c>
      <c r="G60" s="54">
        <f t="shared" si="2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7"/>
        <v>2695.2511489615345</v>
      </c>
      <c r="K60" s="14">
        <f t="shared" si="3"/>
        <v>5390.5022979230689</v>
      </c>
      <c r="L60" s="13">
        <f t="shared" si="4"/>
        <v>5390.5022979230689</v>
      </c>
      <c r="M60" s="13">
        <f t="shared" si="5"/>
        <v>0</v>
      </c>
    </row>
    <row r="61" spans="1:13" ht="14.25" x14ac:dyDescent="0.2">
      <c r="A61" s="59">
        <v>58</v>
      </c>
      <c r="B61" s="20" t="s">
        <v>106</v>
      </c>
      <c r="C61" s="54">
        <f>+'10.1.14_SIS'!DC62</f>
        <v>0</v>
      </c>
      <c r="D61" s="54">
        <f>+'2.1.15_SIS'!CZ62</f>
        <v>0</v>
      </c>
      <c r="E61" s="54">
        <f t="shared" si="6"/>
        <v>0</v>
      </c>
      <c r="F61" s="54">
        <f t="shared" si="1"/>
        <v>0</v>
      </c>
      <c r="G61" s="54">
        <f t="shared" si="2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7"/>
        <v>3185.0764818941061</v>
      </c>
      <c r="K61" s="14">
        <f t="shared" si="3"/>
        <v>0</v>
      </c>
      <c r="L61" s="13">
        <f t="shared" si="4"/>
        <v>0</v>
      </c>
      <c r="M61" s="13">
        <f t="shared" si="5"/>
        <v>0</v>
      </c>
    </row>
    <row r="62" spans="1:13" ht="14.25" x14ac:dyDescent="0.2">
      <c r="A62" s="59">
        <v>59</v>
      </c>
      <c r="B62" s="20" t="s">
        <v>105</v>
      </c>
      <c r="C62" s="54">
        <f>+'10.1.14_SIS'!DC63</f>
        <v>0</v>
      </c>
      <c r="D62" s="54">
        <f>+'2.1.15_SIS'!CZ63</f>
        <v>0</v>
      </c>
      <c r="E62" s="54">
        <f t="shared" si="6"/>
        <v>0</v>
      </c>
      <c r="F62" s="54">
        <f t="shared" si="1"/>
        <v>0</v>
      </c>
      <c r="G62" s="54">
        <f t="shared" si="2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7"/>
        <v>3655.7331467609238</v>
      </c>
      <c r="K62" s="14">
        <f t="shared" si="3"/>
        <v>0</v>
      </c>
      <c r="L62" s="13">
        <f t="shared" si="4"/>
        <v>0</v>
      </c>
      <c r="M62" s="13">
        <f t="shared" si="5"/>
        <v>0</v>
      </c>
    </row>
    <row r="63" spans="1:13" ht="14.25" x14ac:dyDescent="0.2">
      <c r="A63" s="60">
        <v>60</v>
      </c>
      <c r="B63" s="22" t="s">
        <v>104</v>
      </c>
      <c r="C63" s="55">
        <f>+'10.1.14_SIS'!DC64</f>
        <v>0</v>
      </c>
      <c r="D63" s="55">
        <f>+'2.1.15_SIS'!CZ64</f>
        <v>0</v>
      </c>
      <c r="E63" s="55">
        <f t="shared" si="6"/>
        <v>0</v>
      </c>
      <c r="F63" s="55">
        <f t="shared" si="1"/>
        <v>0</v>
      </c>
      <c r="G63" s="55">
        <f t="shared" si="2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7"/>
        <v>2947.632045031914</v>
      </c>
      <c r="K63" s="10">
        <f t="shared" si="3"/>
        <v>0</v>
      </c>
      <c r="L63" s="11">
        <f t="shared" si="4"/>
        <v>0</v>
      </c>
      <c r="M63" s="11">
        <f t="shared" si="5"/>
        <v>0</v>
      </c>
    </row>
    <row r="64" spans="1:13" ht="14.25" x14ac:dyDescent="0.2">
      <c r="A64" s="59">
        <v>61</v>
      </c>
      <c r="B64" s="20" t="s">
        <v>103</v>
      </c>
      <c r="C64" s="54">
        <f>+'10.1.14_SIS'!DC65</f>
        <v>0</v>
      </c>
      <c r="D64" s="54">
        <f>+'2.1.15_SIS'!CZ65</f>
        <v>0</v>
      </c>
      <c r="E64" s="54">
        <f t="shared" si="6"/>
        <v>0</v>
      </c>
      <c r="F64" s="54">
        <f t="shared" si="1"/>
        <v>0</v>
      </c>
      <c r="G64" s="54">
        <f t="shared" si="2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7"/>
        <v>1843.9337678184593</v>
      </c>
      <c r="K64" s="14">
        <f t="shared" si="3"/>
        <v>0</v>
      </c>
      <c r="L64" s="13">
        <f t="shared" si="4"/>
        <v>0</v>
      </c>
      <c r="M64" s="13">
        <f t="shared" si="5"/>
        <v>0</v>
      </c>
    </row>
    <row r="65" spans="1:13" ht="14.25" x14ac:dyDescent="0.2">
      <c r="A65" s="59">
        <v>62</v>
      </c>
      <c r="B65" s="20" t="s">
        <v>102</v>
      </c>
      <c r="C65" s="54">
        <f>+'10.1.14_SIS'!DC66</f>
        <v>0</v>
      </c>
      <c r="D65" s="54">
        <f>+'2.1.15_SIS'!CZ66</f>
        <v>0</v>
      </c>
      <c r="E65" s="54">
        <f t="shared" si="6"/>
        <v>0</v>
      </c>
      <c r="F65" s="54">
        <f t="shared" si="1"/>
        <v>0</v>
      </c>
      <c r="G65" s="54">
        <f t="shared" si="2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7"/>
        <v>3208.577269258004</v>
      </c>
      <c r="K65" s="14">
        <f t="shared" si="3"/>
        <v>0</v>
      </c>
      <c r="L65" s="13">
        <f t="shared" si="4"/>
        <v>0</v>
      </c>
      <c r="M65" s="13">
        <f t="shared" si="5"/>
        <v>0</v>
      </c>
    </row>
    <row r="66" spans="1:13" ht="14.25" x14ac:dyDescent="0.2">
      <c r="A66" s="59">
        <v>63</v>
      </c>
      <c r="B66" s="20" t="s">
        <v>101</v>
      </c>
      <c r="C66" s="54">
        <f>+'10.1.14_SIS'!DC67</f>
        <v>0</v>
      </c>
      <c r="D66" s="54">
        <f>+'2.1.15_SIS'!CZ67</f>
        <v>0</v>
      </c>
      <c r="E66" s="54">
        <f t="shared" si="6"/>
        <v>0</v>
      </c>
      <c r="F66" s="54">
        <f t="shared" si="1"/>
        <v>0</v>
      </c>
      <c r="G66" s="54">
        <f t="shared" si="2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7"/>
        <v>2440.5856740924046</v>
      </c>
      <c r="K66" s="14">
        <f t="shared" si="3"/>
        <v>0</v>
      </c>
      <c r="L66" s="13">
        <f t="shared" si="4"/>
        <v>0</v>
      </c>
      <c r="M66" s="13">
        <f t="shared" si="5"/>
        <v>0</v>
      </c>
    </row>
    <row r="67" spans="1:13" ht="14.25" x14ac:dyDescent="0.2">
      <c r="A67" s="59">
        <v>64</v>
      </c>
      <c r="B67" s="20" t="s">
        <v>100</v>
      </c>
      <c r="C67" s="54">
        <f>+'10.1.14_SIS'!DC68</f>
        <v>0</v>
      </c>
      <c r="D67" s="54">
        <f>+'2.1.15_SIS'!CZ68</f>
        <v>0</v>
      </c>
      <c r="E67" s="54">
        <f t="shared" si="6"/>
        <v>0</v>
      </c>
      <c r="F67" s="54">
        <f t="shared" si="1"/>
        <v>0</v>
      </c>
      <c r="G67" s="54">
        <f t="shared" si="2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7"/>
        <v>3435.2453766389126</v>
      </c>
      <c r="K67" s="14">
        <f t="shared" si="3"/>
        <v>0</v>
      </c>
      <c r="L67" s="13">
        <f t="shared" si="4"/>
        <v>0</v>
      </c>
      <c r="M67" s="13">
        <f t="shared" si="5"/>
        <v>0</v>
      </c>
    </row>
    <row r="68" spans="1:13" ht="14.25" x14ac:dyDescent="0.2">
      <c r="A68" s="60">
        <v>65</v>
      </c>
      <c r="B68" s="22" t="s">
        <v>99</v>
      </c>
      <c r="C68" s="55">
        <f>+'10.1.14_SIS'!DC69</f>
        <v>0</v>
      </c>
      <c r="D68" s="55">
        <f>+'2.1.15_SIS'!CZ69</f>
        <v>0</v>
      </c>
      <c r="E68" s="55">
        <f t="shared" si="6"/>
        <v>0</v>
      </c>
      <c r="F68" s="55">
        <f t="shared" ref="F68:F72" si="8">IF(E68&gt;0,E68,0)</f>
        <v>0</v>
      </c>
      <c r="G68" s="55">
        <f t="shared" ref="G68:G72" si="9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si="7"/>
        <v>2802.1402771971821</v>
      </c>
      <c r="K68" s="10">
        <f t="shared" ref="K68:K72" si="10">E68*J68</f>
        <v>0</v>
      </c>
      <c r="L68" s="11">
        <f t="shared" ref="L68:L72" si="11">IF(K68&gt;0,K68,0)</f>
        <v>0</v>
      </c>
      <c r="M68" s="11">
        <f t="shared" ref="M68:M72" si="12">IF(K68&lt;0,K68,0)</f>
        <v>0</v>
      </c>
    </row>
    <row r="69" spans="1:13" ht="14.25" x14ac:dyDescent="0.2">
      <c r="A69" s="59">
        <v>66</v>
      </c>
      <c r="B69" s="20" t="s">
        <v>98</v>
      </c>
      <c r="C69" s="54">
        <f>+'10.1.14_SIS'!DC70</f>
        <v>0</v>
      </c>
      <c r="D69" s="54">
        <f>+'2.1.15_SIS'!CZ70</f>
        <v>0</v>
      </c>
      <c r="E69" s="54">
        <f t="shared" ref="E69:E72" si="13">D69-C69</f>
        <v>0</v>
      </c>
      <c r="F69" s="54">
        <f t="shared" si="8"/>
        <v>0</v>
      </c>
      <c r="G69" s="54">
        <f t="shared" si="9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ref="J69:J72" si="14">(H69+I69)*0.5</f>
        <v>3647.034271695502</v>
      </c>
      <c r="K69" s="14">
        <f t="shared" si="10"/>
        <v>0</v>
      </c>
      <c r="L69" s="13">
        <f t="shared" si="11"/>
        <v>0</v>
      </c>
      <c r="M69" s="13">
        <f t="shared" si="12"/>
        <v>0</v>
      </c>
    </row>
    <row r="70" spans="1:13" ht="14.25" x14ac:dyDescent="0.2">
      <c r="A70" s="59">
        <v>67</v>
      </c>
      <c r="B70" s="20" t="s">
        <v>97</v>
      </c>
      <c r="C70" s="54">
        <f>+'10.1.14_SIS'!DC71</f>
        <v>0</v>
      </c>
      <c r="D70" s="54">
        <f>+'2.1.15_SIS'!CZ71</f>
        <v>0</v>
      </c>
      <c r="E70" s="54">
        <f t="shared" si="13"/>
        <v>0</v>
      </c>
      <c r="F70" s="54">
        <f t="shared" si="8"/>
        <v>0</v>
      </c>
      <c r="G70" s="54">
        <f t="shared" si="9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4"/>
        <v>2872.3783868067057</v>
      </c>
      <c r="K70" s="14">
        <f t="shared" si="10"/>
        <v>0</v>
      </c>
      <c r="L70" s="13">
        <f t="shared" si="11"/>
        <v>0</v>
      </c>
      <c r="M70" s="13">
        <f t="shared" si="12"/>
        <v>0</v>
      </c>
    </row>
    <row r="71" spans="1:13" ht="14.25" x14ac:dyDescent="0.2">
      <c r="A71" s="59">
        <v>68</v>
      </c>
      <c r="B71" s="20" t="s">
        <v>96</v>
      </c>
      <c r="C71" s="54">
        <f>+'10.1.14_SIS'!DC72</f>
        <v>0</v>
      </c>
      <c r="D71" s="54">
        <f>+'2.1.15_SIS'!CZ72</f>
        <v>0</v>
      </c>
      <c r="E71" s="54">
        <f t="shared" si="13"/>
        <v>0</v>
      </c>
      <c r="F71" s="54">
        <f t="shared" si="8"/>
        <v>0</v>
      </c>
      <c r="G71" s="54">
        <f t="shared" si="9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4"/>
        <v>3594.43221012803</v>
      </c>
      <c r="K71" s="14">
        <f t="shared" si="10"/>
        <v>0</v>
      </c>
      <c r="L71" s="13">
        <f t="shared" si="11"/>
        <v>0</v>
      </c>
      <c r="M71" s="13">
        <f t="shared" si="12"/>
        <v>0</v>
      </c>
    </row>
    <row r="72" spans="1:13" ht="14.25" x14ac:dyDescent="0.2">
      <c r="A72" s="59">
        <v>69</v>
      </c>
      <c r="B72" s="20" t="s">
        <v>95</v>
      </c>
      <c r="C72" s="54">
        <f>+'10.1.14_SIS'!DC73</f>
        <v>0</v>
      </c>
      <c r="D72" s="54">
        <f>+'2.1.15_SIS'!CZ73</f>
        <v>0</v>
      </c>
      <c r="E72" s="54">
        <f t="shared" si="13"/>
        <v>0</v>
      </c>
      <c r="F72" s="54">
        <f t="shared" si="8"/>
        <v>0</v>
      </c>
      <c r="G72" s="54">
        <f t="shared" si="9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4"/>
        <v>3214.0823960640669</v>
      </c>
      <c r="K72" s="14">
        <f t="shared" si="10"/>
        <v>0</v>
      </c>
      <c r="L72" s="13">
        <f t="shared" si="11"/>
        <v>0</v>
      </c>
      <c r="M72" s="13">
        <f t="shared" si="12"/>
        <v>0</v>
      </c>
    </row>
    <row r="73" spans="1:13" ht="13.5" thickBot="1" x14ac:dyDescent="0.25">
      <c r="A73" s="35"/>
      <c r="B73" s="34" t="s">
        <v>94</v>
      </c>
      <c r="C73" s="67">
        <f>SUM(C4:C72)</f>
        <v>675</v>
      </c>
      <c r="D73" s="67">
        <f>SUM(D4:D72)</f>
        <v>670</v>
      </c>
      <c r="E73" s="67">
        <f>SUM(E4:E72)</f>
        <v>-5</v>
      </c>
      <c r="F73" s="67">
        <f>SUM(F4:F72)</f>
        <v>6</v>
      </c>
      <c r="G73" s="67">
        <f>SUM(G4:G72)</f>
        <v>-11</v>
      </c>
      <c r="H73" s="33"/>
      <c r="I73" s="32"/>
      <c r="J73" s="32"/>
      <c r="K73" s="31">
        <f>SUM(K4:K72)</f>
        <v>-4293.6511391738259</v>
      </c>
      <c r="L73" s="31">
        <f>SUM(L4:L72)</f>
        <v>16781.336226439031</v>
      </c>
      <c r="M73" s="31">
        <f>SUM(M4:M72)</f>
        <v>-21074.987365612851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February 1 Mid-year Adjustment for Students</oddHeader>
    <oddFooter>&amp;R&amp;P</oddFooter>
  </headerFooter>
  <colBreaks count="1" manualBreakCount="1">
    <brk id="7" max="73" man="1"/>
  </col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19" t="s">
        <v>525</v>
      </c>
      <c r="B1" s="220"/>
      <c r="C1" s="125" t="s">
        <v>508</v>
      </c>
      <c r="D1" s="124" t="s">
        <v>710</v>
      </c>
      <c r="E1" s="43" t="s">
        <v>709</v>
      </c>
      <c r="F1" s="43" t="s">
        <v>501</v>
      </c>
      <c r="G1" s="43" t="s">
        <v>502</v>
      </c>
      <c r="H1" s="126" t="s">
        <v>517</v>
      </c>
      <c r="I1" s="127" t="s">
        <v>503</v>
      </c>
      <c r="J1" s="124" t="s">
        <v>712</v>
      </c>
      <c r="K1" s="123" t="s">
        <v>505</v>
      </c>
      <c r="L1" s="123" t="s">
        <v>506</v>
      </c>
      <c r="M1" s="123" t="s">
        <v>507</v>
      </c>
    </row>
    <row r="2" spans="1:13" ht="13.9" customHeight="1" x14ac:dyDescent="0.25">
      <c r="A2" s="39"/>
      <c r="B2" s="38"/>
      <c r="C2" s="29">
        <v>1</v>
      </c>
      <c r="D2" s="29">
        <f>C2+1</f>
        <v>2</v>
      </c>
      <c r="E2" s="29">
        <f>D2+1</f>
        <v>3</v>
      </c>
      <c r="F2" s="29">
        <f t="shared" ref="F2:M2" si="0">E2+1</f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28" t="s">
        <v>90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54">
        <f>+'10.1.14_SIS'!DD5</f>
        <v>6</v>
      </c>
      <c r="D4" s="54">
        <f>+'2.1.15_SIS'!DA5</f>
        <v>6</v>
      </c>
      <c r="E4" s="54">
        <f>D4-C4</f>
        <v>0</v>
      </c>
      <c r="F4" s="54">
        <f t="shared" ref="F4:F67" si="1">IF(E4&gt;0,E4,0)</f>
        <v>0</v>
      </c>
      <c r="G4" s="54">
        <f t="shared" ref="G4:G67" si="2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>(H4+I4)*0.5</f>
        <v>2771.6692206674916</v>
      </c>
      <c r="K4" s="14">
        <f t="shared" ref="K4:K67" si="3">E4*J4</f>
        <v>0</v>
      </c>
      <c r="L4" s="13">
        <f t="shared" ref="L4:L67" si="4">IF(K4&gt;0,K4,0)</f>
        <v>0</v>
      </c>
      <c r="M4" s="13">
        <f t="shared" ref="M4:M67" si="5">IF(K4&lt;0,K4,0)</f>
        <v>0</v>
      </c>
    </row>
    <row r="5" spans="1:13" ht="14.25" x14ac:dyDescent="0.2">
      <c r="A5" s="59">
        <v>2</v>
      </c>
      <c r="B5" s="20" t="s">
        <v>162</v>
      </c>
      <c r="C5" s="54">
        <f>+'10.1.14_SIS'!DD6</f>
        <v>0</v>
      </c>
      <c r="D5" s="54">
        <f>+'2.1.15_SIS'!DA6</f>
        <v>0</v>
      </c>
      <c r="E5" s="54">
        <f t="shared" ref="E5:E68" si="6">D5-C5</f>
        <v>0</v>
      </c>
      <c r="F5" s="54">
        <f t="shared" si="1"/>
        <v>0</v>
      </c>
      <c r="G5" s="54">
        <f t="shared" si="2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ref="J5:J68" si="7">(H5+I5)*0.5</f>
        <v>3579.4733208693319</v>
      </c>
      <c r="K5" s="14">
        <f t="shared" si="3"/>
        <v>0</v>
      </c>
      <c r="L5" s="13">
        <f t="shared" si="4"/>
        <v>0</v>
      </c>
      <c r="M5" s="13">
        <f t="shared" si="5"/>
        <v>0</v>
      </c>
    </row>
    <row r="6" spans="1:13" ht="14.25" x14ac:dyDescent="0.2">
      <c r="A6" s="59">
        <v>3</v>
      </c>
      <c r="B6" s="20" t="s">
        <v>161</v>
      </c>
      <c r="C6" s="54">
        <f>+'10.1.14_SIS'!DD7</f>
        <v>0</v>
      </c>
      <c r="D6" s="54">
        <f>+'2.1.15_SIS'!DA7</f>
        <v>0</v>
      </c>
      <c r="E6" s="54">
        <f t="shared" si="6"/>
        <v>0</v>
      </c>
      <c r="F6" s="54">
        <f t="shared" si="1"/>
        <v>0</v>
      </c>
      <c r="G6" s="54">
        <f t="shared" si="2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7"/>
        <v>2376.013101369841</v>
      </c>
      <c r="K6" s="14">
        <f t="shared" si="3"/>
        <v>0</v>
      </c>
      <c r="L6" s="13">
        <f t="shared" si="4"/>
        <v>0</v>
      </c>
      <c r="M6" s="13">
        <f t="shared" si="5"/>
        <v>0</v>
      </c>
    </row>
    <row r="7" spans="1:13" ht="14.25" x14ac:dyDescent="0.2">
      <c r="A7" s="59">
        <v>4</v>
      </c>
      <c r="B7" s="20" t="s">
        <v>160</v>
      </c>
      <c r="C7" s="54">
        <f>+'10.1.14_SIS'!DD8</f>
        <v>0</v>
      </c>
      <c r="D7" s="54">
        <f>+'2.1.15_SIS'!DA8</f>
        <v>0</v>
      </c>
      <c r="E7" s="54">
        <f t="shared" si="6"/>
        <v>0</v>
      </c>
      <c r="F7" s="54">
        <f t="shared" si="1"/>
        <v>0</v>
      </c>
      <c r="G7" s="54">
        <f t="shared" si="2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7"/>
        <v>3352.4090723439285</v>
      </c>
      <c r="K7" s="14">
        <f t="shared" si="3"/>
        <v>0</v>
      </c>
      <c r="L7" s="13">
        <f t="shared" si="4"/>
        <v>0</v>
      </c>
      <c r="M7" s="13">
        <f t="shared" si="5"/>
        <v>0</v>
      </c>
    </row>
    <row r="8" spans="1:13" ht="14.25" x14ac:dyDescent="0.2">
      <c r="A8" s="60">
        <v>5</v>
      </c>
      <c r="B8" s="22" t="s">
        <v>159</v>
      </c>
      <c r="C8" s="55">
        <f>+'10.1.14_SIS'!DD9</f>
        <v>0</v>
      </c>
      <c r="D8" s="55">
        <f>+'2.1.15_SIS'!DA9</f>
        <v>0</v>
      </c>
      <c r="E8" s="55">
        <f t="shared" si="6"/>
        <v>0</v>
      </c>
      <c r="F8" s="55">
        <f t="shared" si="1"/>
        <v>0</v>
      </c>
      <c r="G8" s="55">
        <f t="shared" si="2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7"/>
        <v>2912.4252830049554</v>
      </c>
      <c r="K8" s="10">
        <f t="shared" si="3"/>
        <v>0</v>
      </c>
      <c r="L8" s="11">
        <f t="shared" si="4"/>
        <v>0</v>
      </c>
      <c r="M8" s="11">
        <f t="shared" si="5"/>
        <v>0</v>
      </c>
    </row>
    <row r="9" spans="1:13" ht="14.25" x14ac:dyDescent="0.2">
      <c r="A9" s="59">
        <v>6</v>
      </c>
      <c r="B9" s="20" t="s">
        <v>158</v>
      </c>
      <c r="C9" s="54">
        <f>+'10.1.14_SIS'!DD10</f>
        <v>0</v>
      </c>
      <c r="D9" s="54">
        <f>+'2.1.15_SIS'!DA10</f>
        <v>0</v>
      </c>
      <c r="E9" s="54">
        <f t="shared" si="6"/>
        <v>0</v>
      </c>
      <c r="F9" s="54">
        <f t="shared" si="1"/>
        <v>0</v>
      </c>
      <c r="G9" s="54">
        <f t="shared" si="2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7"/>
        <v>2961.9943062477932</v>
      </c>
      <c r="K9" s="14">
        <f t="shared" si="3"/>
        <v>0</v>
      </c>
      <c r="L9" s="13">
        <f t="shared" si="4"/>
        <v>0</v>
      </c>
      <c r="M9" s="13">
        <f t="shared" si="5"/>
        <v>0</v>
      </c>
    </row>
    <row r="10" spans="1:13" ht="14.25" x14ac:dyDescent="0.2">
      <c r="A10" s="59">
        <v>7</v>
      </c>
      <c r="B10" s="20" t="s">
        <v>157</v>
      </c>
      <c r="C10" s="54">
        <f>+'10.1.14_SIS'!DD11</f>
        <v>0</v>
      </c>
      <c r="D10" s="54">
        <f>+'2.1.15_SIS'!DA11</f>
        <v>0</v>
      </c>
      <c r="E10" s="54">
        <f t="shared" si="6"/>
        <v>0</v>
      </c>
      <c r="F10" s="54">
        <f t="shared" si="1"/>
        <v>0</v>
      </c>
      <c r="G10" s="54">
        <f t="shared" si="2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7"/>
        <v>1499.961598173516</v>
      </c>
      <c r="K10" s="14">
        <f t="shared" si="3"/>
        <v>0</v>
      </c>
      <c r="L10" s="13">
        <f t="shared" si="4"/>
        <v>0</v>
      </c>
      <c r="M10" s="13">
        <f t="shared" si="5"/>
        <v>0</v>
      </c>
    </row>
    <row r="11" spans="1:13" ht="14.25" x14ac:dyDescent="0.2">
      <c r="A11" s="59">
        <v>8</v>
      </c>
      <c r="B11" s="20" t="s">
        <v>156</v>
      </c>
      <c r="C11" s="54">
        <f>+'10.1.14_SIS'!DD12</f>
        <v>0</v>
      </c>
      <c r="D11" s="54">
        <f>+'2.1.15_SIS'!DA12</f>
        <v>0</v>
      </c>
      <c r="E11" s="54">
        <f t="shared" si="6"/>
        <v>0</v>
      </c>
      <c r="F11" s="54">
        <f t="shared" si="1"/>
        <v>0</v>
      </c>
      <c r="G11" s="54">
        <f t="shared" si="2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7"/>
        <v>2697.7812297794271</v>
      </c>
      <c r="K11" s="14">
        <f t="shared" si="3"/>
        <v>0</v>
      </c>
      <c r="L11" s="13">
        <f t="shared" si="4"/>
        <v>0</v>
      </c>
      <c r="M11" s="13">
        <f t="shared" si="5"/>
        <v>0</v>
      </c>
    </row>
    <row r="12" spans="1:13" ht="14.25" x14ac:dyDescent="0.2">
      <c r="A12" s="59">
        <v>9</v>
      </c>
      <c r="B12" s="20" t="s">
        <v>155</v>
      </c>
      <c r="C12" s="54">
        <f>+'10.1.14_SIS'!DD13</f>
        <v>0</v>
      </c>
      <c r="D12" s="54">
        <f>+'2.1.15_SIS'!DA13</f>
        <v>0</v>
      </c>
      <c r="E12" s="54">
        <f t="shared" si="6"/>
        <v>0</v>
      </c>
      <c r="F12" s="54">
        <f t="shared" si="1"/>
        <v>0</v>
      </c>
      <c r="G12" s="54">
        <f t="shared" si="2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7"/>
        <v>2688.6107536022505</v>
      </c>
      <c r="K12" s="14">
        <f t="shared" si="3"/>
        <v>0</v>
      </c>
      <c r="L12" s="13">
        <f t="shared" si="4"/>
        <v>0</v>
      </c>
      <c r="M12" s="13">
        <f t="shared" si="5"/>
        <v>0</v>
      </c>
    </row>
    <row r="13" spans="1:13" ht="14.25" x14ac:dyDescent="0.2">
      <c r="A13" s="60">
        <v>10</v>
      </c>
      <c r="B13" s="22" t="s">
        <v>154</v>
      </c>
      <c r="C13" s="55">
        <f>+'10.1.14_SIS'!DD14</f>
        <v>5</v>
      </c>
      <c r="D13" s="55">
        <f>+'2.1.15_SIS'!DA14</f>
        <v>5</v>
      </c>
      <c r="E13" s="55">
        <f t="shared" si="6"/>
        <v>0</v>
      </c>
      <c r="F13" s="55">
        <f t="shared" si="1"/>
        <v>0</v>
      </c>
      <c r="G13" s="55">
        <f t="shared" si="2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7"/>
        <v>2496.207366959236</v>
      </c>
      <c r="K13" s="10">
        <f t="shared" si="3"/>
        <v>0</v>
      </c>
      <c r="L13" s="11">
        <f t="shared" si="4"/>
        <v>0</v>
      </c>
      <c r="M13" s="11">
        <f t="shared" si="5"/>
        <v>0</v>
      </c>
    </row>
    <row r="14" spans="1:13" ht="14.25" x14ac:dyDescent="0.2">
      <c r="A14" s="59">
        <v>11</v>
      </c>
      <c r="B14" s="20" t="s">
        <v>153</v>
      </c>
      <c r="C14" s="54">
        <f>+'10.1.14_SIS'!DD15</f>
        <v>0</v>
      </c>
      <c r="D14" s="54">
        <f>+'2.1.15_SIS'!DA15</f>
        <v>0</v>
      </c>
      <c r="E14" s="54">
        <f t="shared" si="6"/>
        <v>0</v>
      </c>
      <c r="F14" s="54">
        <f t="shared" si="1"/>
        <v>0</v>
      </c>
      <c r="G14" s="54">
        <f t="shared" si="2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7"/>
        <v>3902.5436118176676</v>
      </c>
      <c r="K14" s="14">
        <f t="shared" si="3"/>
        <v>0</v>
      </c>
      <c r="L14" s="13">
        <f t="shared" si="4"/>
        <v>0</v>
      </c>
      <c r="M14" s="13">
        <f t="shared" si="5"/>
        <v>0</v>
      </c>
    </row>
    <row r="15" spans="1:13" ht="14.25" x14ac:dyDescent="0.2">
      <c r="A15" s="59">
        <v>12</v>
      </c>
      <c r="B15" s="20" t="s">
        <v>152</v>
      </c>
      <c r="C15" s="54">
        <f>+'10.1.14_SIS'!DD16</f>
        <v>0</v>
      </c>
      <c r="D15" s="54">
        <f>+'2.1.15_SIS'!DA16</f>
        <v>0</v>
      </c>
      <c r="E15" s="54">
        <f t="shared" si="6"/>
        <v>0</v>
      </c>
      <c r="F15" s="54">
        <f t="shared" si="1"/>
        <v>0</v>
      </c>
      <c r="G15" s="54">
        <f t="shared" si="2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7"/>
        <v>1364.9570491803279</v>
      </c>
      <c r="K15" s="14">
        <f t="shared" si="3"/>
        <v>0</v>
      </c>
      <c r="L15" s="13">
        <f t="shared" si="4"/>
        <v>0</v>
      </c>
      <c r="M15" s="13">
        <f t="shared" si="5"/>
        <v>0</v>
      </c>
    </row>
    <row r="16" spans="1:13" ht="14.25" x14ac:dyDescent="0.2">
      <c r="A16" s="59">
        <v>13</v>
      </c>
      <c r="B16" s="20" t="s">
        <v>151</v>
      </c>
      <c r="C16" s="54">
        <f>+'10.1.14_SIS'!DD17</f>
        <v>0</v>
      </c>
      <c r="D16" s="54">
        <f>+'2.1.15_SIS'!DA17</f>
        <v>0</v>
      </c>
      <c r="E16" s="54">
        <f t="shared" si="6"/>
        <v>0</v>
      </c>
      <c r="F16" s="54">
        <f t="shared" si="1"/>
        <v>0</v>
      </c>
      <c r="G16" s="54">
        <f t="shared" si="2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7"/>
        <v>3591.5298879166107</v>
      </c>
      <c r="K16" s="14">
        <f t="shared" si="3"/>
        <v>0</v>
      </c>
      <c r="L16" s="13">
        <f t="shared" si="4"/>
        <v>0</v>
      </c>
      <c r="M16" s="13">
        <f t="shared" si="5"/>
        <v>0</v>
      </c>
    </row>
    <row r="17" spans="1:13" ht="14.25" x14ac:dyDescent="0.2">
      <c r="A17" s="59">
        <v>14</v>
      </c>
      <c r="B17" s="20" t="s">
        <v>150</v>
      </c>
      <c r="C17" s="54">
        <f>+'10.1.14_SIS'!DD18</f>
        <v>0</v>
      </c>
      <c r="D17" s="54">
        <f>+'2.1.15_SIS'!DA18</f>
        <v>0</v>
      </c>
      <c r="E17" s="54">
        <f t="shared" si="6"/>
        <v>0</v>
      </c>
      <c r="F17" s="54">
        <f t="shared" si="1"/>
        <v>0</v>
      </c>
      <c r="G17" s="54">
        <f t="shared" si="2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7"/>
        <v>3072.4654706249999</v>
      </c>
      <c r="K17" s="14">
        <f t="shared" si="3"/>
        <v>0</v>
      </c>
      <c r="L17" s="13">
        <f t="shared" si="4"/>
        <v>0</v>
      </c>
      <c r="M17" s="13">
        <f t="shared" si="5"/>
        <v>0</v>
      </c>
    </row>
    <row r="18" spans="1:13" ht="14.25" x14ac:dyDescent="0.2">
      <c r="A18" s="60">
        <v>15</v>
      </c>
      <c r="B18" s="22" t="s">
        <v>149</v>
      </c>
      <c r="C18" s="55">
        <f>+'10.1.14_SIS'!DD19</f>
        <v>0</v>
      </c>
      <c r="D18" s="55">
        <f>+'2.1.15_SIS'!DA19</f>
        <v>0</v>
      </c>
      <c r="E18" s="55">
        <f t="shared" si="6"/>
        <v>0</v>
      </c>
      <c r="F18" s="55">
        <f t="shared" si="1"/>
        <v>0</v>
      </c>
      <c r="G18" s="55">
        <f t="shared" si="2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7"/>
        <v>3151.8142607029977</v>
      </c>
      <c r="K18" s="10">
        <f t="shared" si="3"/>
        <v>0</v>
      </c>
      <c r="L18" s="11">
        <f t="shared" si="4"/>
        <v>0</v>
      </c>
      <c r="M18" s="11">
        <f t="shared" si="5"/>
        <v>0</v>
      </c>
    </row>
    <row r="19" spans="1:13" ht="14.25" x14ac:dyDescent="0.2">
      <c r="A19" s="59">
        <v>16</v>
      </c>
      <c r="B19" s="20" t="s">
        <v>148</v>
      </c>
      <c r="C19" s="54">
        <f>+'10.1.14_SIS'!DD20</f>
        <v>0</v>
      </c>
      <c r="D19" s="54">
        <f>+'2.1.15_SIS'!DA20</f>
        <v>0</v>
      </c>
      <c r="E19" s="54">
        <f t="shared" si="6"/>
        <v>0</v>
      </c>
      <c r="F19" s="54">
        <f t="shared" si="1"/>
        <v>0</v>
      </c>
      <c r="G19" s="54">
        <f t="shared" si="2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7"/>
        <v>1333.4897177171013</v>
      </c>
      <c r="K19" s="14">
        <f t="shared" si="3"/>
        <v>0</v>
      </c>
      <c r="L19" s="13">
        <f t="shared" si="4"/>
        <v>0</v>
      </c>
      <c r="M19" s="13">
        <f t="shared" si="5"/>
        <v>0</v>
      </c>
    </row>
    <row r="20" spans="1:13" ht="14.25" x14ac:dyDescent="0.2">
      <c r="A20" s="59">
        <v>17</v>
      </c>
      <c r="B20" s="20" t="s">
        <v>147</v>
      </c>
      <c r="C20" s="54">
        <f>+'10.1.14_SIS'!DD21</f>
        <v>0</v>
      </c>
      <c r="D20" s="54">
        <f>+'2.1.15_SIS'!DA21</f>
        <v>0</v>
      </c>
      <c r="E20" s="54">
        <f t="shared" si="6"/>
        <v>0</v>
      </c>
      <c r="F20" s="54">
        <f t="shared" si="1"/>
        <v>0</v>
      </c>
      <c r="G20" s="54">
        <f t="shared" si="2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7"/>
        <v>2082.5378304967589</v>
      </c>
      <c r="K20" s="14">
        <f t="shared" si="3"/>
        <v>0</v>
      </c>
      <c r="L20" s="13">
        <f t="shared" si="4"/>
        <v>0</v>
      </c>
      <c r="M20" s="13">
        <f t="shared" si="5"/>
        <v>0</v>
      </c>
    </row>
    <row r="21" spans="1:13" ht="14.25" x14ac:dyDescent="0.2">
      <c r="A21" s="59">
        <v>18</v>
      </c>
      <c r="B21" s="20" t="s">
        <v>146</v>
      </c>
      <c r="C21" s="54">
        <f>+'10.1.14_SIS'!DD22</f>
        <v>0</v>
      </c>
      <c r="D21" s="54">
        <f>+'2.1.15_SIS'!DA22</f>
        <v>0</v>
      </c>
      <c r="E21" s="54">
        <f t="shared" si="6"/>
        <v>0</v>
      </c>
      <c r="F21" s="54">
        <f t="shared" si="1"/>
        <v>0</v>
      </c>
      <c r="G21" s="54">
        <f t="shared" si="2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7"/>
        <v>3600.2516750237864</v>
      </c>
      <c r="K21" s="14">
        <f t="shared" si="3"/>
        <v>0</v>
      </c>
      <c r="L21" s="13">
        <f t="shared" si="4"/>
        <v>0</v>
      </c>
      <c r="M21" s="13">
        <f t="shared" si="5"/>
        <v>0</v>
      </c>
    </row>
    <row r="22" spans="1:13" ht="14.25" x14ac:dyDescent="0.2">
      <c r="A22" s="59">
        <v>19</v>
      </c>
      <c r="B22" s="20" t="s">
        <v>145</v>
      </c>
      <c r="C22" s="54">
        <f>+'10.1.14_SIS'!DD23</f>
        <v>0</v>
      </c>
      <c r="D22" s="54">
        <f>+'2.1.15_SIS'!DA23</f>
        <v>0</v>
      </c>
      <c r="E22" s="54">
        <f t="shared" si="6"/>
        <v>0</v>
      </c>
      <c r="F22" s="54">
        <f t="shared" si="1"/>
        <v>0</v>
      </c>
      <c r="G22" s="54">
        <f t="shared" si="2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7"/>
        <v>3109.9110934730224</v>
      </c>
      <c r="K22" s="14">
        <f t="shared" si="3"/>
        <v>0</v>
      </c>
      <c r="L22" s="13">
        <f t="shared" si="4"/>
        <v>0</v>
      </c>
      <c r="M22" s="13">
        <f t="shared" si="5"/>
        <v>0</v>
      </c>
    </row>
    <row r="23" spans="1:13" ht="14.25" x14ac:dyDescent="0.2">
      <c r="A23" s="60">
        <v>20</v>
      </c>
      <c r="B23" s="22" t="s">
        <v>144</v>
      </c>
      <c r="C23" s="55">
        <f>+'10.1.14_SIS'!DD24</f>
        <v>0</v>
      </c>
      <c r="D23" s="55">
        <f>+'2.1.15_SIS'!DA24</f>
        <v>0</v>
      </c>
      <c r="E23" s="55">
        <f t="shared" si="6"/>
        <v>0</v>
      </c>
      <c r="F23" s="55">
        <f t="shared" si="1"/>
        <v>0</v>
      </c>
      <c r="G23" s="55">
        <f t="shared" si="2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7"/>
        <v>2932.3450782781006</v>
      </c>
      <c r="K23" s="10">
        <f t="shared" si="3"/>
        <v>0</v>
      </c>
      <c r="L23" s="11">
        <f t="shared" si="4"/>
        <v>0</v>
      </c>
      <c r="M23" s="11">
        <f t="shared" si="5"/>
        <v>0</v>
      </c>
    </row>
    <row r="24" spans="1:13" ht="14.25" x14ac:dyDescent="0.2">
      <c r="A24" s="59">
        <v>21</v>
      </c>
      <c r="B24" s="20" t="s">
        <v>143</v>
      </c>
      <c r="C24" s="54">
        <f>+'10.1.14_SIS'!DD25</f>
        <v>0</v>
      </c>
      <c r="D24" s="54">
        <f>+'2.1.15_SIS'!DA25</f>
        <v>0</v>
      </c>
      <c r="E24" s="54">
        <f t="shared" si="6"/>
        <v>0</v>
      </c>
      <c r="F24" s="54">
        <f t="shared" si="1"/>
        <v>0</v>
      </c>
      <c r="G24" s="54">
        <f t="shared" si="2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7"/>
        <v>3346.3271147933883</v>
      </c>
      <c r="K24" s="14">
        <f t="shared" si="3"/>
        <v>0</v>
      </c>
      <c r="L24" s="13">
        <f t="shared" si="4"/>
        <v>0</v>
      </c>
      <c r="M24" s="13">
        <f t="shared" si="5"/>
        <v>0</v>
      </c>
    </row>
    <row r="25" spans="1:13" ht="14.25" x14ac:dyDescent="0.2">
      <c r="A25" s="59">
        <v>22</v>
      </c>
      <c r="B25" s="20" t="s">
        <v>142</v>
      </c>
      <c r="C25" s="54">
        <f>+'10.1.14_SIS'!DD26</f>
        <v>0</v>
      </c>
      <c r="D25" s="54">
        <f>+'2.1.15_SIS'!DA26</f>
        <v>0</v>
      </c>
      <c r="E25" s="54">
        <f t="shared" si="6"/>
        <v>0</v>
      </c>
      <c r="F25" s="54">
        <f t="shared" si="1"/>
        <v>0</v>
      </c>
      <c r="G25" s="54">
        <f t="shared" si="2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7"/>
        <v>3456.2349904097996</v>
      </c>
      <c r="K25" s="14">
        <f t="shared" si="3"/>
        <v>0</v>
      </c>
      <c r="L25" s="13">
        <f t="shared" si="4"/>
        <v>0</v>
      </c>
      <c r="M25" s="13">
        <f t="shared" si="5"/>
        <v>0</v>
      </c>
    </row>
    <row r="26" spans="1:13" ht="14.25" x14ac:dyDescent="0.2">
      <c r="A26" s="59">
        <v>23</v>
      </c>
      <c r="B26" s="20" t="s">
        <v>141</v>
      </c>
      <c r="C26" s="54">
        <f>+'10.1.14_SIS'!DD27</f>
        <v>1</v>
      </c>
      <c r="D26" s="54">
        <f>+'2.1.15_SIS'!DA27</f>
        <v>1</v>
      </c>
      <c r="E26" s="54">
        <f t="shared" si="6"/>
        <v>0</v>
      </c>
      <c r="F26" s="54">
        <f t="shared" si="1"/>
        <v>0</v>
      </c>
      <c r="G26" s="54">
        <f t="shared" si="2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7"/>
        <v>2849.8007632989579</v>
      </c>
      <c r="K26" s="14">
        <f t="shared" si="3"/>
        <v>0</v>
      </c>
      <c r="L26" s="13">
        <f t="shared" si="4"/>
        <v>0</v>
      </c>
      <c r="M26" s="13">
        <f t="shared" si="5"/>
        <v>0</v>
      </c>
    </row>
    <row r="27" spans="1:13" ht="14.25" x14ac:dyDescent="0.2">
      <c r="A27" s="59">
        <v>24</v>
      </c>
      <c r="B27" s="20" t="s">
        <v>140</v>
      </c>
      <c r="C27" s="54">
        <f>+'10.1.14_SIS'!DD28</f>
        <v>0</v>
      </c>
      <c r="D27" s="54">
        <f>+'2.1.15_SIS'!DA28</f>
        <v>0</v>
      </c>
      <c r="E27" s="54">
        <f t="shared" si="6"/>
        <v>0</v>
      </c>
      <c r="F27" s="54">
        <f t="shared" si="1"/>
        <v>0</v>
      </c>
      <c r="G27" s="54">
        <f t="shared" si="2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7"/>
        <v>1732.96201807885</v>
      </c>
      <c r="K27" s="14">
        <f t="shared" si="3"/>
        <v>0</v>
      </c>
      <c r="L27" s="13">
        <f t="shared" si="4"/>
        <v>0</v>
      </c>
      <c r="M27" s="13">
        <f t="shared" si="5"/>
        <v>0</v>
      </c>
    </row>
    <row r="28" spans="1:13" ht="14.25" x14ac:dyDescent="0.2">
      <c r="A28" s="60">
        <v>25</v>
      </c>
      <c r="B28" s="22" t="s">
        <v>139</v>
      </c>
      <c r="C28" s="55">
        <f>+'10.1.14_SIS'!DD29</f>
        <v>0</v>
      </c>
      <c r="D28" s="55">
        <f>+'2.1.15_SIS'!DA29</f>
        <v>0</v>
      </c>
      <c r="E28" s="55">
        <f t="shared" si="6"/>
        <v>0</v>
      </c>
      <c r="F28" s="55">
        <f t="shared" si="1"/>
        <v>0</v>
      </c>
      <c r="G28" s="55">
        <f t="shared" si="2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7"/>
        <v>2413.4010137472851</v>
      </c>
      <c r="K28" s="10">
        <f t="shared" si="3"/>
        <v>0</v>
      </c>
      <c r="L28" s="11">
        <f t="shared" si="4"/>
        <v>0</v>
      </c>
      <c r="M28" s="11">
        <f t="shared" si="5"/>
        <v>0</v>
      </c>
    </row>
    <row r="29" spans="1:13" ht="14.25" x14ac:dyDescent="0.2">
      <c r="A29" s="59">
        <v>26</v>
      </c>
      <c r="B29" s="20" t="s">
        <v>138</v>
      </c>
      <c r="C29" s="54">
        <f>+'10.1.14_SIS'!DD30</f>
        <v>0</v>
      </c>
      <c r="D29" s="54">
        <f>+'2.1.15_SIS'!DA30</f>
        <v>0</v>
      </c>
      <c r="E29" s="54">
        <f t="shared" si="6"/>
        <v>0</v>
      </c>
      <c r="F29" s="54">
        <f t="shared" si="1"/>
        <v>0</v>
      </c>
      <c r="G29" s="54">
        <f t="shared" si="2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7"/>
        <v>2130.6974985285419</v>
      </c>
      <c r="K29" s="14">
        <f t="shared" si="3"/>
        <v>0</v>
      </c>
      <c r="L29" s="13">
        <f t="shared" si="4"/>
        <v>0</v>
      </c>
      <c r="M29" s="13">
        <f t="shared" si="5"/>
        <v>0</v>
      </c>
    </row>
    <row r="30" spans="1:13" ht="14.25" x14ac:dyDescent="0.2">
      <c r="A30" s="59">
        <v>27</v>
      </c>
      <c r="B30" s="20" t="s">
        <v>137</v>
      </c>
      <c r="C30" s="54">
        <f>+'10.1.14_SIS'!DD31</f>
        <v>1</v>
      </c>
      <c r="D30" s="54">
        <f>+'2.1.15_SIS'!DA31</f>
        <v>1</v>
      </c>
      <c r="E30" s="54">
        <f t="shared" si="6"/>
        <v>0</v>
      </c>
      <c r="F30" s="54">
        <f t="shared" si="1"/>
        <v>0</v>
      </c>
      <c r="G30" s="54">
        <f t="shared" si="2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7"/>
        <v>3248.9806919988505</v>
      </c>
      <c r="K30" s="14">
        <f t="shared" si="3"/>
        <v>0</v>
      </c>
      <c r="L30" s="13">
        <f t="shared" si="4"/>
        <v>0</v>
      </c>
      <c r="M30" s="13">
        <f t="shared" si="5"/>
        <v>0</v>
      </c>
    </row>
    <row r="31" spans="1:13" ht="14.25" x14ac:dyDescent="0.2">
      <c r="A31" s="59">
        <v>28</v>
      </c>
      <c r="B31" s="20" t="s">
        <v>136</v>
      </c>
      <c r="C31" s="54">
        <f>+'10.1.14_SIS'!DD32</f>
        <v>458</v>
      </c>
      <c r="D31" s="54">
        <f>+'2.1.15_SIS'!DA32</f>
        <v>435</v>
      </c>
      <c r="E31" s="54">
        <f t="shared" si="6"/>
        <v>-23</v>
      </c>
      <c r="F31" s="54">
        <f t="shared" si="1"/>
        <v>0</v>
      </c>
      <c r="G31" s="54">
        <f t="shared" si="2"/>
        <v>-23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7"/>
        <v>1915.9079423284411</v>
      </c>
      <c r="K31" s="14">
        <f t="shared" si="3"/>
        <v>-44065.882673554144</v>
      </c>
      <c r="L31" s="13">
        <f t="shared" si="4"/>
        <v>0</v>
      </c>
      <c r="M31" s="13">
        <f t="shared" si="5"/>
        <v>-44065.882673554144</v>
      </c>
    </row>
    <row r="32" spans="1:13" ht="14.25" x14ac:dyDescent="0.2">
      <c r="A32" s="59">
        <v>29</v>
      </c>
      <c r="B32" s="20" t="s">
        <v>135</v>
      </c>
      <c r="C32" s="54">
        <f>+'10.1.14_SIS'!DD33</f>
        <v>0</v>
      </c>
      <c r="D32" s="54">
        <f>+'2.1.15_SIS'!DA33</f>
        <v>0</v>
      </c>
      <c r="E32" s="54">
        <f t="shared" si="6"/>
        <v>0</v>
      </c>
      <c r="F32" s="54">
        <f t="shared" si="1"/>
        <v>0</v>
      </c>
      <c r="G32" s="54">
        <f t="shared" si="2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7"/>
        <v>2296.9811605086861</v>
      </c>
      <c r="K32" s="14">
        <f t="shared" si="3"/>
        <v>0</v>
      </c>
      <c r="L32" s="13">
        <f t="shared" si="4"/>
        <v>0</v>
      </c>
      <c r="M32" s="13">
        <f t="shared" si="5"/>
        <v>0</v>
      </c>
    </row>
    <row r="33" spans="1:13" ht="14.25" x14ac:dyDescent="0.2">
      <c r="A33" s="60">
        <v>30</v>
      </c>
      <c r="B33" s="22" t="s">
        <v>134</v>
      </c>
      <c r="C33" s="55">
        <f>+'10.1.14_SIS'!DD34</f>
        <v>0</v>
      </c>
      <c r="D33" s="55">
        <f>+'2.1.15_SIS'!DA34</f>
        <v>0</v>
      </c>
      <c r="E33" s="55">
        <f t="shared" si="6"/>
        <v>0</v>
      </c>
      <c r="F33" s="55">
        <f t="shared" si="1"/>
        <v>0</v>
      </c>
      <c r="G33" s="55">
        <f t="shared" si="2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7"/>
        <v>3265.8513636998382</v>
      </c>
      <c r="K33" s="10">
        <f t="shared" si="3"/>
        <v>0</v>
      </c>
      <c r="L33" s="11">
        <f t="shared" si="4"/>
        <v>0</v>
      </c>
      <c r="M33" s="11">
        <f t="shared" si="5"/>
        <v>0</v>
      </c>
    </row>
    <row r="34" spans="1:13" ht="14.25" x14ac:dyDescent="0.2">
      <c r="A34" s="59">
        <v>31</v>
      </c>
      <c r="B34" s="20" t="s">
        <v>133</v>
      </c>
      <c r="C34" s="54">
        <f>+'10.1.14_SIS'!DD35</f>
        <v>0</v>
      </c>
      <c r="D34" s="54">
        <f>+'2.1.15_SIS'!DA35</f>
        <v>0</v>
      </c>
      <c r="E34" s="54">
        <f t="shared" si="6"/>
        <v>0</v>
      </c>
      <c r="F34" s="54">
        <f t="shared" si="1"/>
        <v>0</v>
      </c>
      <c r="G34" s="54">
        <f t="shared" si="2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7"/>
        <v>2570.7238358434265</v>
      </c>
      <c r="K34" s="14">
        <f t="shared" si="3"/>
        <v>0</v>
      </c>
      <c r="L34" s="13">
        <f t="shared" si="4"/>
        <v>0</v>
      </c>
      <c r="M34" s="13">
        <f t="shared" si="5"/>
        <v>0</v>
      </c>
    </row>
    <row r="35" spans="1:13" ht="14.25" x14ac:dyDescent="0.2">
      <c r="A35" s="59">
        <v>32</v>
      </c>
      <c r="B35" s="20" t="s">
        <v>132</v>
      </c>
      <c r="C35" s="54">
        <f>+'10.1.14_SIS'!DD36</f>
        <v>0</v>
      </c>
      <c r="D35" s="54">
        <f>+'2.1.15_SIS'!DA36</f>
        <v>0</v>
      </c>
      <c r="E35" s="54">
        <f t="shared" si="6"/>
        <v>0</v>
      </c>
      <c r="F35" s="54">
        <f t="shared" si="1"/>
        <v>0</v>
      </c>
      <c r="G35" s="54">
        <f t="shared" si="2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7"/>
        <v>3106.2945945305637</v>
      </c>
      <c r="K35" s="14">
        <f t="shared" si="3"/>
        <v>0</v>
      </c>
      <c r="L35" s="13">
        <f t="shared" si="4"/>
        <v>0</v>
      </c>
      <c r="M35" s="13">
        <f t="shared" si="5"/>
        <v>0</v>
      </c>
    </row>
    <row r="36" spans="1:13" ht="14.25" x14ac:dyDescent="0.2">
      <c r="A36" s="59">
        <v>33</v>
      </c>
      <c r="B36" s="20" t="s">
        <v>131</v>
      </c>
      <c r="C36" s="54">
        <f>+'10.1.14_SIS'!DD37</f>
        <v>0</v>
      </c>
      <c r="D36" s="54">
        <f>+'2.1.15_SIS'!DA37</f>
        <v>0</v>
      </c>
      <c r="E36" s="54">
        <f t="shared" si="6"/>
        <v>0</v>
      </c>
      <c r="F36" s="54">
        <f t="shared" si="1"/>
        <v>0</v>
      </c>
      <c r="G36" s="54">
        <f t="shared" si="2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7"/>
        <v>3055.7677279042618</v>
      </c>
      <c r="K36" s="14">
        <f t="shared" si="3"/>
        <v>0</v>
      </c>
      <c r="L36" s="13">
        <f t="shared" si="4"/>
        <v>0</v>
      </c>
      <c r="M36" s="13">
        <f t="shared" si="5"/>
        <v>0</v>
      </c>
    </row>
    <row r="37" spans="1:13" ht="14.25" x14ac:dyDescent="0.2">
      <c r="A37" s="59">
        <v>34</v>
      </c>
      <c r="B37" s="20" t="s">
        <v>130</v>
      </c>
      <c r="C37" s="54">
        <f>+'10.1.14_SIS'!DD38</f>
        <v>0</v>
      </c>
      <c r="D37" s="54">
        <f>+'2.1.15_SIS'!DA38</f>
        <v>0</v>
      </c>
      <c r="E37" s="54">
        <f t="shared" si="6"/>
        <v>0</v>
      </c>
      <c r="F37" s="54">
        <f t="shared" si="1"/>
        <v>0</v>
      </c>
      <c r="G37" s="54">
        <f t="shared" si="2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7"/>
        <v>3468.1038421394505</v>
      </c>
      <c r="K37" s="14">
        <f t="shared" si="3"/>
        <v>0</v>
      </c>
      <c r="L37" s="13">
        <f t="shared" si="4"/>
        <v>0</v>
      </c>
      <c r="M37" s="13">
        <f t="shared" si="5"/>
        <v>0</v>
      </c>
    </row>
    <row r="38" spans="1:13" ht="14.25" x14ac:dyDescent="0.2">
      <c r="A38" s="60">
        <v>35</v>
      </c>
      <c r="B38" s="22" t="s">
        <v>129</v>
      </c>
      <c r="C38" s="55">
        <f>+'10.1.14_SIS'!DD39</f>
        <v>0</v>
      </c>
      <c r="D38" s="55">
        <f>+'2.1.15_SIS'!DA39</f>
        <v>0</v>
      </c>
      <c r="E38" s="55">
        <f t="shared" si="6"/>
        <v>0</v>
      </c>
      <c r="F38" s="55">
        <f t="shared" si="1"/>
        <v>0</v>
      </c>
      <c r="G38" s="55">
        <f t="shared" si="2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7"/>
        <v>2852.1041030238803</v>
      </c>
      <c r="K38" s="10">
        <f t="shared" si="3"/>
        <v>0</v>
      </c>
      <c r="L38" s="11">
        <f t="shared" si="4"/>
        <v>0</v>
      </c>
      <c r="M38" s="11">
        <f t="shared" si="5"/>
        <v>0</v>
      </c>
    </row>
    <row r="39" spans="1:13" ht="14.25" x14ac:dyDescent="0.2">
      <c r="A39" s="59">
        <v>36</v>
      </c>
      <c r="B39" s="20" t="s">
        <v>128</v>
      </c>
      <c r="C39" s="54">
        <f>+'10.1.14_SIS'!DD40</f>
        <v>0</v>
      </c>
      <c r="D39" s="54">
        <f>+'2.1.15_SIS'!DA40</f>
        <v>0</v>
      </c>
      <c r="E39" s="54">
        <f t="shared" si="6"/>
        <v>0</v>
      </c>
      <c r="F39" s="54">
        <f t="shared" si="1"/>
        <v>0</v>
      </c>
      <c r="G39" s="54">
        <f t="shared" si="2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7"/>
        <v>2174.3672795383109</v>
      </c>
      <c r="K39" s="14">
        <f t="shared" si="3"/>
        <v>0</v>
      </c>
      <c r="L39" s="13">
        <f t="shared" si="4"/>
        <v>0</v>
      </c>
      <c r="M39" s="13">
        <f t="shared" si="5"/>
        <v>0</v>
      </c>
    </row>
    <row r="40" spans="1:13" ht="14.25" x14ac:dyDescent="0.2">
      <c r="A40" s="59">
        <v>37</v>
      </c>
      <c r="B40" s="20" t="s">
        <v>127</v>
      </c>
      <c r="C40" s="54">
        <f>+'10.1.14_SIS'!DD41</f>
        <v>0</v>
      </c>
      <c r="D40" s="54">
        <f>+'2.1.15_SIS'!DA41</f>
        <v>0</v>
      </c>
      <c r="E40" s="54">
        <f t="shared" si="6"/>
        <v>0</v>
      </c>
      <c r="F40" s="54">
        <f t="shared" si="1"/>
        <v>0</v>
      </c>
      <c r="G40" s="54">
        <f t="shared" si="2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7"/>
        <v>3159.4969630158844</v>
      </c>
      <c r="K40" s="14">
        <f t="shared" si="3"/>
        <v>0</v>
      </c>
      <c r="L40" s="13">
        <f t="shared" si="4"/>
        <v>0</v>
      </c>
      <c r="M40" s="13">
        <f t="shared" si="5"/>
        <v>0</v>
      </c>
    </row>
    <row r="41" spans="1:13" ht="14.25" x14ac:dyDescent="0.2">
      <c r="A41" s="59">
        <v>38</v>
      </c>
      <c r="B41" s="20" t="s">
        <v>126</v>
      </c>
      <c r="C41" s="54">
        <f>+'10.1.14_SIS'!DD42</f>
        <v>0</v>
      </c>
      <c r="D41" s="54">
        <f>+'2.1.15_SIS'!DA42</f>
        <v>0</v>
      </c>
      <c r="E41" s="54">
        <f t="shared" si="6"/>
        <v>0</v>
      </c>
      <c r="F41" s="54">
        <f t="shared" si="1"/>
        <v>0</v>
      </c>
      <c r="G41" s="54">
        <f t="shared" si="2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7"/>
        <v>1459.3608776458441</v>
      </c>
      <c r="K41" s="14">
        <f t="shared" si="3"/>
        <v>0</v>
      </c>
      <c r="L41" s="13">
        <f t="shared" si="4"/>
        <v>0</v>
      </c>
      <c r="M41" s="13">
        <f t="shared" si="5"/>
        <v>0</v>
      </c>
    </row>
    <row r="42" spans="1:13" ht="14.25" x14ac:dyDescent="0.2">
      <c r="A42" s="59">
        <v>39</v>
      </c>
      <c r="B42" s="20" t="s">
        <v>125</v>
      </c>
      <c r="C42" s="54">
        <f>+'10.1.14_SIS'!DD43</f>
        <v>0</v>
      </c>
      <c r="D42" s="54">
        <f>+'2.1.15_SIS'!DA43</f>
        <v>0</v>
      </c>
      <c r="E42" s="54">
        <f t="shared" si="6"/>
        <v>0</v>
      </c>
      <c r="F42" s="54">
        <f t="shared" si="1"/>
        <v>0</v>
      </c>
      <c r="G42" s="54">
        <f t="shared" si="2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7"/>
        <v>2218.280705678666</v>
      </c>
      <c r="K42" s="14">
        <f t="shared" si="3"/>
        <v>0</v>
      </c>
      <c r="L42" s="13">
        <f t="shared" si="4"/>
        <v>0</v>
      </c>
      <c r="M42" s="13">
        <f t="shared" si="5"/>
        <v>0</v>
      </c>
    </row>
    <row r="43" spans="1:13" ht="14.25" x14ac:dyDescent="0.2">
      <c r="A43" s="60">
        <v>40</v>
      </c>
      <c r="B43" s="22" t="s">
        <v>124</v>
      </c>
      <c r="C43" s="55">
        <f>+'10.1.14_SIS'!DD44</f>
        <v>0</v>
      </c>
      <c r="D43" s="55">
        <f>+'2.1.15_SIS'!DA44</f>
        <v>0</v>
      </c>
      <c r="E43" s="55">
        <f t="shared" si="6"/>
        <v>0</v>
      </c>
      <c r="F43" s="55">
        <f t="shared" si="1"/>
        <v>0</v>
      </c>
      <c r="G43" s="55">
        <f t="shared" si="2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7"/>
        <v>2911.0405142849204</v>
      </c>
      <c r="K43" s="10">
        <f t="shared" si="3"/>
        <v>0</v>
      </c>
      <c r="L43" s="11">
        <f t="shared" si="4"/>
        <v>0</v>
      </c>
      <c r="M43" s="11">
        <f t="shared" si="5"/>
        <v>0</v>
      </c>
    </row>
    <row r="44" spans="1:13" ht="14.25" x14ac:dyDescent="0.2">
      <c r="A44" s="59">
        <v>41</v>
      </c>
      <c r="B44" s="20" t="s">
        <v>123</v>
      </c>
      <c r="C44" s="54">
        <f>+'10.1.14_SIS'!DD45</f>
        <v>0</v>
      </c>
      <c r="D44" s="54">
        <f>+'2.1.15_SIS'!DA45</f>
        <v>0</v>
      </c>
      <c r="E44" s="54">
        <f t="shared" si="6"/>
        <v>0</v>
      </c>
      <c r="F44" s="54">
        <f t="shared" si="1"/>
        <v>0</v>
      </c>
      <c r="G44" s="54">
        <f t="shared" si="2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7"/>
        <v>2088.7074287358237</v>
      </c>
      <c r="K44" s="14">
        <f t="shared" si="3"/>
        <v>0</v>
      </c>
      <c r="L44" s="13">
        <f t="shared" si="4"/>
        <v>0</v>
      </c>
      <c r="M44" s="13">
        <f t="shared" si="5"/>
        <v>0</v>
      </c>
    </row>
    <row r="45" spans="1:13" ht="14.25" x14ac:dyDescent="0.2">
      <c r="A45" s="59">
        <v>42</v>
      </c>
      <c r="B45" s="20" t="s">
        <v>122</v>
      </c>
      <c r="C45" s="54">
        <f>+'10.1.14_SIS'!DD46</f>
        <v>0</v>
      </c>
      <c r="D45" s="54">
        <f>+'2.1.15_SIS'!DA46</f>
        <v>0</v>
      </c>
      <c r="E45" s="54">
        <f t="shared" si="6"/>
        <v>0</v>
      </c>
      <c r="F45" s="54">
        <f t="shared" si="1"/>
        <v>0</v>
      </c>
      <c r="G45" s="54">
        <f t="shared" si="2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7"/>
        <v>2823.9438875684341</v>
      </c>
      <c r="K45" s="14">
        <f t="shared" si="3"/>
        <v>0</v>
      </c>
      <c r="L45" s="13">
        <f t="shared" si="4"/>
        <v>0</v>
      </c>
      <c r="M45" s="13">
        <f t="shared" si="5"/>
        <v>0</v>
      </c>
    </row>
    <row r="46" spans="1:13" ht="14.25" x14ac:dyDescent="0.2">
      <c r="A46" s="59">
        <v>43</v>
      </c>
      <c r="B46" s="20" t="s">
        <v>121</v>
      </c>
      <c r="C46" s="54">
        <f>+'10.1.14_SIS'!DD47</f>
        <v>0</v>
      </c>
      <c r="D46" s="54">
        <f>+'2.1.15_SIS'!DA47</f>
        <v>0</v>
      </c>
      <c r="E46" s="54">
        <f t="shared" si="6"/>
        <v>0</v>
      </c>
      <c r="F46" s="54">
        <f t="shared" si="1"/>
        <v>0</v>
      </c>
      <c r="G46" s="54">
        <f t="shared" si="2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7"/>
        <v>3181.6769360297349</v>
      </c>
      <c r="K46" s="14">
        <f t="shared" si="3"/>
        <v>0</v>
      </c>
      <c r="L46" s="13">
        <f t="shared" si="4"/>
        <v>0</v>
      </c>
      <c r="M46" s="13">
        <f t="shared" si="5"/>
        <v>0</v>
      </c>
    </row>
    <row r="47" spans="1:13" ht="14.25" x14ac:dyDescent="0.2">
      <c r="A47" s="59">
        <v>44</v>
      </c>
      <c r="B47" s="20" t="s">
        <v>120</v>
      </c>
      <c r="C47" s="54">
        <f>+'10.1.14_SIS'!DD48</f>
        <v>0</v>
      </c>
      <c r="D47" s="54">
        <f>+'2.1.15_SIS'!DA48</f>
        <v>0</v>
      </c>
      <c r="E47" s="54">
        <f t="shared" si="6"/>
        <v>0</v>
      </c>
      <c r="F47" s="54">
        <f t="shared" si="1"/>
        <v>0</v>
      </c>
      <c r="G47" s="54">
        <f t="shared" si="2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7"/>
        <v>2780.3779075910179</v>
      </c>
      <c r="K47" s="14">
        <f t="shared" si="3"/>
        <v>0</v>
      </c>
      <c r="L47" s="13">
        <f t="shared" si="4"/>
        <v>0</v>
      </c>
      <c r="M47" s="13">
        <f t="shared" si="5"/>
        <v>0</v>
      </c>
    </row>
    <row r="48" spans="1:13" ht="14.25" x14ac:dyDescent="0.2">
      <c r="A48" s="60">
        <v>45</v>
      </c>
      <c r="B48" s="22" t="s">
        <v>119</v>
      </c>
      <c r="C48" s="55">
        <f>+'10.1.14_SIS'!DD49</f>
        <v>0</v>
      </c>
      <c r="D48" s="55">
        <f>+'2.1.15_SIS'!DA49</f>
        <v>0</v>
      </c>
      <c r="E48" s="55">
        <f t="shared" si="6"/>
        <v>0</v>
      </c>
      <c r="F48" s="55">
        <f t="shared" si="1"/>
        <v>0</v>
      </c>
      <c r="G48" s="55">
        <f t="shared" si="2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7"/>
        <v>1404.0036249734551</v>
      </c>
      <c r="K48" s="10">
        <f t="shared" si="3"/>
        <v>0</v>
      </c>
      <c r="L48" s="11">
        <f t="shared" si="4"/>
        <v>0</v>
      </c>
      <c r="M48" s="11">
        <f t="shared" si="5"/>
        <v>0</v>
      </c>
    </row>
    <row r="49" spans="1:13" ht="14.25" x14ac:dyDescent="0.2">
      <c r="A49" s="59">
        <v>46</v>
      </c>
      <c r="B49" s="20" t="s">
        <v>118</v>
      </c>
      <c r="C49" s="54">
        <f>+'10.1.14_SIS'!DD50</f>
        <v>0</v>
      </c>
      <c r="D49" s="54">
        <f>+'2.1.15_SIS'!DA50</f>
        <v>0</v>
      </c>
      <c r="E49" s="54">
        <f t="shared" si="6"/>
        <v>0</v>
      </c>
      <c r="F49" s="54">
        <f t="shared" si="1"/>
        <v>0</v>
      </c>
      <c r="G49" s="54">
        <f t="shared" si="2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7"/>
        <v>3389.6372234044193</v>
      </c>
      <c r="K49" s="14">
        <f t="shared" si="3"/>
        <v>0</v>
      </c>
      <c r="L49" s="13">
        <f t="shared" si="4"/>
        <v>0</v>
      </c>
      <c r="M49" s="13">
        <f t="shared" si="5"/>
        <v>0</v>
      </c>
    </row>
    <row r="50" spans="1:13" ht="14.25" x14ac:dyDescent="0.2">
      <c r="A50" s="59">
        <v>47</v>
      </c>
      <c r="B50" s="20" t="s">
        <v>117</v>
      </c>
      <c r="C50" s="54">
        <f>+'10.1.14_SIS'!DD51</f>
        <v>0</v>
      </c>
      <c r="D50" s="54">
        <f>+'2.1.15_SIS'!DA51</f>
        <v>0</v>
      </c>
      <c r="E50" s="54">
        <f t="shared" si="6"/>
        <v>0</v>
      </c>
      <c r="F50" s="54">
        <f t="shared" si="1"/>
        <v>0</v>
      </c>
      <c r="G50" s="54">
        <f t="shared" si="2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7"/>
        <v>1717.4542628823369</v>
      </c>
      <c r="K50" s="14">
        <f t="shared" si="3"/>
        <v>0</v>
      </c>
      <c r="L50" s="13">
        <f t="shared" si="4"/>
        <v>0</v>
      </c>
      <c r="M50" s="13">
        <f t="shared" si="5"/>
        <v>0</v>
      </c>
    </row>
    <row r="51" spans="1:13" ht="14.25" x14ac:dyDescent="0.2">
      <c r="A51" s="59">
        <v>48</v>
      </c>
      <c r="B51" s="20" t="s">
        <v>116</v>
      </c>
      <c r="C51" s="54">
        <f>+'10.1.14_SIS'!DD52</f>
        <v>0</v>
      </c>
      <c r="D51" s="54">
        <f>+'2.1.15_SIS'!DA52</f>
        <v>0</v>
      </c>
      <c r="E51" s="54">
        <f t="shared" si="6"/>
        <v>0</v>
      </c>
      <c r="F51" s="54">
        <f t="shared" si="1"/>
        <v>0</v>
      </c>
      <c r="G51" s="54">
        <f t="shared" si="2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7"/>
        <v>2427.2141264900361</v>
      </c>
      <c r="K51" s="14">
        <f t="shared" si="3"/>
        <v>0</v>
      </c>
      <c r="L51" s="13">
        <f t="shared" si="4"/>
        <v>0</v>
      </c>
      <c r="M51" s="13">
        <f t="shared" si="5"/>
        <v>0</v>
      </c>
    </row>
    <row r="52" spans="1:13" ht="14.25" x14ac:dyDescent="0.2">
      <c r="A52" s="59">
        <v>49</v>
      </c>
      <c r="B52" s="20" t="s">
        <v>115</v>
      </c>
      <c r="C52" s="54">
        <f>+'10.1.14_SIS'!DD53</f>
        <v>53</v>
      </c>
      <c r="D52" s="54">
        <f>+'2.1.15_SIS'!DA53</f>
        <v>53</v>
      </c>
      <c r="E52" s="54">
        <f t="shared" si="6"/>
        <v>0</v>
      </c>
      <c r="F52" s="54">
        <f t="shared" si="1"/>
        <v>0</v>
      </c>
      <c r="G52" s="54">
        <f t="shared" si="2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7"/>
        <v>2785.1577657829594</v>
      </c>
      <c r="K52" s="14">
        <f t="shared" si="3"/>
        <v>0</v>
      </c>
      <c r="L52" s="13">
        <f t="shared" si="4"/>
        <v>0</v>
      </c>
      <c r="M52" s="13">
        <f t="shared" si="5"/>
        <v>0</v>
      </c>
    </row>
    <row r="53" spans="1:13" ht="14.25" x14ac:dyDescent="0.2">
      <c r="A53" s="60">
        <v>50</v>
      </c>
      <c r="B53" s="22" t="s">
        <v>114</v>
      </c>
      <c r="C53" s="55">
        <f>+'10.1.14_SIS'!DD54</f>
        <v>5</v>
      </c>
      <c r="D53" s="55">
        <f>+'2.1.15_SIS'!DA54</f>
        <v>8</v>
      </c>
      <c r="E53" s="55">
        <f t="shared" si="6"/>
        <v>3</v>
      </c>
      <c r="F53" s="55">
        <f t="shared" si="1"/>
        <v>3</v>
      </c>
      <c r="G53" s="55">
        <f t="shared" si="2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7"/>
        <v>2906.0746361350839</v>
      </c>
      <c r="K53" s="10">
        <f t="shared" si="3"/>
        <v>8718.2239084052526</v>
      </c>
      <c r="L53" s="11">
        <f t="shared" si="4"/>
        <v>8718.2239084052526</v>
      </c>
      <c r="M53" s="11">
        <f t="shared" si="5"/>
        <v>0</v>
      </c>
    </row>
    <row r="54" spans="1:13" ht="14.25" x14ac:dyDescent="0.2">
      <c r="A54" s="59">
        <v>51</v>
      </c>
      <c r="B54" s="20" t="s">
        <v>113</v>
      </c>
      <c r="C54" s="54">
        <f>+'10.1.14_SIS'!DD55</f>
        <v>3</v>
      </c>
      <c r="D54" s="54">
        <f>+'2.1.15_SIS'!DA55</f>
        <v>3</v>
      </c>
      <c r="E54" s="54">
        <f t="shared" si="6"/>
        <v>0</v>
      </c>
      <c r="F54" s="54">
        <f t="shared" si="1"/>
        <v>0</v>
      </c>
      <c r="G54" s="54">
        <f t="shared" si="2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7"/>
        <v>2430.4264301089497</v>
      </c>
      <c r="K54" s="14">
        <f t="shared" si="3"/>
        <v>0</v>
      </c>
      <c r="L54" s="13">
        <f t="shared" si="4"/>
        <v>0</v>
      </c>
      <c r="M54" s="13">
        <f t="shared" si="5"/>
        <v>0</v>
      </c>
    </row>
    <row r="55" spans="1:13" ht="14.25" x14ac:dyDescent="0.2">
      <c r="A55" s="59">
        <v>52</v>
      </c>
      <c r="B55" s="20" t="s">
        <v>112</v>
      </c>
      <c r="C55" s="54">
        <f>+'10.1.14_SIS'!DD56</f>
        <v>0</v>
      </c>
      <c r="D55" s="54">
        <f>+'2.1.15_SIS'!DA56</f>
        <v>0</v>
      </c>
      <c r="E55" s="54">
        <f t="shared" si="6"/>
        <v>0</v>
      </c>
      <c r="F55" s="54">
        <f t="shared" si="1"/>
        <v>0</v>
      </c>
      <c r="G55" s="54">
        <f t="shared" si="2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7"/>
        <v>2860.3222922614086</v>
      </c>
      <c r="K55" s="14">
        <f t="shared" si="3"/>
        <v>0</v>
      </c>
      <c r="L55" s="13">
        <f t="shared" si="4"/>
        <v>0</v>
      </c>
      <c r="M55" s="13">
        <f t="shared" si="5"/>
        <v>0</v>
      </c>
    </row>
    <row r="56" spans="1:13" ht="14.25" x14ac:dyDescent="0.2">
      <c r="A56" s="59">
        <v>53</v>
      </c>
      <c r="B56" s="20" t="s">
        <v>111</v>
      </c>
      <c r="C56" s="54">
        <f>+'10.1.14_SIS'!DD57</f>
        <v>0</v>
      </c>
      <c r="D56" s="54">
        <f>+'2.1.15_SIS'!DA57</f>
        <v>0</v>
      </c>
      <c r="E56" s="54">
        <f t="shared" si="6"/>
        <v>0</v>
      </c>
      <c r="F56" s="54">
        <f t="shared" si="1"/>
        <v>0</v>
      </c>
      <c r="G56" s="54">
        <f t="shared" si="2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7"/>
        <v>2874.945409702274</v>
      </c>
      <c r="K56" s="14">
        <f t="shared" si="3"/>
        <v>0</v>
      </c>
      <c r="L56" s="13">
        <f t="shared" si="4"/>
        <v>0</v>
      </c>
      <c r="M56" s="13">
        <f t="shared" si="5"/>
        <v>0</v>
      </c>
    </row>
    <row r="57" spans="1:13" ht="14.25" x14ac:dyDescent="0.2">
      <c r="A57" s="59">
        <v>54</v>
      </c>
      <c r="B57" s="20" t="s">
        <v>110</v>
      </c>
      <c r="C57" s="54">
        <f>+'10.1.14_SIS'!DD58</f>
        <v>0</v>
      </c>
      <c r="D57" s="54">
        <f>+'2.1.15_SIS'!DA58</f>
        <v>0</v>
      </c>
      <c r="E57" s="54">
        <f t="shared" si="6"/>
        <v>0</v>
      </c>
      <c r="F57" s="54">
        <f t="shared" si="1"/>
        <v>0</v>
      </c>
      <c r="G57" s="54">
        <f t="shared" si="2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7"/>
        <v>3409.2649185258356</v>
      </c>
      <c r="K57" s="14">
        <f t="shared" si="3"/>
        <v>0</v>
      </c>
      <c r="L57" s="13">
        <f t="shared" si="4"/>
        <v>0</v>
      </c>
      <c r="M57" s="13">
        <f t="shared" si="5"/>
        <v>0</v>
      </c>
    </row>
    <row r="58" spans="1:13" ht="14.25" x14ac:dyDescent="0.2">
      <c r="A58" s="60">
        <v>55</v>
      </c>
      <c r="B58" s="22" t="s">
        <v>109</v>
      </c>
      <c r="C58" s="55">
        <f>+'10.1.14_SIS'!DD59</f>
        <v>0</v>
      </c>
      <c r="D58" s="55">
        <f>+'2.1.15_SIS'!DA59</f>
        <v>0</v>
      </c>
      <c r="E58" s="55">
        <f t="shared" si="6"/>
        <v>0</v>
      </c>
      <c r="F58" s="55">
        <f t="shared" si="1"/>
        <v>0</v>
      </c>
      <c r="G58" s="55">
        <f t="shared" si="2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7"/>
        <v>2530.9812745649242</v>
      </c>
      <c r="K58" s="10">
        <f t="shared" si="3"/>
        <v>0</v>
      </c>
      <c r="L58" s="11">
        <f t="shared" si="4"/>
        <v>0</v>
      </c>
      <c r="M58" s="11">
        <f t="shared" si="5"/>
        <v>0</v>
      </c>
    </row>
    <row r="59" spans="1:13" ht="14.25" x14ac:dyDescent="0.2">
      <c r="A59" s="59">
        <v>56</v>
      </c>
      <c r="B59" s="20" t="s">
        <v>108</v>
      </c>
      <c r="C59" s="54">
        <f>+'10.1.14_SIS'!DD60</f>
        <v>0</v>
      </c>
      <c r="D59" s="54">
        <f>+'2.1.15_SIS'!DA60</f>
        <v>0</v>
      </c>
      <c r="E59" s="54">
        <f t="shared" si="6"/>
        <v>0</v>
      </c>
      <c r="F59" s="54">
        <f t="shared" si="1"/>
        <v>0</v>
      </c>
      <c r="G59" s="54">
        <f t="shared" si="2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7"/>
        <v>2821.5754704144142</v>
      </c>
      <c r="K59" s="14">
        <f t="shared" si="3"/>
        <v>0</v>
      </c>
      <c r="L59" s="13">
        <f t="shared" si="4"/>
        <v>0</v>
      </c>
      <c r="M59" s="13">
        <f t="shared" si="5"/>
        <v>0</v>
      </c>
    </row>
    <row r="60" spans="1:13" ht="14.25" x14ac:dyDescent="0.2">
      <c r="A60" s="59">
        <v>57</v>
      </c>
      <c r="B60" s="20" t="s">
        <v>107</v>
      </c>
      <c r="C60" s="54">
        <f>+'10.1.14_SIS'!DD61</f>
        <v>2</v>
      </c>
      <c r="D60" s="54">
        <f>+'2.1.15_SIS'!DA61</f>
        <v>2</v>
      </c>
      <c r="E60" s="54">
        <f t="shared" si="6"/>
        <v>0</v>
      </c>
      <c r="F60" s="54">
        <f t="shared" si="1"/>
        <v>0</v>
      </c>
      <c r="G60" s="54">
        <f t="shared" si="2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7"/>
        <v>2695.2511489615345</v>
      </c>
      <c r="K60" s="14">
        <f t="shared" si="3"/>
        <v>0</v>
      </c>
      <c r="L60" s="13">
        <f t="shared" si="4"/>
        <v>0</v>
      </c>
      <c r="M60" s="13">
        <f t="shared" si="5"/>
        <v>0</v>
      </c>
    </row>
    <row r="61" spans="1:13" ht="14.25" x14ac:dyDescent="0.2">
      <c r="A61" s="59">
        <v>58</v>
      </c>
      <c r="B61" s="20" t="s">
        <v>106</v>
      </c>
      <c r="C61" s="54">
        <f>+'10.1.14_SIS'!DD62</f>
        <v>0</v>
      </c>
      <c r="D61" s="54">
        <f>+'2.1.15_SIS'!DA62</f>
        <v>0</v>
      </c>
      <c r="E61" s="54">
        <f t="shared" si="6"/>
        <v>0</v>
      </c>
      <c r="F61" s="54">
        <f t="shared" si="1"/>
        <v>0</v>
      </c>
      <c r="G61" s="54">
        <f t="shared" si="2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7"/>
        <v>3185.0764818941061</v>
      </c>
      <c r="K61" s="14">
        <f t="shared" si="3"/>
        <v>0</v>
      </c>
      <c r="L61" s="13">
        <f t="shared" si="4"/>
        <v>0</v>
      </c>
      <c r="M61" s="13">
        <f t="shared" si="5"/>
        <v>0</v>
      </c>
    </row>
    <row r="62" spans="1:13" ht="14.25" x14ac:dyDescent="0.2">
      <c r="A62" s="59">
        <v>59</v>
      </c>
      <c r="B62" s="20" t="s">
        <v>105</v>
      </c>
      <c r="C62" s="54">
        <f>+'10.1.14_SIS'!DD63</f>
        <v>0</v>
      </c>
      <c r="D62" s="54">
        <f>+'2.1.15_SIS'!DA63</f>
        <v>0</v>
      </c>
      <c r="E62" s="54">
        <f t="shared" si="6"/>
        <v>0</v>
      </c>
      <c r="F62" s="54">
        <f t="shared" si="1"/>
        <v>0</v>
      </c>
      <c r="G62" s="54">
        <f t="shared" si="2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7"/>
        <v>3655.7331467609238</v>
      </c>
      <c r="K62" s="14">
        <f t="shared" si="3"/>
        <v>0</v>
      </c>
      <c r="L62" s="13">
        <f t="shared" si="4"/>
        <v>0</v>
      </c>
      <c r="M62" s="13">
        <f t="shared" si="5"/>
        <v>0</v>
      </c>
    </row>
    <row r="63" spans="1:13" ht="14.25" x14ac:dyDescent="0.2">
      <c r="A63" s="60">
        <v>60</v>
      </c>
      <c r="B63" s="22" t="s">
        <v>104</v>
      </c>
      <c r="C63" s="55">
        <f>+'10.1.14_SIS'!DD64</f>
        <v>0</v>
      </c>
      <c r="D63" s="55">
        <f>+'2.1.15_SIS'!DA64</f>
        <v>0</v>
      </c>
      <c r="E63" s="55">
        <f t="shared" si="6"/>
        <v>0</v>
      </c>
      <c r="F63" s="55">
        <f t="shared" si="1"/>
        <v>0</v>
      </c>
      <c r="G63" s="55">
        <f t="shared" si="2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7"/>
        <v>2947.632045031914</v>
      </c>
      <c r="K63" s="10">
        <f t="shared" si="3"/>
        <v>0</v>
      </c>
      <c r="L63" s="11">
        <f t="shared" si="4"/>
        <v>0</v>
      </c>
      <c r="M63" s="11">
        <f t="shared" si="5"/>
        <v>0</v>
      </c>
    </row>
    <row r="64" spans="1:13" ht="14.25" x14ac:dyDescent="0.2">
      <c r="A64" s="59">
        <v>61</v>
      </c>
      <c r="B64" s="20" t="s">
        <v>103</v>
      </c>
      <c r="C64" s="54">
        <f>+'10.1.14_SIS'!DD65</f>
        <v>0</v>
      </c>
      <c r="D64" s="54">
        <f>+'2.1.15_SIS'!DA65</f>
        <v>0</v>
      </c>
      <c r="E64" s="54">
        <f t="shared" si="6"/>
        <v>0</v>
      </c>
      <c r="F64" s="54">
        <f t="shared" si="1"/>
        <v>0</v>
      </c>
      <c r="G64" s="54">
        <f t="shared" si="2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7"/>
        <v>1843.9337678184593</v>
      </c>
      <c r="K64" s="14">
        <f t="shared" si="3"/>
        <v>0</v>
      </c>
      <c r="L64" s="13">
        <f t="shared" si="4"/>
        <v>0</v>
      </c>
      <c r="M64" s="13">
        <f t="shared" si="5"/>
        <v>0</v>
      </c>
    </row>
    <row r="65" spans="1:13" ht="14.25" x14ac:dyDescent="0.2">
      <c r="A65" s="59">
        <v>62</v>
      </c>
      <c r="B65" s="20" t="s">
        <v>102</v>
      </c>
      <c r="C65" s="54">
        <f>+'10.1.14_SIS'!DD66</f>
        <v>0</v>
      </c>
      <c r="D65" s="54">
        <f>+'2.1.15_SIS'!DA66</f>
        <v>0</v>
      </c>
      <c r="E65" s="54">
        <f t="shared" si="6"/>
        <v>0</v>
      </c>
      <c r="F65" s="54">
        <f t="shared" si="1"/>
        <v>0</v>
      </c>
      <c r="G65" s="54">
        <f t="shared" si="2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7"/>
        <v>3208.577269258004</v>
      </c>
      <c r="K65" s="14">
        <f t="shared" si="3"/>
        <v>0</v>
      </c>
      <c r="L65" s="13">
        <f t="shared" si="4"/>
        <v>0</v>
      </c>
      <c r="M65" s="13">
        <f t="shared" si="5"/>
        <v>0</v>
      </c>
    </row>
    <row r="66" spans="1:13" ht="14.25" x14ac:dyDescent="0.2">
      <c r="A66" s="59">
        <v>63</v>
      </c>
      <c r="B66" s="20" t="s">
        <v>101</v>
      </c>
      <c r="C66" s="54">
        <f>+'10.1.14_SIS'!DD67</f>
        <v>0</v>
      </c>
      <c r="D66" s="54">
        <f>+'2.1.15_SIS'!DA67</f>
        <v>0</v>
      </c>
      <c r="E66" s="54">
        <f t="shared" si="6"/>
        <v>0</v>
      </c>
      <c r="F66" s="54">
        <f t="shared" si="1"/>
        <v>0</v>
      </c>
      <c r="G66" s="54">
        <f t="shared" si="2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7"/>
        <v>2440.5856740924046</v>
      </c>
      <c r="K66" s="14">
        <f t="shared" si="3"/>
        <v>0</v>
      </c>
      <c r="L66" s="13">
        <f t="shared" si="4"/>
        <v>0</v>
      </c>
      <c r="M66" s="13">
        <f t="shared" si="5"/>
        <v>0</v>
      </c>
    </row>
    <row r="67" spans="1:13" ht="14.25" x14ac:dyDescent="0.2">
      <c r="A67" s="59">
        <v>64</v>
      </c>
      <c r="B67" s="20" t="s">
        <v>100</v>
      </c>
      <c r="C67" s="54">
        <f>+'10.1.14_SIS'!DD68</f>
        <v>0</v>
      </c>
      <c r="D67" s="54">
        <f>+'2.1.15_SIS'!DA68</f>
        <v>0</v>
      </c>
      <c r="E67" s="54">
        <f t="shared" si="6"/>
        <v>0</v>
      </c>
      <c r="F67" s="54">
        <f t="shared" si="1"/>
        <v>0</v>
      </c>
      <c r="G67" s="54">
        <f t="shared" si="2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7"/>
        <v>3435.2453766389126</v>
      </c>
      <c r="K67" s="14">
        <f t="shared" si="3"/>
        <v>0</v>
      </c>
      <c r="L67" s="13">
        <f t="shared" si="4"/>
        <v>0</v>
      </c>
      <c r="M67" s="13">
        <f t="shared" si="5"/>
        <v>0</v>
      </c>
    </row>
    <row r="68" spans="1:13" ht="14.25" x14ac:dyDescent="0.2">
      <c r="A68" s="60">
        <v>65</v>
      </c>
      <c r="B68" s="22" t="s">
        <v>99</v>
      </c>
      <c r="C68" s="55">
        <f>+'10.1.14_SIS'!DD69</f>
        <v>0</v>
      </c>
      <c r="D68" s="55">
        <f>+'2.1.15_SIS'!DA69</f>
        <v>0</v>
      </c>
      <c r="E68" s="55">
        <f t="shared" si="6"/>
        <v>0</v>
      </c>
      <c r="F68" s="55">
        <f t="shared" ref="F68:F72" si="8">IF(E68&gt;0,E68,0)</f>
        <v>0</v>
      </c>
      <c r="G68" s="55">
        <f t="shared" ref="G68:G72" si="9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si="7"/>
        <v>2802.1402771971821</v>
      </c>
      <c r="K68" s="10">
        <f t="shared" ref="K68:K72" si="10">E68*J68</f>
        <v>0</v>
      </c>
      <c r="L68" s="11">
        <f t="shared" ref="L68:L72" si="11">IF(K68&gt;0,K68,0)</f>
        <v>0</v>
      </c>
      <c r="M68" s="11">
        <f t="shared" ref="M68:M72" si="12">IF(K68&lt;0,K68,0)</f>
        <v>0</v>
      </c>
    </row>
    <row r="69" spans="1:13" ht="14.25" x14ac:dyDescent="0.2">
      <c r="A69" s="59">
        <v>66</v>
      </c>
      <c r="B69" s="20" t="s">
        <v>98</v>
      </c>
      <c r="C69" s="54">
        <f>+'10.1.14_SIS'!DD70</f>
        <v>0</v>
      </c>
      <c r="D69" s="54">
        <f>+'2.1.15_SIS'!DA70</f>
        <v>0</v>
      </c>
      <c r="E69" s="54">
        <f t="shared" ref="E69:E72" si="13">D69-C69</f>
        <v>0</v>
      </c>
      <c r="F69" s="54">
        <f t="shared" si="8"/>
        <v>0</v>
      </c>
      <c r="G69" s="54">
        <f t="shared" si="9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ref="J69:J72" si="14">(H69+I69)*0.5</f>
        <v>3647.034271695502</v>
      </c>
      <c r="K69" s="14">
        <f t="shared" si="10"/>
        <v>0</v>
      </c>
      <c r="L69" s="13">
        <f t="shared" si="11"/>
        <v>0</v>
      </c>
      <c r="M69" s="13">
        <f t="shared" si="12"/>
        <v>0</v>
      </c>
    </row>
    <row r="70" spans="1:13" ht="14.25" x14ac:dyDescent="0.2">
      <c r="A70" s="59">
        <v>67</v>
      </c>
      <c r="B70" s="20" t="s">
        <v>97</v>
      </c>
      <c r="C70" s="54">
        <f>+'10.1.14_SIS'!DD71</f>
        <v>0</v>
      </c>
      <c r="D70" s="54">
        <f>+'2.1.15_SIS'!DA71</f>
        <v>0</v>
      </c>
      <c r="E70" s="54">
        <f t="shared" si="13"/>
        <v>0</v>
      </c>
      <c r="F70" s="54">
        <f t="shared" si="8"/>
        <v>0</v>
      </c>
      <c r="G70" s="54">
        <f t="shared" si="9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4"/>
        <v>2872.3783868067057</v>
      </c>
      <c r="K70" s="14">
        <f t="shared" si="10"/>
        <v>0</v>
      </c>
      <c r="L70" s="13">
        <f t="shared" si="11"/>
        <v>0</v>
      </c>
      <c r="M70" s="13">
        <f t="shared" si="12"/>
        <v>0</v>
      </c>
    </row>
    <row r="71" spans="1:13" ht="14.25" x14ac:dyDescent="0.2">
      <c r="A71" s="59">
        <v>68</v>
      </c>
      <c r="B71" s="20" t="s">
        <v>96</v>
      </c>
      <c r="C71" s="54">
        <f>+'10.1.14_SIS'!DD72</f>
        <v>0</v>
      </c>
      <c r="D71" s="54">
        <f>+'2.1.15_SIS'!DA72</f>
        <v>0</v>
      </c>
      <c r="E71" s="54">
        <f t="shared" si="13"/>
        <v>0</v>
      </c>
      <c r="F71" s="54">
        <f t="shared" si="8"/>
        <v>0</v>
      </c>
      <c r="G71" s="54">
        <f t="shared" si="9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4"/>
        <v>3594.43221012803</v>
      </c>
      <c r="K71" s="14">
        <f t="shared" si="10"/>
        <v>0</v>
      </c>
      <c r="L71" s="13">
        <f t="shared" si="11"/>
        <v>0</v>
      </c>
      <c r="M71" s="13">
        <f t="shared" si="12"/>
        <v>0</v>
      </c>
    </row>
    <row r="72" spans="1:13" ht="14.25" x14ac:dyDescent="0.2">
      <c r="A72" s="59">
        <v>69</v>
      </c>
      <c r="B72" s="20" t="s">
        <v>95</v>
      </c>
      <c r="C72" s="54">
        <f>+'10.1.14_SIS'!DD73</f>
        <v>0</v>
      </c>
      <c r="D72" s="54">
        <f>+'2.1.15_SIS'!DA73</f>
        <v>0</v>
      </c>
      <c r="E72" s="54">
        <f t="shared" si="13"/>
        <v>0</v>
      </c>
      <c r="F72" s="54">
        <f t="shared" si="8"/>
        <v>0</v>
      </c>
      <c r="G72" s="54">
        <f t="shared" si="9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4"/>
        <v>3214.0823960640669</v>
      </c>
      <c r="K72" s="14">
        <f t="shared" si="10"/>
        <v>0</v>
      </c>
      <c r="L72" s="13">
        <f t="shared" si="11"/>
        <v>0</v>
      </c>
      <c r="M72" s="13">
        <f t="shared" si="12"/>
        <v>0</v>
      </c>
    </row>
    <row r="73" spans="1:13" ht="13.5" thickBot="1" x14ac:dyDescent="0.25">
      <c r="A73" s="35"/>
      <c r="B73" s="34" t="s">
        <v>94</v>
      </c>
      <c r="C73" s="67">
        <f>SUM(C4:C72)</f>
        <v>534</v>
      </c>
      <c r="D73" s="67">
        <f>SUM(D4:D72)</f>
        <v>514</v>
      </c>
      <c r="E73" s="67">
        <f>SUM(E4:E72)</f>
        <v>-20</v>
      </c>
      <c r="F73" s="67">
        <f>SUM(F4:F72)</f>
        <v>3</v>
      </c>
      <c r="G73" s="67">
        <f>SUM(G4:G72)</f>
        <v>-23</v>
      </c>
      <c r="H73" s="33"/>
      <c r="I73" s="32"/>
      <c r="J73" s="32"/>
      <c r="K73" s="31">
        <f>SUM(K4:K72)</f>
        <v>-35347.658765148895</v>
      </c>
      <c r="L73" s="31">
        <f>SUM(L4:L72)</f>
        <v>8718.2239084052526</v>
      </c>
      <c r="M73" s="31">
        <f>SUM(M4:M72)</f>
        <v>-44065.882673554144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February 1 Mid-year Adjustment for Students</oddHeader>
    <oddFooter>&amp;R&amp;P</oddFooter>
  </headerFooter>
  <colBreaks count="1" manualBreakCount="1">
    <brk id="7" max="73" man="1"/>
  </col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19" t="s">
        <v>526</v>
      </c>
      <c r="B1" s="220"/>
      <c r="C1" s="125" t="s">
        <v>508</v>
      </c>
      <c r="D1" s="124" t="s">
        <v>710</v>
      </c>
      <c r="E1" s="43" t="s">
        <v>709</v>
      </c>
      <c r="F1" s="43" t="s">
        <v>501</v>
      </c>
      <c r="G1" s="43" t="s">
        <v>502</v>
      </c>
      <c r="H1" s="126" t="s">
        <v>517</v>
      </c>
      <c r="I1" s="127" t="s">
        <v>503</v>
      </c>
      <c r="J1" s="124" t="s">
        <v>712</v>
      </c>
      <c r="K1" s="123" t="s">
        <v>505</v>
      </c>
      <c r="L1" s="123" t="s">
        <v>506</v>
      </c>
      <c r="M1" s="123" t="s">
        <v>507</v>
      </c>
    </row>
    <row r="2" spans="1:13" ht="13.9" customHeight="1" x14ac:dyDescent="0.25">
      <c r="A2" s="39"/>
      <c r="B2" s="38"/>
      <c r="C2" s="29">
        <v>1</v>
      </c>
      <c r="D2" s="29">
        <f>C2+1</f>
        <v>2</v>
      </c>
      <c r="E2" s="29">
        <f>D2+1</f>
        <v>3</v>
      </c>
      <c r="F2" s="29">
        <f t="shared" ref="F2:M2" si="0">E2+1</f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28" t="s">
        <v>90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54">
        <f>+'10.1.14_SIS'!DA5</f>
        <v>6</v>
      </c>
      <c r="D4" s="54">
        <f>+'2.1.15_SIS'!CX5</f>
        <v>10</v>
      </c>
      <c r="E4" s="54">
        <f>D4-C4</f>
        <v>4</v>
      </c>
      <c r="F4" s="54">
        <f t="shared" ref="F4:F67" si="1">IF(E4&gt;0,E4,0)</f>
        <v>4</v>
      </c>
      <c r="G4" s="54">
        <f t="shared" ref="G4:G67" si="2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>(H4+I4)*0.5</f>
        <v>2771.6692206674916</v>
      </c>
      <c r="K4" s="14">
        <f t="shared" ref="K4:K67" si="3">E4*J4</f>
        <v>11086.676882669966</v>
      </c>
      <c r="L4" s="13">
        <f t="shared" ref="L4:L67" si="4">IF(K4&gt;0,K4,0)</f>
        <v>11086.676882669966</v>
      </c>
      <c r="M4" s="13">
        <f t="shared" ref="M4:M67" si="5">IF(K4&lt;0,K4,0)</f>
        <v>0</v>
      </c>
    </row>
    <row r="5" spans="1:13" ht="14.25" x14ac:dyDescent="0.2">
      <c r="A5" s="59">
        <v>2</v>
      </c>
      <c r="B5" s="20" t="s">
        <v>162</v>
      </c>
      <c r="C5" s="54">
        <f>+'10.1.14_SIS'!DA6</f>
        <v>0</v>
      </c>
      <c r="D5" s="54">
        <f>+'2.1.15_SIS'!CX6</f>
        <v>0</v>
      </c>
      <c r="E5" s="54">
        <f t="shared" ref="E5:E68" si="6">D5-C5</f>
        <v>0</v>
      </c>
      <c r="F5" s="54">
        <f t="shared" si="1"/>
        <v>0</v>
      </c>
      <c r="G5" s="54">
        <f t="shared" si="2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ref="J5:J68" si="7">(H5+I5)*0.5</f>
        <v>3579.4733208693319</v>
      </c>
      <c r="K5" s="14">
        <f t="shared" si="3"/>
        <v>0</v>
      </c>
      <c r="L5" s="13">
        <f t="shared" si="4"/>
        <v>0</v>
      </c>
      <c r="M5" s="13">
        <f t="shared" si="5"/>
        <v>0</v>
      </c>
    </row>
    <row r="6" spans="1:13" ht="14.25" x14ac:dyDescent="0.2">
      <c r="A6" s="59">
        <v>3</v>
      </c>
      <c r="B6" s="20" t="s">
        <v>161</v>
      </c>
      <c r="C6" s="54">
        <f>+'10.1.14_SIS'!DA7</f>
        <v>0</v>
      </c>
      <c r="D6" s="54">
        <f>+'2.1.15_SIS'!CX7</f>
        <v>0</v>
      </c>
      <c r="E6" s="54">
        <f t="shared" si="6"/>
        <v>0</v>
      </c>
      <c r="F6" s="54">
        <f t="shared" si="1"/>
        <v>0</v>
      </c>
      <c r="G6" s="54">
        <f t="shared" si="2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7"/>
        <v>2376.013101369841</v>
      </c>
      <c r="K6" s="14">
        <f t="shared" si="3"/>
        <v>0</v>
      </c>
      <c r="L6" s="13">
        <f t="shared" si="4"/>
        <v>0</v>
      </c>
      <c r="M6" s="13">
        <f t="shared" si="5"/>
        <v>0</v>
      </c>
    </row>
    <row r="7" spans="1:13" ht="14.25" x14ac:dyDescent="0.2">
      <c r="A7" s="59">
        <v>4</v>
      </c>
      <c r="B7" s="20" t="s">
        <v>160</v>
      </c>
      <c r="C7" s="54">
        <f>+'10.1.14_SIS'!DA8</f>
        <v>0</v>
      </c>
      <c r="D7" s="54">
        <f>+'2.1.15_SIS'!CX8</f>
        <v>0</v>
      </c>
      <c r="E7" s="54">
        <f t="shared" si="6"/>
        <v>0</v>
      </c>
      <c r="F7" s="54">
        <f t="shared" si="1"/>
        <v>0</v>
      </c>
      <c r="G7" s="54">
        <f t="shared" si="2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7"/>
        <v>3352.4090723439285</v>
      </c>
      <c r="K7" s="14">
        <f t="shared" si="3"/>
        <v>0</v>
      </c>
      <c r="L7" s="13">
        <f t="shared" si="4"/>
        <v>0</v>
      </c>
      <c r="M7" s="13">
        <f t="shared" si="5"/>
        <v>0</v>
      </c>
    </row>
    <row r="8" spans="1:13" ht="14.25" x14ac:dyDescent="0.2">
      <c r="A8" s="60">
        <v>5</v>
      </c>
      <c r="B8" s="22" t="s">
        <v>159</v>
      </c>
      <c r="C8" s="55">
        <f>+'10.1.14_SIS'!DA9</f>
        <v>0</v>
      </c>
      <c r="D8" s="55">
        <f>+'2.1.15_SIS'!CX9</f>
        <v>1</v>
      </c>
      <c r="E8" s="55">
        <f t="shared" si="6"/>
        <v>1</v>
      </c>
      <c r="F8" s="55">
        <f t="shared" si="1"/>
        <v>1</v>
      </c>
      <c r="G8" s="55">
        <f t="shared" si="2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7"/>
        <v>2912.4252830049554</v>
      </c>
      <c r="K8" s="10">
        <f t="shared" si="3"/>
        <v>2912.4252830049554</v>
      </c>
      <c r="L8" s="11">
        <f t="shared" si="4"/>
        <v>2912.4252830049554</v>
      </c>
      <c r="M8" s="11">
        <f t="shared" si="5"/>
        <v>0</v>
      </c>
    </row>
    <row r="9" spans="1:13" ht="14.25" x14ac:dyDescent="0.2">
      <c r="A9" s="59">
        <v>6</v>
      </c>
      <c r="B9" s="20" t="s">
        <v>158</v>
      </c>
      <c r="C9" s="54">
        <f>+'10.1.14_SIS'!DA10</f>
        <v>0</v>
      </c>
      <c r="D9" s="54">
        <f>+'2.1.15_SIS'!CX10</f>
        <v>0</v>
      </c>
      <c r="E9" s="54">
        <f t="shared" si="6"/>
        <v>0</v>
      </c>
      <c r="F9" s="54">
        <f t="shared" si="1"/>
        <v>0</v>
      </c>
      <c r="G9" s="54">
        <f t="shared" si="2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7"/>
        <v>2961.9943062477932</v>
      </c>
      <c r="K9" s="14">
        <f t="shared" si="3"/>
        <v>0</v>
      </c>
      <c r="L9" s="13">
        <f t="shared" si="4"/>
        <v>0</v>
      </c>
      <c r="M9" s="13">
        <f t="shared" si="5"/>
        <v>0</v>
      </c>
    </row>
    <row r="10" spans="1:13" ht="14.25" x14ac:dyDescent="0.2">
      <c r="A10" s="59">
        <v>7</v>
      </c>
      <c r="B10" s="20" t="s">
        <v>157</v>
      </c>
      <c r="C10" s="54">
        <f>+'10.1.14_SIS'!DA11</f>
        <v>0</v>
      </c>
      <c r="D10" s="54">
        <f>+'2.1.15_SIS'!CX11</f>
        <v>0</v>
      </c>
      <c r="E10" s="54">
        <f t="shared" si="6"/>
        <v>0</v>
      </c>
      <c r="F10" s="54">
        <f t="shared" si="1"/>
        <v>0</v>
      </c>
      <c r="G10" s="54">
        <f t="shared" si="2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7"/>
        <v>1499.961598173516</v>
      </c>
      <c r="K10" s="14">
        <f t="shared" si="3"/>
        <v>0</v>
      </c>
      <c r="L10" s="13">
        <f t="shared" si="4"/>
        <v>0</v>
      </c>
      <c r="M10" s="13">
        <f t="shared" si="5"/>
        <v>0</v>
      </c>
    </row>
    <row r="11" spans="1:13" ht="14.25" x14ac:dyDescent="0.2">
      <c r="A11" s="59">
        <v>8</v>
      </c>
      <c r="B11" s="20" t="s">
        <v>156</v>
      </c>
      <c r="C11" s="54">
        <f>+'10.1.14_SIS'!DA12</f>
        <v>0</v>
      </c>
      <c r="D11" s="54">
        <f>+'2.1.15_SIS'!CX12</f>
        <v>0</v>
      </c>
      <c r="E11" s="54">
        <f t="shared" si="6"/>
        <v>0</v>
      </c>
      <c r="F11" s="54">
        <f t="shared" si="1"/>
        <v>0</v>
      </c>
      <c r="G11" s="54">
        <f t="shared" si="2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7"/>
        <v>2697.7812297794271</v>
      </c>
      <c r="K11" s="14">
        <f t="shared" si="3"/>
        <v>0</v>
      </c>
      <c r="L11" s="13">
        <f t="shared" si="4"/>
        <v>0</v>
      </c>
      <c r="M11" s="13">
        <f t="shared" si="5"/>
        <v>0</v>
      </c>
    </row>
    <row r="12" spans="1:13" ht="14.25" x14ac:dyDescent="0.2">
      <c r="A12" s="59">
        <v>9</v>
      </c>
      <c r="B12" s="20" t="s">
        <v>155</v>
      </c>
      <c r="C12" s="54">
        <f>+'10.1.14_SIS'!DA13</f>
        <v>0</v>
      </c>
      <c r="D12" s="54">
        <f>+'2.1.15_SIS'!CX13</f>
        <v>0</v>
      </c>
      <c r="E12" s="54">
        <f t="shared" si="6"/>
        <v>0</v>
      </c>
      <c r="F12" s="54">
        <f t="shared" si="1"/>
        <v>0</v>
      </c>
      <c r="G12" s="54">
        <f t="shared" si="2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7"/>
        <v>2688.6107536022505</v>
      </c>
      <c r="K12" s="14">
        <f t="shared" si="3"/>
        <v>0</v>
      </c>
      <c r="L12" s="13">
        <f t="shared" si="4"/>
        <v>0</v>
      </c>
      <c r="M12" s="13">
        <f t="shared" si="5"/>
        <v>0</v>
      </c>
    </row>
    <row r="13" spans="1:13" ht="14.25" x14ac:dyDescent="0.2">
      <c r="A13" s="60">
        <v>10</v>
      </c>
      <c r="B13" s="22" t="s">
        <v>154</v>
      </c>
      <c r="C13" s="55">
        <f>+'10.1.14_SIS'!DA14</f>
        <v>0</v>
      </c>
      <c r="D13" s="55">
        <f>+'2.1.15_SIS'!CX14</f>
        <v>0</v>
      </c>
      <c r="E13" s="55">
        <f t="shared" si="6"/>
        <v>0</v>
      </c>
      <c r="F13" s="55">
        <f t="shared" si="1"/>
        <v>0</v>
      </c>
      <c r="G13" s="55">
        <f t="shared" si="2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7"/>
        <v>2496.207366959236</v>
      </c>
      <c r="K13" s="10">
        <f t="shared" si="3"/>
        <v>0</v>
      </c>
      <c r="L13" s="11">
        <f t="shared" si="4"/>
        <v>0</v>
      </c>
      <c r="M13" s="11">
        <f t="shared" si="5"/>
        <v>0</v>
      </c>
    </row>
    <row r="14" spans="1:13" ht="14.25" x14ac:dyDescent="0.2">
      <c r="A14" s="59">
        <v>11</v>
      </c>
      <c r="B14" s="20" t="s">
        <v>153</v>
      </c>
      <c r="C14" s="54">
        <f>+'10.1.14_SIS'!DA15</f>
        <v>0</v>
      </c>
      <c r="D14" s="54">
        <f>+'2.1.15_SIS'!CX15</f>
        <v>0</v>
      </c>
      <c r="E14" s="54">
        <f t="shared" si="6"/>
        <v>0</v>
      </c>
      <c r="F14" s="54">
        <f t="shared" si="1"/>
        <v>0</v>
      </c>
      <c r="G14" s="54">
        <f t="shared" si="2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7"/>
        <v>3902.5436118176676</v>
      </c>
      <c r="K14" s="14">
        <f t="shared" si="3"/>
        <v>0</v>
      </c>
      <c r="L14" s="13">
        <f t="shared" si="4"/>
        <v>0</v>
      </c>
      <c r="M14" s="13">
        <f t="shared" si="5"/>
        <v>0</v>
      </c>
    </row>
    <row r="15" spans="1:13" ht="14.25" x14ac:dyDescent="0.2">
      <c r="A15" s="59">
        <v>12</v>
      </c>
      <c r="B15" s="20" t="s">
        <v>152</v>
      </c>
      <c r="C15" s="54">
        <f>+'10.1.14_SIS'!DA16</f>
        <v>0</v>
      </c>
      <c r="D15" s="54">
        <f>+'2.1.15_SIS'!CX16</f>
        <v>0</v>
      </c>
      <c r="E15" s="54">
        <f t="shared" si="6"/>
        <v>0</v>
      </c>
      <c r="F15" s="54">
        <f t="shared" si="1"/>
        <v>0</v>
      </c>
      <c r="G15" s="54">
        <f t="shared" si="2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7"/>
        <v>1364.9570491803279</v>
      </c>
      <c r="K15" s="14">
        <f t="shared" si="3"/>
        <v>0</v>
      </c>
      <c r="L15" s="13">
        <f t="shared" si="4"/>
        <v>0</v>
      </c>
      <c r="M15" s="13">
        <f t="shared" si="5"/>
        <v>0</v>
      </c>
    </row>
    <row r="16" spans="1:13" ht="14.25" x14ac:dyDescent="0.2">
      <c r="A16" s="59">
        <v>13</v>
      </c>
      <c r="B16" s="20" t="s">
        <v>151</v>
      </c>
      <c r="C16" s="54">
        <f>+'10.1.14_SIS'!DA17</f>
        <v>0</v>
      </c>
      <c r="D16" s="54">
        <f>+'2.1.15_SIS'!CX17</f>
        <v>0</v>
      </c>
      <c r="E16" s="54">
        <f t="shared" si="6"/>
        <v>0</v>
      </c>
      <c r="F16" s="54">
        <f t="shared" si="1"/>
        <v>0</v>
      </c>
      <c r="G16" s="54">
        <f t="shared" si="2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7"/>
        <v>3591.5298879166107</v>
      </c>
      <c r="K16" s="14">
        <f t="shared" si="3"/>
        <v>0</v>
      </c>
      <c r="L16" s="13">
        <f t="shared" si="4"/>
        <v>0</v>
      </c>
      <c r="M16" s="13">
        <f t="shared" si="5"/>
        <v>0</v>
      </c>
    </row>
    <row r="17" spans="1:13" ht="14.25" x14ac:dyDescent="0.2">
      <c r="A17" s="59">
        <v>14</v>
      </c>
      <c r="B17" s="20" t="s">
        <v>150</v>
      </c>
      <c r="C17" s="54">
        <f>+'10.1.14_SIS'!DA18</f>
        <v>0</v>
      </c>
      <c r="D17" s="54">
        <f>+'2.1.15_SIS'!CX18</f>
        <v>0</v>
      </c>
      <c r="E17" s="54">
        <f t="shared" si="6"/>
        <v>0</v>
      </c>
      <c r="F17" s="54">
        <f t="shared" si="1"/>
        <v>0</v>
      </c>
      <c r="G17" s="54">
        <f t="shared" si="2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7"/>
        <v>3072.4654706249999</v>
      </c>
      <c r="K17" s="14">
        <f t="shared" si="3"/>
        <v>0</v>
      </c>
      <c r="L17" s="13">
        <f t="shared" si="4"/>
        <v>0</v>
      </c>
      <c r="M17" s="13">
        <f t="shared" si="5"/>
        <v>0</v>
      </c>
    </row>
    <row r="18" spans="1:13" ht="14.25" x14ac:dyDescent="0.2">
      <c r="A18" s="60">
        <v>15</v>
      </c>
      <c r="B18" s="22" t="s">
        <v>149</v>
      </c>
      <c r="C18" s="55">
        <f>+'10.1.14_SIS'!DA19</f>
        <v>0</v>
      </c>
      <c r="D18" s="55">
        <f>+'2.1.15_SIS'!CX19</f>
        <v>0</v>
      </c>
      <c r="E18" s="55">
        <f t="shared" si="6"/>
        <v>0</v>
      </c>
      <c r="F18" s="55">
        <f t="shared" si="1"/>
        <v>0</v>
      </c>
      <c r="G18" s="55">
        <f t="shared" si="2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7"/>
        <v>3151.8142607029977</v>
      </c>
      <c r="K18" s="10">
        <f t="shared" si="3"/>
        <v>0</v>
      </c>
      <c r="L18" s="11">
        <f t="shared" si="4"/>
        <v>0</v>
      </c>
      <c r="M18" s="11">
        <f t="shared" si="5"/>
        <v>0</v>
      </c>
    </row>
    <row r="19" spans="1:13" ht="14.25" x14ac:dyDescent="0.2">
      <c r="A19" s="59">
        <v>16</v>
      </c>
      <c r="B19" s="20" t="s">
        <v>148</v>
      </c>
      <c r="C19" s="54">
        <f>+'10.1.14_SIS'!DA20</f>
        <v>0</v>
      </c>
      <c r="D19" s="54">
        <f>+'2.1.15_SIS'!CX20</f>
        <v>0</v>
      </c>
      <c r="E19" s="54">
        <f t="shared" si="6"/>
        <v>0</v>
      </c>
      <c r="F19" s="54">
        <f t="shared" si="1"/>
        <v>0</v>
      </c>
      <c r="G19" s="54">
        <f t="shared" si="2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7"/>
        <v>1333.4897177171013</v>
      </c>
      <c r="K19" s="14">
        <f t="shared" si="3"/>
        <v>0</v>
      </c>
      <c r="L19" s="13">
        <f t="shared" si="4"/>
        <v>0</v>
      </c>
      <c r="M19" s="13">
        <f t="shared" si="5"/>
        <v>0</v>
      </c>
    </row>
    <row r="20" spans="1:13" ht="14.25" x14ac:dyDescent="0.2">
      <c r="A20" s="59">
        <v>17</v>
      </c>
      <c r="B20" s="20" t="s">
        <v>147</v>
      </c>
      <c r="C20" s="54">
        <f>+'10.1.14_SIS'!DA21</f>
        <v>1</v>
      </c>
      <c r="D20" s="54">
        <f>+'2.1.15_SIS'!CX21</f>
        <v>1</v>
      </c>
      <c r="E20" s="54">
        <f t="shared" si="6"/>
        <v>0</v>
      </c>
      <c r="F20" s="54">
        <f t="shared" si="1"/>
        <v>0</v>
      </c>
      <c r="G20" s="54">
        <f t="shared" si="2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7"/>
        <v>2082.5378304967589</v>
      </c>
      <c r="K20" s="14">
        <f t="shared" si="3"/>
        <v>0</v>
      </c>
      <c r="L20" s="13">
        <f t="shared" si="4"/>
        <v>0</v>
      </c>
      <c r="M20" s="13">
        <f t="shared" si="5"/>
        <v>0</v>
      </c>
    </row>
    <row r="21" spans="1:13" ht="14.25" x14ac:dyDescent="0.2">
      <c r="A21" s="59">
        <v>18</v>
      </c>
      <c r="B21" s="20" t="s">
        <v>146</v>
      </c>
      <c r="C21" s="54">
        <f>+'10.1.14_SIS'!DA22</f>
        <v>0</v>
      </c>
      <c r="D21" s="54">
        <f>+'2.1.15_SIS'!CX22</f>
        <v>0</v>
      </c>
      <c r="E21" s="54">
        <f t="shared" si="6"/>
        <v>0</v>
      </c>
      <c r="F21" s="54">
        <f t="shared" si="1"/>
        <v>0</v>
      </c>
      <c r="G21" s="54">
        <f t="shared" si="2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7"/>
        <v>3600.2516750237864</v>
      </c>
      <c r="K21" s="14">
        <f t="shared" si="3"/>
        <v>0</v>
      </c>
      <c r="L21" s="13">
        <f t="shared" si="4"/>
        <v>0</v>
      </c>
      <c r="M21" s="13">
        <f t="shared" si="5"/>
        <v>0</v>
      </c>
    </row>
    <row r="22" spans="1:13" ht="14.25" x14ac:dyDescent="0.2">
      <c r="A22" s="59">
        <v>19</v>
      </c>
      <c r="B22" s="20" t="s">
        <v>145</v>
      </c>
      <c r="C22" s="54">
        <f>+'10.1.14_SIS'!DA23</f>
        <v>0</v>
      </c>
      <c r="D22" s="54">
        <f>+'2.1.15_SIS'!CX23</f>
        <v>0</v>
      </c>
      <c r="E22" s="54">
        <f t="shared" si="6"/>
        <v>0</v>
      </c>
      <c r="F22" s="54">
        <f t="shared" si="1"/>
        <v>0</v>
      </c>
      <c r="G22" s="54">
        <f t="shared" si="2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7"/>
        <v>3109.9110934730224</v>
      </c>
      <c r="K22" s="14">
        <f t="shared" si="3"/>
        <v>0</v>
      </c>
      <c r="L22" s="13">
        <f t="shared" si="4"/>
        <v>0</v>
      </c>
      <c r="M22" s="13">
        <f t="shared" si="5"/>
        <v>0</v>
      </c>
    </row>
    <row r="23" spans="1:13" ht="14.25" x14ac:dyDescent="0.2">
      <c r="A23" s="60">
        <v>20</v>
      </c>
      <c r="B23" s="22" t="s">
        <v>144</v>
      </c>
      <c r="C23" s="55">
        <f>+'10.1.14_SIS'!DA24</f>
        <v>0</v>
      </c>
      <c r="D23" s="55">
        <f>+'2.1.15_SIS'!CX24</f>
        <v>0</v>
      </c>
      <c r="E23" s="55">
        <f t="shared" si="6"/>
        <v>0</v>
      </c>
      <c r="F23" s="55">
        <f t="shared" si="1"/>
        <v>0</v>
      </c>
      <c r="G23" s="55">
        <f t="shared" si="2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7"/>
        <v>2932.3450782781006</v>
      </c>
      <c r="K23" s="10">
        <f t="shared" si="3"/>
        <v>0</v>
      </c>
      <c r="L23" s="11">
        <f t="shared" si="4"/>
        <v>0</v>
      </c>
      <c r="M23" s="11">
        <f t="shared" si="5"/>
        <v>0</v>
      </c>
    </row>
    <row r="24" spans="1:13" ht="14.25" x14ac:dyDescent="0.2">
      <c r="A24" s="59">
        <v>21</v>
      </c>
      <c r="B24" s="20" t="s">
        <v>143</v>
      </c>
      <c r="C24" s="54">
        <f>+'10.1.14_SIS'!DA25</f>
        <v>0</v>
      </c>
      <c r="D24" s="54">
        <f>+'2.1.15_SIS'!CX25</f>
        <v>0</v>
      </c>
      <c r="E24" s="54">
        <f t="shared" si="6"/>
        <v>0</v>
      </c>
      <c r="F24" s="54">
        <f t="shared" si="1"/>
        <v>0</v>
      </c>
      <c r="G24" s="54">
        <f t="shared" si="2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7"/>
        <v>3346.3271147933883</v>
      </c>
      <c r="K24" s="14">
        <f t="shared" si="3"/>
        <v>0</v>
      </c>
      <c r="L24" s="13">
        <f t="shared" si="4"/>
        <v>0</v>
      </c>
      <c r="M24" s="13">
        <f t="shared" si="5"/>
        <v>0</v>
      </c>
    </row>
    <row r="25" spans="1:13" ht="14.25" x14ac:dyDescent="0.2">
      <c r="A25" s="59">
        <v>22</v>
      </c>
      <c r="B25" s="20" t="s">
        <v>142</v>
      </c>
      <c r="C25" s="54">
        <f>+'10.1.14_SIS'!DA26</f>
        <v>0</v>
      </c>
      <c r="D25" s="54">
        <f>+'2.1.15_SIS'!CX26</f>
        <v>0</v>
      </c>
      <c r="E25" s="54">
        <f t="shared" si="6"/>
        <v>0</v>
      </c>
      <c r="F25" s="54">
        <f t="shared" si="1"/>
        <v>0</v>
      </c>
      <c r="G25" s="54">
        <f t="shared" si="2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7"/>
        <v>3456.2349904097996</v>
      </c>
      <c r="K25" s="14">
        <f t="shared" si="3"/>
        <v>0</v>
      </c>
      <c r="L25" s="13">
        <f t="shared" si="4"/>
        <v>0</v>
      </c>
      <c r="M25" s="13">
        <f t="shared" si="5"/>
        <v>0</v>
      </c>
    </row>
    <row r="26" spans="1:13" ht="14.25" x14ac:dyDescent="0.2">
      <c r="A26" s="59">
        <v>23</v>
      </c>
      <c r="B26" s="20" t="s">
        <v>141</v>
      </c>
      <c r="C26" s="54">
        <f>+'10.1.14_SIS'!DA27</f>
        <v>4</v>
      </c>
      <c r="D26" s="54">
        <f>+'2.1.15_SIS'!CX27</f>
        <v>4</v>
      </c>
      <c r="E26" s="54">
        <f t="shared" si="6"/>
        <v>0</v>
      </c>
      <c r="F26" s="54">
        <f t="shared" si="1"/>
        <v>0</v>
      </c>
      <c r="G26" s="54">
        <f t="shared" si="2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7"/>
        <v>2849.8007632989579</v>
      </c>
      <c r="K26" s="14">
        <f t="shared" si="3"/>
        <v>0</v>
      </c>
      <c r="L26" s="13">
        <f t="shared" si="4"/>
        <v>0</v>
      </c>
      <c r="M26" s="13">
        <f t="shared" si="5"/>
        <v>0</v>
      </c>
    </row>
    <row r="27" spans="1:13" ht="14.25" x14ac:dyDescent="0.2">
      <c r="A27" s="59">
        <v>24</v>
      </c>
      <c r="B27" s="20" t="s">
        <v>140</v>
      </c>
      <c r="C27" s="54">
        <f>+'10.1.14_SIS'!DA28</f>
        <v>0</v>
      </c>
      <c r="D27" s="54">
        <f>+'2.1.15_SIS'!CX28</f>
        <v>0</v>
      </c>
      <c r="E27" s="54">
        <f t="shared" si="6"/>
        <v>0</v>
      </c>
      <c r="F27" s="54">
        <f t="shared" si="1"/>
        <v>0</v>
      </c>
      <c r="G27" s="54">
        <f t="shared" si="2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7"/>
        <v>1732.96201807885</v>
      </c>
      <c r="K27" s="14">
        <f t="shared" si="3"/>
        <v>0</v>
      </c>
      <c r="L27" s="13">
        <f t="shared" si="4"/>
        <v>0</v>
      </c>
      <c r="M27" s="13">
        <f t="shared" si="5"/>
        <v>0</v>
      </c>
    </row>
    <row r="28" spans="1:13" ht="14.25" x14ac:dyDescent="0.2">
      <c r="A28" s="60">
        <v>25</v>
      </c>
      <c r="B28" s="22" t="s">
        <v>139</v>
      </c>
      <c r="C28" s="55">
        <f>+'10.1.14_SIS'!DA29</f>
        <v>0</v>
      </c>
      <c r="D28" s="55">
        <f>+'2.1.15_SIS'!CX29</f>
        <v>0</v>
      </c>
      <c r="E28" s="55">
        <f t="shared" si="6"/>
        <v>0</v>
      </c>
      <c r="F28" s="55">
        <f t="shared" si="1"/>
        <v>0</v>
      </c>
      <c r="G28" s="55">
        <f t="shared" si="2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7"/>
        <v>2413.4010137472851</v>
      </c>
      <c r="K28" s="10">
        <f t="shared" si="3"/>
        <v>0</v>
      </c>
      <c r="L28" s="11">
        <f t="shared" si="4"/>
        <v>0</v>
      </c>
      <c r="M28" s="11">
        <f t="shared" si="5"/>
        <v>0</v>
      </c>
    </row>
    <row r="29" spans="1:13" ht="14.25" x14ac:dyDescent="0.2">
      <c r="A29" s="59">
        <v>26</v>
      </c>
      <c r="B29" s="20" t="s">
        <v>138</v>
      </c>
      <c r="C29" s="54">
        <f>+'10.1.14_SIS'!DA30</f>
        <v>0</v>
      </c>
      <c r="D29" s="54">
        <f>+'2.1.15_SIS'!CX30</f>
        <v>0</v>
      </c>
      <c r="E29" s="54">
        <f t="shared" si="6"/>
        <v>0</v>
      </c>
      <c r="F29" s="54">
        <f t="shared" si="1"/>
        <v>0</v>
      </c>
      <c r="G29" s="54">
        <f t="shared" si="2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7"/>
        <v>2130.6974985285419</v>
      </c>
      <c r="K29" s="14">
        <f t="shared" si="3"/>
        <v>0</v>
      </c>
      <c r="L29" s="13">
        <f t="shared" si="4"/>
        <v>0</v>
      </c>
      <c r="M29" s="13">
        <f t="shared" si="5"/>
        <v>0</v>
      </c>
    </row>
    <row r="30" spans="1:13" ht="14.25" x14ac:dyDescent="0.2">
      <c r="A30" s="59">
        <v>27</v>
      </c>
      <c r="B30" s="20" t="s">
        <v>137</v>
      </c>
      <c r="C30" s="54">
        <f>+'10.1.14_SIS'!DA31</f>
        <v>0</v>
      </c>
      <c r="D30" s="54">
        <f>+'2.1.15_SIS'!CX31</f>
        <v>0</v>
      </c>
      <c r="E30" s="54">
        <f t="shared" si="6"/>
        <v>0</v>
      </c>
      <c r="F30" s="54">
        <f t="shared" si="1"/>
        <v>0</v>
      </c>
      <c r="G30" s="54">
        <f t="shared" si="2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7"/>
        <v>3248.9806919988505</v>
      </c>
      <c r="K30" s="14">
        <f t="shared" si="3"/>
        <v>0</v>
      </c>
      <c r="L30" s="13">
        <f t="shared" si="4"/>
        <v>0</v>
      </c>
      <c r="M30" s="13">
        <f t="shared" si="5"/>
        <v>0</v>
      </c>
    </row>
    <row r="31" spans="1:13" ht="14.25" x14ac:dyDescent="0.2">
      <c r="A31" s="59">
        <v>28</v>
      </c>
      <c r="B31" s="20" t="s">
        <v>136</v>
      </c>
      <c r="C31" s="54">
        <f>+'10.1.14_SIS'!DA32</f>
        <v>411</v>
      </c>
      <c r="D31" s="54">
        <f>+'2.1.15_SIS'!CX32</f>
        <v>390</v>
      </c>
      <c r="E31" s="54">
        <f t="shared" si="6"/>
        <v>-21</v>
      </c>
      <c r="F31" s="54">
        <f t="shared" si="1"/>
        <v>0</v>
      </c>
      <c r="G31" s="54">
        <f t="shared" si="2"/>
        <v>-21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7"/>
        <v>1915.9079423284411</v>
      </c>
      <c r="K31" s="14">
        <f t="shared" si="3"/>
        <v>-40234.06678889726</v>
      </c>
      <c r="L31" s="13">
        <f t="shared" si="4"/>
        <v>0</v>
      </c>
      <c r="M31" s="13">
        <f t="shared" si="5"/>
        <v>-40234.06678889726</v>
      </c>
    </row>
    <row r="32" spans="1:13" ht="14.25" x14ac:dyDescent="0.2">
      <c r="A32" s="59">
        <v>29</v>
      </c>
      <c r="B32" s="20" t="s">
        <v>135</v>
      </c>
      <c r="C32" s="54">
        <f>+'10.1.14_SIS'!DA33</f>
        <v>0</v>
      </c>
      <c r="D32" s="54">
        <f>+'2.1.15_SIS'!CX33</f>
        <v>0</v>
      </c>
      <c r="E32" s="54">
        <f t="shared" si="6"/>
        <v>0</v>
      </c>
      <c r="F32" s="54">
        <f t="shared" si="1"/>
        <v>0</v>
      </c>
      <c r="G32" s="54">
        <f t="shared" si="2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7"/>
        <v>2296.9811605086861</v>
      </c>
      <c r="K32" s="14">
        <f t="shared" si="3"/>
        <v>0</v>
      </c>
      <c r="L32" s="13">
        <f t="shared" si="4"/>
        <v>0</v>
      </c>
      <c r="M32" s="13">
        <f t="shared" si="5"/>
        <v>0</v>
      </c>
    </row>
    <row r="33" spans="1:13" ht="14.25" x14ac:dyDescent="0.2">
      <c r="A33" s="60">
        <v>30</v>
      </c>
      <c r="B33" s="22" t="s">
        <v>134</v>
      </c>
      <c r="C33" s="55">
        <f>+'10.1.14_SIS'!DA34</f>
        <v>0</v>
      </c>
      <c r="D33" s="55">
        <f>+'2.1.15_SIS'!CX34</f>
        <v>0</v>
      </c>
      <c r="E33" s="55">
        <f t="shared" si="6"/>
        <v>0</v>
      </c>
      <c r="F33" s="55">
        <f t="shared" si="1"/>
        <v>0</v>
      </c>
      <c r="G33" s="55">
        <f t="shared" si="2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7"/>
        <v>3265.8513636998382</v>
      </c>
      <c r="K33" s="10">
        <f t="shared" si="3"/>
        <v>0</v>
      </c>
      <c r="L33" s="11">
        <f t="shared" si="4"/>
        <v>0</v>
      </c>
      <c r="M33" s="11">
        <f t="shared" si="5"/>
        <v>0</v>
      </c>
    </row>
    <row r="34" spans="1:13" ht="14.25" x14ac:dyDescent="0.2">
      <c r="A34" s="59">
        <v>31</v>
      </c>
      <c r="B34" s="20" t="s">
        <v>133</v>
      </c>
      <c r="C34" s="54">
        <f>+'10.1.14_SIS'!DA35</f>
        <v>0</v>
      </c>
      <c r="D34" s="54">
        <f>+'2.1.15_SIS'!CX35</f>
        <v>0</v>
      </c>
      <c r="E34" s="54">
        <f t="shared" si="6"/>
        <v>0</v>
      </c>
      <c r="F34" s="54">
        <f t="shared" si="1"/>
        <v>0</v>
      </c>
      <c r="G34" s="54">
        <f t="shared" si="2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7"/>
        <v>2570.7238358434265</v>
      </c>
      <c r="K34" s="14">
        <f t="shared" si="3"/>
        <v>0</v>
      </c>
      <c r="L34" s="13">
        <f t="shared" si="4"/>
        <v>0</v>
      </c>
      <c r="M34" s="13">
        <f t="shared" si="5"/>
        <v>0</v>
      </c>
    </row>
    <row r="35" spans="1:13" ht="14.25" x14ac:dyDescent="0.2">
      <c r="A35" s="59">
        <v>32</v>
      </c>
      <c r="B35" s="20" t="s">
        <v>132</v>
      </c>
      <c r="C35" s="54">
        <f>+'10.1.14_SIS'!DA36</f>
        <v>0</v>
      </c>
      <c r="D35" s="54">
        <f>+'2.1.15_SIS'!CX36</f>
        <v>0</v>
      </c>
      <c r="E35" s="54">
        <f t="shared" si="6"/>
        <v>0</v>
      </c>
      <c r="F35" s="54">
        <f t="shared" si="1"/>
        <v>0</v>
      </c>
      <c r="G35" s="54">
        <f t="shared" si="2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7"/>
        <v>3106.2945945305637</v>
      </c>
      <c r="K35" s="14">
        <f t="shared" si="3"/>
        <v>0</v>
      </c>
      <c r="L35" s="13">
        <f t="shared" si="4"/>
        <v>0</v>
      </c>
      <c r="M35" s="13">
        <f t="shared" si="5"/>
        <v>0</v>
      </c>
    </row>
    <row r="36" spans="1:13" ht="14.25" x14ac:dyDescent="0.2">
      <c r="A36" s="59">
        <v>33</v>
      </c>
      <c r="B36" s="20" t="s">
        <v>131</v>
      </c>
      <c r="C36" s="54">
        <f>+'10.1.14_SIS'!DA37</f>
        <v>0</v>
      </c>
      <c r="D36" s="54">
        <f>+'2.1.15_SIS'!CX37</f>
        <v>0</v>
      </c>
      <c r="E36" s="54">
        <f t="shared" si="6"/>
        <v>0</v>
      </c>
      <c r="F36" s="54">
        <f t="shared" si="1"/>
        <v>0</v>
      </c>
      <c r="G36" s="54">
        <f t="shared" si="2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7"/>
        <v>3055.7677279042618</v>
      </c>
      <c r="K36" s="14">
        <f t="shared" si="3"/>
        <v>0</v>
      </c>
      <c r="L36" s="13">
        <f t="shared" si="4"/>
        <v>0</v>
      </c>
      <c r="M36" s="13">
        <f t="shared" si="5"/>
        <v>0</v>
      </c>
    </row>
    <row r="37" spans="1:13" ht="14.25" x14ac:dyDescent="0.2">
      <c r="A37" s="59">
        <v>34</v>
      </c>
      <c r="B37" s="20" t="s">
        <v>130</v>
      </c>
      <c r="C37" s="54">
        <f>+'10.1.14_SIS'!DA38</f>
        <v>0</v>
      </c>
      <c r="D37" s="54">
        <f>+'2.1.15_SIS'!CX38</f>
        <v>0</v>
      </c>
      <c r="E37" s="54">
        <f t="shared" si="6"/>
        <v>0</v>
      </c>
      <c r="F37" s="54">
        <f t="shared" si="1"/>
        <v>0</v>
      </c>
      <c r="G37" s="54">
        <f t="shared" si="2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7"/>
        <v>3468.1038421394505</v>
      </c>
      <c r="K37" s="14">
        <f t="shared" si="3"/>
        <v>0</v>
      </c>
      <c r="L37" s="13">
        <f t="shared" si="4"/>
        <v>0</v>
      </c>
      <c r="M37" s="13">
        <f t="shared" si="5"/>
        <v>0</v>
      </c>
    </row>
    <row r="38" spans="1:13" ht="14.25" x14ac:dyDescent="0.2">
      <c r="A38" s="60">
        <v>35</v>
      </c>
      <c r="B38" s="22" t="s">
        <v>129</v>
      </c>
      <c r="C38" s="55">
        <f>+'10.1.14_SIS'!DA39</f>
        <v>0</v>
      </c>
      <c r="D38" s="55">
        <f>+'2.1.15_SIS'!CX39</f>
        <v>0</v>
      </c>
      <c r="E38" s="55">
        <f t="shared" si="6"/>
        <v>0</v>
      </c>
      <c r="F38" s="55">
        <f t="shared" si="1"/>
        <v>0</v>
      </c>
      <c r="G38" s="55">
        <f t="shared" si="2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7"/>
        <v>2852.1041030238803</v>
      </c>
      <c r="K38" s="10">
        <f t="shared" si="3"/>
        <v>0</v>
      </c>
      <c r="L38" s="11">
        <f t="shared" si="4"/>
        <v>0</v>
      </c>
      <c r="M38" s="11">
        <f t="shared" si="5"/>
        <v>0</v>
      </c>
    </row>
    <row r="39" spans="1:13" ht="14.25" x14ac:dyDescent="0.2">
      <c r="A39" s="59">
        <v>36</v>
      </c>
      <c r="B39" s="20" t="s">
        <v>128</v>
      </c>
      <c r="C39" s="54">
        <f>+'10.1.14_SIS'!DA40</f>
        <v>0</v>
      </c>
      <c r="D39" s="54">
        <f>+'2.1.15_SIS'!CX40</f>
        <v>0</v>
      </c>
      <c r="E39" s="54">
        <f t="shared" si="6"/>
        <v>0</v>
      </c>
      <c r="F39" s="54">
        <f t="shared" si="1"/>
        <v>0</v>
      </c>
      <c r="G39" s="54">
        <f t="shared" si="2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7"/>
        <v>2174.3672795383109</v>
      </c>
      <c r="K39" s="14">
        <f t="shared" si="3"/>
        <v>0</v>
      </c>
      <c r="L39" s="13">
        <f t="shared" si="4"/>
        <v>0</v>
      </c>
      <c r="M39" s="13">
        <f t="shared" si="5"/>
        <v>0</v>
      </c>
    </row>
    <row r="40" spans="1:13" ht="14.25" x14ac:dyDescent="0.2">
      <c r="A40" s="59">
        <v>37</v>
      </c>
      <c r="B40" s="20" t="s">
        <v>127</v>
      </c>
      <c r="C40" s="54">
        <f>+'10.1.14_SIS'!DA41</f>
        <v>0</v>
      </c>
      <c r="D40" s="54">
        <f>+'2.1.15_SIS'!CX41</f>
        <v>0</v>
      </c>
      <c r="E40" s="54">
        <f t="shared" si="6"/>
        <v>0</v>
      </c>
      <c r="F40" s="54">
        <f t="shared" si="1"/>
        <v>0</v>
      </c>
      <c r="G40" s="54">
        <f t="shared" si="2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7"/>
        <v>3159.4969630158844</v>
      </c>
      <c r="K40" s="14">
        <f t="shared" si="3"/>
        <v>0</v>
      </c>
      <c r="L40" s="13">
        <f t="shared" si="4"/>
        <v>0</v>
      </c>
      <c r="M40" s="13">
        <f t="shared" si="5"/>
        <v>0</v>
      </c>
    </row>
    <row r="41" spans="1:13" ht="14.25" x14ac:dyDescent="0.2">
      <c r="A41" s="59">
        <v>38</v>
      </c>
      <c r="B41" s="20" t="s">
        <v>126</v>
      </c>
      <c r="C41" s="54">
        <f>+'10.1.14_SIS'!DA42</f>
        <v>0</v>
      </c>
      <c r="D41" s="54">
        <f>+'2.1.15_SIS'!CX42</f>
        <v>0</v>
      </c>
      <c r="E41" s="54">
        <f t="shared" si="6"/>
        <v>0</v>
      </c>
      <c r="F41" s="54">
        <f t="shared" si="1"/>
        <v>0</v>
      </c>
      <c r="G41" s="54">
        <f t="shared" si="2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7"/>
        <v>1459.3608776458441</v>
      </c>
      <c r="K41" s="14">
        <f t="shared" si="3"/>
        <v>0</v>
      </c>
      <c r="L41" s="13">
        <f t="shared" si="4"/>
        <v>0</v>
      </c>
      <c r="M41" s="13">
        <f t="shared" si="5"/>
        <v>0</v>
      </c>
    </row>
    <row r="42" spans="1:13" ht="14.25" x14ac:dyDescent="0.2">
      <c r="A42" s="59">
        <v>39</v>
      </c>
      <c r="B42" s="20" t="s">
        <v>125</v>
      </c>
      <c r="C42" s="54">
        <f>+'10.1.14_SIS'!DA43</f>
        <v>0</v>
      </c>
      <c r="D42" s="54">
        <f>+'2.1.15_SIS'!CX43</f>
        <v>0</v>
      </c>
      <c r="E42" s="54">
        <f t="shared" si="6"/>
        <v>0</v>
      </c>
      <c r="F42" s="54">
        <f t="shared" si="1"/>
        <v>0</v>
      </c>
      <c r="G42" s="54">
        <f t="shared" si="2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7"/>
        <v>2218.280705678666</v>
      </c>
      <c r="K42" s="14">
        <f t="shared" si="3"/>
        <v>0</v>
      </c>
      <c r="L42" s="13">
        <f t="shared" si="4"/>
        <v>0</v>
      </c>
      <c r="M42" s="13">
        <f t="shared" si="5"/>
        <v>0</v>
      </c>
    </row>
    <row r="43" spans="1:13" ht="14.25" x14ac:dyDescent="0.2">
      <c r="A43" s="60">
        <v>40</v>
      </c>
      <c r="B43" s="22" t="s">
        <v>124</v>
      </c>
      <c r="C43" s="55">
        <f>+'10.1.14_SIS'!DA44</f>
        <v>0</v>
      </c>
      <c r="D43" s="55">
        <f>+'2.1.15_SIS'!CX44</f>
        <v>0</v>
      </c>
      <c r="E43" s="55">
        <f t="shared" si="6"/>
        <v>0</v>
      </c>
      <c r="F43" s="55">
        <f t="shared" si="1"/>
        <v>0</v>
      </c>
      <c r="G43" s="55">
        <f t="shared" si="2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7"/>
        <v>2911.0405142849204</v>
      </c>
      <c r="K43" s="10">
        <f t="shared" si="3"/>
        <v>0</v>
      </c>
      <c r="L43" s="11">
        <f t="shared" si="4"/>
        <v>0</v>
      </c>
      <c r="M43" s="11">
        <f t="shared" si="5"/>
        <v>0</v>
      </c>
    </row>
    <row r="44" spans="1:13" ht="14.25" x14ac:dyDescent="0.2">
      <c r="A44" s="59">
        <v>41</v>
      </c>
      <c r="B44" s="20" t="s">
        <v>123</v>
      </c>
      <c r="C44" s="54">
        <f>+'10.1.14_SIS'!DA45</f>
        <v>0</v>
      </c>
      <c r="D44" s="54">
        <f>+'2.1.15_SIS'!CX45</f>
        <v>0</v>
      </c>
      <c r="E44" s="54">
        <f t="shared" si="6"/>
        <v>0</v>
      </c>
      <c r="F44" s="54">
        <f t="shared" si="1"/>
        <v>0</v>
      </c>
      <c r="G44" s="54">
        <f t="shared" si="2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7"/>
        <v>2088.7074287358237</v>
      </c>
      <c r="K44" s="14">
        <f t="shared" si="3"/>
        <v>0</v>
      </c>
      <c r="L44" s="13">
        <f t="shared" si="4"/>
        <v>0</v>
      </c>
      <c r="M44" s="13">
        <f t="shared" si="5"/>
        <v>0</v>
      </c>
    </row>
    <row r="45" spans="1:13" ht="14.25" x14ac:dyDescent="0.2">
      <c r="A45" s="59">
        <v>42</v>
      </c>
      <c r="B45" s="20" t="s">
        <v>122</v>
      </c>
      <c r="C45" s="54">
        <f>+'10.1.14_SIS'!DA46</f>
        <v>0</v>
      </c>
      <c r="D45" s="54">
        <f>+'2.1.15_SIS'!CX46</f>
        <v>0</v>
      </c>
      <c r="E45" s="54">
        <f t="shared" si="6"/>
        <v>0</v>
      </c>
      <c r="F45" s="54">
        <f t="shared" si="1"/>
        <v>0</v>
      </c>
      <c r="G45" s="54">
        <f t="shared" si="2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7"/>
        <v>2823.9438875684341</v>
      </c>
      <c r="K45" s="14">
        <f t="shared" si="3"/>
        <v>0</v>
      </c>
      <c r="L45" s="13">
        <f t="shared" si="4"/>
        <v>0</v>
      </c>
      <c r="M45" s="13">
        <f t="shared" si="5"/>
        <v>0</v>
      </c>
    </row>
    <row r="46" spans="1:13" ht="14.25" x14ac:dyDescent="0.2">
      <c r="A46" s="59">
        <v>43</v>
      </c>
      <c r="B46" s="20" t="s">
        <v>121</v>
      </c>
      <c r="C46" s="54">
        <f>+'10.1.14_SIS'!DA47</f>
        <v>0</v>
      </c>
      <c r="D46" s="54">
        <f>+'2.1.15_SIS'!CX47</f>
        <v>0</v>
      </c>
      <c r="E46" s="54">
        <f t="shared" si="6"/>
        <v>0</v>
      </c>
      <c r="F46" s="54">
        <f t="shared" si="1"/>
        <v>0</v>
      </c>
      <c r="G46" s="54">
        <f t="shared" si="2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7"/>
        <v>3181.6769360297349</v>
      </c>
      <c r="K46" s="14">
        <f t="shared" si="3"/>
        <v>0</v>
      </c>
      <c r="L46" s="13">
        <f t="shared" si="4"/>
        <v>0</v>
      </c>
      <c r="M46" s="13">
        <f t="shared" si="5"/>
        <v>0</v>
      </c>
    </row>
    <row r="47" spans="1:13" ht="14.25" x14ac:dyDescent="0.2">
      <c r="A47" s="59">
        <v>44</v>
      </c>
      <c r="B47" s="20" t="s">
        <v>120</v>
      </c>
      <c r="C47" s="54">
        <f>+'10.1.14_SIS'!DA48</f>
        <v>0</v>
      </c>
      <c r="D47" s="54">
        <f>+'2.1.15_SIS'!CX48</f>
        <v>0</v>
      </c>
      <c r="E47" s="54">
        <f t="shared" si="6"/>
        <v>0</v>
      </c>
      <c r="F47" s="54">
        <f t="shared" si="1"/>
        <v>0</v>
      </c>
      <c r="G47" s="54">
        <f t="shared" si="2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7"/>
        <v>2780.3779075910179</v>
      </c>
      <c r="K47" s="14">
        <f t="shared" si="3"/>
        <v>0</v>
      </c>
      <c r="L47" s="13">
        <f t="shared" si="4"/>
        <v>0</v>
      </c>
      <c r="M47" s="13">
        <f t="shared" si="5"/>
        <v>0</v>
      </c>
    </row>
    <row r="48" spans="1:13" ht="14.25" x14ac:dyDescent="0.2">
      <c r="A48" s="60">
        <v>45</v>
      </c>
      <c r="B48" s="22" t="s">
        <v>119</v>
      </c>
      <c r="C48" s="55">
        <f>+'10.1.14_SIS'!DA49</f>
        <v>0</v>
      </c>
      <c r="D48" s="55">
        <f>+'2.1.15_SIS'!CX49</f>
        <v>0</v>
      </c>
      <c r="E48" s="55">
        <f t="shared" si="6"/>
        <v>0</v>
      </c>
      <c r="F48" s="55">
        <f t="shared" si="1"/>
        <v>0</v>
      </c>
      <c r="G48" s="55">
        <f t="shared" si="2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7"/>
        <v>1404.0036249734551</v>
      </c>
      <c r="K48" s="10">
        <f t="shared" si="3"/>
        <v>0</v>
      </c>
      <c r="L48" s="11">
        <f t="shared" si="4"/>
        <v>0</v>
      </c>
      <c r="M48" s="11">
        <f t="shared" si="5"/>
        <v>0</v>
      </c>
    </row>
    <row r="49" spans="1:13" ht="14.25" x14ac:dyDescent="0.2">
      <c r="A49" s="59">
        <v>46</v>
      </c>
      <c r="B49" s="20" t="s">
        <v>118</v>
      </c>
      <c r="C49" s="54">
        <f>+'10.1.14_SIS'!DA50</f>
        <v>0</v>
      </c>
      <c r="D49" s="54">
        <f>+'2.1.15_SIS'!CX50</f>
        <v>0</v>
      </c>
      <c r="E49" s="54">
        <f t="shared" si="6"/>
        <v>0</v>
      </c>
      <c r="F49" s="54">
        <f t="shared" si="1"/>
        <v>0</v>
      </c>
      <c r="G49" s="54">
        <f t="shared" si="2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7"/>
        <v>3389.6372234044193</v>
      </c>
      <c r="K49" s="14">
        <f t="shared" si="3"/>
        <v>0</v>
      </c>
      <c r="L49" s="13">
        <f t="shared" si="4"/>
        <v>0</v>
      </c>
      <c r="M49" s="13">
        <f t="shared" si="5"/>
        <v>0</v>
      </c>
    </row>
    <row r="50" spans="1:13" ht="14.25" x14ac:dyDescent="0.2">
      <c r="A50" s="59">
        <v>47</v>
      </c>
      <c r="B50" s="20" t="s">
        <v>117</v>
      </c>
      <c r="C50" s="54">
        <f>+'10.1.14_SIS'!DA51</f>
        <v>0</v>
      </c>
      <c r="D50" s="54">
        <f>+'2.1.15_SIS'!CX51</f>
        <v>0</v>
      </c>
      <c r="E50" s="54">
        <f t="shared" si="6"/>
        <v>0</v>
      </c>
      <c r="F50" s="54">
        <f t="shared" si="1"/>
        <v>0</v>
      </c>
      <c r="G50" s="54">
        <f t="shared" si="2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7"/>
        <v>1717.4542628823369</v>
      </c>
      <c r="K50" s="14">
        <f t="shared" si="3"/>
        <v>0</v>
      </c>
      <c r="L50" s="13">
        <f t="shared" si="4"/>
        <v>0</v>
      </c>
      <c r="M50" s="13">
        <f t="shared" si="5"/>
        <v>0</v>
      </c>
    </row>
    <row r="51" spans="1:13" ht="14.25" x14ac:dyDescent="0.2">
      <c r="A51" s="59">
        <v>48</v>
      </c>
      <c r="B51" s="20" t="s">
        <v>116</v>
      </c>
      <c r="C51" s="54">
        <f>+'10.1.14_SIS'!DA52</f>
        <v>0</v>
      </c>
      <c r="D51" s="54">
        <f>+'2.1.15_SIS'!CX52</f>
        <v>0</v>
      </c>
      <c r="E51" s="54">
        <f t="shared" si="6"/>
        <v>0</v>
      </c>
      <c r="F51" s="54">
        <f t="shared" si="1"/>
        <v>0</v>
      </c>
      <c r="G51" s="54">
        <f t="shared" si="2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7"/>
        <v>2427.2141264900361</v>
      </c>
      <c r="K51" s="14">
        <f t="shared" si="3"/>
        <v>0</v>
      </c>
      <c r="L51" s="13">
        <f t="shared" si="4"/>
        <v>0</v>
      </c>
      <c r="M51" s="13">
        <f t="shared" si="5"/>
        <v>0</v>
      </c>
    </row>
    <row r="52" spans="1:13" ht="14.25" x14ac:dyDescent="0.2">
      <c r="A52" s="59">
        <v>49</v>
      </c>
      <c r="B52" s="20" t="s">
        <v>115</v>
      </c>
      <c r="C52" s="54">
        <f>+'10.1.14_SIS'!DA53</f>
        <v>25</v>
      </c>
      <c r="D52" s="54">
        <f>+'2.1.15_SIS'!CX53</f>
        <v>21</v>
      </c>
      <c r="E52" s="54">
        <f t="shared" si="6"/>
        <v>-4</v>
      </c>
      <c r="F52" s="54">
        <f t="shared" si="1"/>
        <v>0</v>
      </c>
      <c r="G52" s="54">
        <f t="shared" si="2"/>
        <v>-4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7"/>
        <v>2785.1577657829594</v>
      </c>
      <c r="K52" s="14">
        <f t="shared" si="3"/>
        <v>-11140.631063131837</v>
      </c>
      <c r="L52" s="13">
        <f t="shared" si="4"/>
        <v>0</v>
      </c>
      <c r="M52" s="13">
        <f t="shared" si="5"/>
        <v>-11140.631063131837</v>
      </c>
    </row>
    <row r="53" spans="1:13" ht="14.25" x14ac:dyDescent="0.2">
      <c r="A53" s="60">
        <v>50</v>
      </c>
      <c r="B53" s="22" t="s">
        <v>114</v>
      </c>
      <c r="C53" s="55">
        <f>+'10.1.14_SIS'!DA54</f>
        <v>28</v>
      </c>
      <c r="D53" s="55">
        <f>+'2.1.15_SIS'!CX54</f>
        <v>25</v>
      </c>
      <c r="E53" s="55">
        <f t="shared" si="6"/>
        <v>-3</v>
      </c>
      <c r="F53" s="55">
        <f t="shared" si="1"/>
        <v>0</v>
      </c>
      <c r="G53" s="55">
        <f t="shared" si="2"/>
        <v>-3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7"/>
        <v>2906.0746361350839</v>
      </c>
      <c r="K53" s="10">
        <f t="shared" si="3"/>
        <v>-8718.2239084052526</v>
      </c>
      <c r="L53" s="11">
        <f t="shared" si="4"/>
        <v>0</v>
      </c>
      <c r="M53" s="11">
        <f t="shared" si="5"/>
        <v>-8718.2239084052526</v>
      </c>
    </row>
    <row r="54" spans="1:13" ht="14.25" x14ac:dyDescent="0.2">
      <c r="A54" s="59">
        <v>51</v>
      </c>
      <c r="B54" s="20" t="s">
        <v>113</v>
      </c>
      <c r="C54" s="54">
        <f>+'10.1.14_SIS'!DA55</f>
        <v>1</v>
      </c>
      <c r="D54" s="54">
        <f>+'2.1.15_SIS'!CX55</f>
        <v>1</v>
      </c>
      <c r="E54" s="54">
        <f t="shared" si="6"/>
        <v>0</v>
      </c>
      <c r="F54" s="54">
        <f t="shared" si="1"/>
        <v>0</v>
      </c>
      <c r="G54" s="54">
        <f t="shared" si="2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7"/>
        <v>2430.4264301089497</v>
      </c>
      <c r="K54" s="14">
        <f t="shared" si="3"/>
        <v>0</v>
      </c>
      <c r="L54" s="13">
        <f t="shared" si="4"/>
        <v>0</v>
      </c>
      <c r="M54" s="13">
        <f t="shared" si="5"/>
        <v>0</v>
      </c>
    </row>
    <row r="55" spans="1:13" ht="14.25" x14ac:dyDescent="0.2">
      <c r="A55" s="59">
        <v>52</v>
      </c>
      <c r="B55" s="20" t="s">
        <v>112</v>
      </c>
      <c r="C55" s="54">
        <f>+'10.1.14_SIS'!DA56</f>
        <v>0</v>
      </c>
      <c r="D55" s="54">
        <f>+'2.1.15_SIS'!CX56</f>
        <v>0</v>
      </c>
      <c r="E55" s="54">
        <f t="shared" si="6"/>
        <v>0</v>
      </c>
      <c r="F55" s="54">
        <f t="shared" si="1"/>
        <v>0</v>
      </c>
      <c r="G55" s="54">
        <f t="shared" si="2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7"/>
        <v>2860.3222922614086</v>
      </c>
      <c r="K55" s="14">
        <f t="shared" si="3"/>
        <v>0</v>
      </c>
      <c r="L55" s="13">
        <f t="shared" si="4"/>
        <v>0</v>
      </c>
      <c r="M55" s="13">
        <f t="shared" si="5"/>
        <v>0</v>
      </c>
    </row>
    <row r="56" spans="1:13" ht="14.25" x14ac:dyDescent="0.2">
      <c r="A56" s="59">
        <v>53</v>
      </c>
      <c r="B56" s="20" t="s">
        <v>111</v>
      </c>
      <c r="C56" s="54">
        <f>+'10.1.14_SIS'!DA57</f>
        <v>0</v>
      </c>
      <c r="D56" s="54">
        <f>+'2.1.15_SIS'!CX57</f>
        <v>0</v>
      </c>
      <c r="E56" s="54">
        <f t="shared" si="6"/>
        <v>0</v>
      </c>
      <c r="F56" s="54">
        <f t="shared" si="1"/>
        <v>0</v>
      </c>
      <c r="G56" s="54">
        <f t="shared" si="2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7"/>
        <v>2874.945409702274</v>
      </c>
      <c r="K56" s="14">
        <f t="shared" si="3"/>
        <v>0</v>
      </c>
      <c r="L56" s="13">
        <f t="shared" si="4"/>
        <v>0</v>
      </c>
      <c r="M56" s="13">
        <f t="shared" si="5"/>
        <v>0</v>
      </c>
    </row>
    <row r="57" spans="1:13" ht="14.25" x14ac:dyDescent="0.2">
      <c r="A57" s="59">
        <v>54</v>
      </c>
      <c r="B57" s="20" t="s">
        <v>110</v>
      </c>
      <c r="C57" s="54">
        <f>+'10.1.14_SIS'!DA58</f>
        <v>0</v>
      </c>
      <c r="D57" s="54">
        <f>+'2.1.15_SIS'!CX58</f>
        <v>0</v>
      </c>
      <c r="E57" s="54">
        <f t="shared" si="6"/>
        <v>0</v>
      </c>
      <c r="F57" s="54">
        <f t="shared" si="1"/>
        <v>0</v>
      </c>
      <c r="G57" s="54">
        <f t="shared" si="2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7"/>
        <v>3409.2649185258356</v>
      </c>
      <c r="K57" s="14">
        <f t="shared" si="3"/>
        <v>0</v>
      </c>
      <c r="L57" s="13">
        <f t="shared" si="4"/>
        <v>0</v>
      </c>
      <c r="M57" s="13">
        <f t="shared" si="5"/>
        <v>0</v>
      </c>
    </row>
    <row r="58" spans="1:13" ht="14.25" x14ac:dyDescent="0.2">
      <c r="A58" s="60">
        <v>55</v>
      </c>
      <c r="B58" s="22" t="s">
        <v>109</v>
      </c>
      <c r="C58" s="55">
        <f>+'10.1.14_SIS'!DA59</f>
        <v>0</v>
      </c>
      <c r="D58" s="55">
        <f>+'2.1.15_SIS'!CX59</f>
        <v>0</v>
      </c>
      <c r="E58" s="55">
        <f t="shared" si="6"/>
        <v>0</v>
      </c>
      <c r="F58" s="55">
        <f t="shared" si="1"/>
        <v>0</v>
      </c>
      <c r="G58" s="55">
        <f t="shared" si="2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7"/>
        <v>2530.9812745649242</v>
      </c>
      <c r="K58" s="10">
        <f t="shared" si="3"/>
        <v>0</v>
      </c>
      <c r="L58" s="11">
        <f t="shared" si="4"/>
        <v>0</v>
      </c>
      <c r="M58" s="11">
        <f t="shared" si="5"/>
        <v>0</v>
      </c>
    </row>
    <row r="59" spans="1:13" ht="14.25" x14ac:dyDescent="0.2">
      <c r="A59" s="59">
        <v>56</v>
      </c>
      <c r="B59" s="20" t="s">
        <v>108</v>
      </c>
      <c r="C59" s="54">
        <f>+'10.1.14_SIS'!DA60</f>
        <v>0</v>
      </c>
      <c r="D59" s="54">
        <f>+'2.1.15_SIS'!CX60</f>
        <v>0</v>
      </c>
      <c r="E59" s="54">
        <f t="shared" si="6"/>
        <v>0</v>
      </c>
      <c r="F59" s="54">
        <f t="shared" si="1"/>
        <v>0</v>
      </c>
      <c r="G59" s="54">
        <f t="shared" si="2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7"/>
        <v>2821.5754704144142</v>
      </c>
      <c r="K59" s="14">
        <f t="shared" si="3"/>
        <v>0</v>
      </c>
      <c r="L59" s="13">
        <f t="shared" si="4"/>
        <v>0</v>
      </c>
      <c r="M59" s="13">
        <f t="shared" si="5"/>
        <v>0</v>
      </c>
    </row>
    <row r="60" spans="1:13" ht="14.25" x14ac:dyDescent="0.2">
      <c r="A60" s="59">
        <v>57</v>
      </c>
      <c r="B60" s="20" t="s">
        <v>107</v>
      </c>
      <c r="C60" s="54">
        <f>+'10.1.14_SIS'!DA61</f>
        <v>7</v>
      </c>
      <c r="D60" s="54">
        <f>+'2.1.15_SIS'!CX61</f>
        <v>3</v>
      </c>
      <c r="E60" s="54">
        <f t="shared" si="6"/>
        <v>-4</v>
      </c>
      <c r="F60" s="54">
        <f t="shared" si="1"/>
        <v>0</v>
      </c>
      <c r="G60" s="54">
        <f t="shared" si="2"/>
        <v>-4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7"/>
        <v>2695.2511489615345</v>
      </c>
      <c r="K60" s="14">
        <f t="shared" si="3"/>
        <v>-10781.004595846138</v>
      </c>
      <c r="L60" s="13">
        <f t="shared" si="4"/>
        <v>0</v>
      </c>
      <c r="M60" s="13">
        <f t="shared" si="5"/>
        <v>-10781.004595846138</v>
      </c>
    </row>
    <row r="61" spans="1:13" ht="14.25" x14ac:dyDescent="0.2">
      <c r="A61" s="59">
        <v>58</v>
      </c>
      <c r="B61" s="20" t="s">
        <v>106</v>
      </c>
      <c r="C61" s="54">
        <f>+'10.1.14_SIS'!DA62</f>
        <v>0</v>
      </c>
      <c r="D61" s="54">
        <f>+'2.1.15_SIS'!CX62</f>
        <v>0</v>
      </c>
      <c r="E61" s="54">
        <f t="shared" si="6"/>
        <v>0</v>
      </c>
      <c r="F61" s="54">
        <f t="shared" si="1"/>
        <v>0</v>
      </c>
      <c r="G61" s="54">
        <f t="shared" si="2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7"/>
        <v>3185.0764818941061</v>
      </c>
      <c r="K61" s="14">
        <f t="shared" si="3"/>
        <v>0</v>
      </c>
      <c r="L61" s="13">
        <f t="shared" si="4"/>
        <v>0</v>
      </c>
      <c r="M61" s="13">
        <f t="shared" si="5"/>
        <v>0</v>
      </c>
    </row>
    <row r="62" spans="1:13" ht="14.25" x14ac:dyDescent="0.2">
      <c r="A62" s="59">
        <v>59</v>
      </c>
      <c r="B62" s="20" t="s">
        <v>105</v>
      </c>
      <c r="C62" s="54">
        <f>+'10.1.14_SIS'!DA63</f>
        <v>0</v>
      </c>
      <c r="D62" s="54">
        <f>+'2.1.15_SIS'!CX63</f>
        <v>0</v>
      </c>
      <c r="E62" s="54">
        <f t="shared" si="6"/>
        <v>0</v>
      </c>
      <c r="F62" s="54">
        <f t="shared" si="1"/>
        <v>0</v>
      </c>
      <c r="G62" s="54">
        <f t="shared" si="2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7"/>
        <v>3655.7331467609238</v>
      </c>
      <c r="K62" s="14">
        <f t="shared" si="3"/>
        <v>0</v>
      </c>
      <c r="L62" s="13">
        <f t="shared" si="4"/>
        <v>0</v>
      </c>
      <c r="M62" s="13">
        <f t="shared" si="5"/>
        <v>0</v>
      </c>
    </row>
    <row r="63" spans="1:13" ht="14.25" x14ac:dyDescent="0.2">
      <c r="A63" s="60">
        <v>60</v>
      </c>
      <c r="B63" s="22" t="s">
        <v>104</v>
      </c>
      <c r="C63" s="55">
        <f>+'10.1.14_SIS'!DA64</f>
        <v>0</v>
      </c>
      <c r="D63" s="55">
        <f>+'2.1.15_SIS'!CX64</f>
        <v>0</v>
      </c>
      <c r="E63" s="55">
        <f t="shared" si="6"/>
        <v>0</v>
      </c>
      <c r="F63" s="55">
        <f t="shared" si="1"/>
        <v>0</v>
      </c>
      <c r="G63" s="55">
        <f t="shared" si="2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7"/>
        <v>2947.632045031914</v>
      </c>
      <c r="K63" s="10">
        <f t="shared" si="3"/>
        <v>0</v>
      </c>
      <c r="L63" s="11">
        <f t="shared" si="4"/>
        <v>0</v>
      </c>
      <c r="M63" s="11">
        <f t="shared" si="5"/>
        <v>0</v>
      </c>
    </row>
    <row r="64" spans="1:13" ht="14.25" x14ac:dyDescent="0.2">
      <c r="A64" s="59">
        <v>61</v>
      </c>
      <c r="B64" s="20" t="s">
        <v>103</v>
      </c>
      <c r="C64" s="54">
        <f>+'10.1.14_SIS'!DA65</f>
        <v>0</v>
      </c>
      <c r="D64" s="54">
        <f>+'2.1.15_SIS'!CX65</f>
        <v>0</v>
      </c>
      <c r="E64" s="54">
        <f t="shared" si="6"/>
        <v>0</v>
      </c>
      <c r="F64" s="54">
        <f t="shared" si="1"/>
        <v>0</v>
      </c>
      <c r="G64" s="54">
        <f t="shared" si="2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7"/>
        <v>1843.9337678184593</v>
      </c>
      <c r="K64" s="14">
        <f t="shared" si="3"/>
        <v>0</v>
      </c>
      <c r="L64" s="13">
        <f t="shared" si="4"/>
        <v>0</v>
      </c>
      <c r="M64" s="13">
        <f t="shared" si="5"/>
        <v>0</v>
      </c>
    </row>
    <row r="65" spans="1:13" ht="14.25" x14ac:dyDescent="0.2">
      <c r="A65" s="59">
        <v>62</v>
      </c>
      <c r="B65" s="20" t="s">
        <v>102</v>
      </c>
      <c r="C65" s="54">
        <f>+'10.1.14_SIS'!DA66</f>
        <v>0</v>
      </c>
      <c r="D65" s="54">
        <f>+'2.1.15_SIS'!CX66</f>
        <v>0</v>
      </c>
      <c r="E65" s="54">
        <f t="shared" si="6"/>
        <v>0</v>
      </c>
      <c r="F65" s="54">
        <f t="shared" si="1"/>
        <v>0</v>
      </c>
      <c r="G65" s="54">
        <f t="shared" si="2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7"/>
        <v>3208.577269258004</v>
      </c>
      <c r="K65" s="14">
        <f t="shared" si="3"/>
        <v>0</v>
      </c>
      <c r="L65" s="13">
        <f t="shared" si="4"/>
        <v>0</v>
      </c>
      <c r="M65" s="13">
        <f t="shared" si="5"/>
        <v>0</v>
      </c>
    </row>
    <row r="66" spans="1:13" ht="14.25" x14ac:dyDescent="0.2">
      <c r="A66" s="59">
        <v>63</v>
      </c>
      <c r="B66" s="20" t="s">
        <v>101</v>
      </c>
      <c r="C66" s="54">
        <f>+'10.1.14_SIS'!DA67</f>
        <v>0</v>
      </c>
      <c r="D66" s="54">
        <f>+'2.1.15_SIS'!CX67</f>
        <v>0</v>
      </c>
      <c r="E66" s="54">
        <f t="shared" si="6"/>
        <v>0</v>
      </c>
      <c r="F66" s="54">
        <f t="shared" si="1"/>
        <v>0</v>
      </c>
      <c r="G66" s="54">
        <f t="shared" si="2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7"/>
        <v>2440.5856740924046</v>
      </c>
      <c r="K66" s="14">
        <f t="shared" si="3"/>
        <v>0</v>
      </c>
      <c r="L66" s="13">
        <f t="shared" si="4"/>
        <v>0</v>
      </c>
      <c r="M66" s="13">
        <f t="shared" si="5"/>
        <v>0</v>
      </c>
    </row>
    <row r="67" spans="1:13" ht="14.25" x14ac:dyDescent="0.2">
      <c r="A67" s="59">
        <v>64</v>
      </c>
      <c r="B67" s="20" t="s">
        <v>100</v>
      </c>
      <c r="C67" s="54">
        <f>+'10.1.14_SIS'!DA68</f>
        <v>0</v>
      </c>
      <c r="D67" s="54">
        <f>+'2.1.15_SIS'!CX68</f>
        <v>0</v>
      </c>
      <c r="E67" s="54">
        <f t="shared" si="6"/>
        <v>0</v>
      </c>
      <c r="F67" s="54">
        <f t="shared" si="1"/>
        <v>0</v>
      </c>
      <c r="G67" s="54">
        <f t="shared" si="2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7"/>
        <v>3435.2453766389126</v>
      </c>
      <c r="K67" s="14">
        <f t="shared" si="3"/>
        <v>0</v>
      </c>
      <c r="L67" s="13">
        <f t="shared" si="4"/>
        <v>0</v>
      </c>
      <c r="M67" s="13">
        <f t="shared" si="5"/>
        <v>0</v>
      </c>
    </row>
    <row r="68" spans="1:13" ht="14.25" x14ac:dyDescent="0.2">
      <c r="A68" s="60">
        <v>65</v>
      </c>
      <c r="B68" s="22" t="s">
        <v>99</v>
      </c>
      <c r="C68" s="55">
        <f>+'10.1.14_SIS'!DA69</f>
        <v>0</v>
      </c>
      <c r="D68" s="55">
        <f>+'2.1.15_SIS'!CX69</f>
        <v>0</v>
      </c>
      <c r="E68" s="55">
        <f t="shared" si="6"/>
        <v>0</v>
      </c>
      <c r="F68" s="55">
        <f t="shared" ref="F68:F72" si="8">IF(E68&gt;0,E68,0)</f>
        <v>0</v>
      </c>
      <c r="G68" s="55">
        <f t="shared" ref="G68:G72" si="9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si="7"/>
        <v>2802.1402771971821</v>
      </c>
      <c r="K68" s="10">
        <f t="shared" ref="K68:K72" si="10">E68*J68</f>
        <v>0</v>
      </c>
      <c r="L68" s="11">
        <f t="shared" ref="L68:L72" si="11">IF(K68&gt;0,K68,0)</f>
        <v>0</v>
      </c>
      <c r="M68" s="11">
        <f t="shared" ref="M68:M72" si="12">IF(K68&lt;0,K68,0)</f>
        <v>0</v>
      </c>
    </row>
    <row r="69" spans="1:13" ht="14.25" x14ac:dyDescent="0.2">
      <c r="A69" s="59">
        <v>66</v>
      </c>
      <c r="B69" s="20" t="s">
        <v>98</v>
      </c>
      <c r="C69" s="54">
        <f>+'10.1.14_SIS'!DA70</f>
        <v>0</v>
      </c>
      <c r="D69" s="54">
        <f>+'2.1.15_SIS'!CX70</f>
        <v>0</v>
      </c>
      <c r="E69" s="54">
        <f t="shared" ref="E69:E72" si="13">D69-C69</f>
        <v>0</v>
      </c>
      <c r="F69" s="54">
        <f t="shared" si="8"/>
        <v>0</v>
      </c>
      <c r="G69" s="54">
        <f t="shared" si="9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ref="J69:J72" si="14">(H69+I69)*0.5</f>
        <v>3647.034271695502</v>
      </c>
      <c r="K69" s="14">
        <f t="shared" si="10"/>
        <v>0</v>
      </c>
      <c r="L69" s="13">
        <f t="shared" si="11"/>
        <v>0</v>
      </c>
      <c r="M69" s="13">
        <f t="shared" si="12"/>
        <v>0</v>
      </c>
    </row>
    <row r="70" spans="1:13" ht="14.25" x14ac:dyDescent="0.2">
      <c r="A70" s="59">
        <v>67</v>
      </c>
      <c r="B70" s="20" t="s">
        <v>97</v>
      </c>
      <c r="C70" s="54">
        <f>+'10.1.14_SIS'!DA71</f>
        <v>0</v>
      </c>
      <c r="D70" s="54">
        <f>+'2.1.15_SIS'!CX71</f>
        <v>0</v>
      </c>
      <c r="E70" s="54">
        <f t="shared" si="13"/>
        <v>0</v>
      </c>
      <c r="F70" s="54">
        <f t="shared" si="8"/>
        <v>0</v>
      </c>
      <c r="G70" s="54">
        <f t="shared" si="9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4"/>
        <v>2872.3783868067057</v>
      </c>
      <c r="K70" s="14">
        <f t="shared" si="10"/>
        <v>0</v>
      </c>
      <c r="L70" s="13">
        <f t="shared" si="11"/>
        <v>0</v>
      </c>
      <c r="M70" s="13">
        <f t="shared" si="12"/>
        <v>0</v>
      </c>
    </row>
    <row r="71" spans="1:13" ht="14.25" x14ac:dyDescent="0.2">
      <c r="A71" s="59">
        <v>68</v>
      </c>
      <c r="B71" s="20" t="s">
        <v>96</v>
      </c>
      <c r="C71" s="54">
        <f>+'10.1.14_SIS'!DA72</f>
        <v>0</v>
      </c>
      <c r="D71" s="54">
        <f>+'2.1.15_SIS'!CX72</f>
        <v>0</v>
      </c>
      <c r="E71" s="54">
        <f t="shared" si="13"/>
        <v>0</v>
      </c>
      <c r="F71" s="54">
        <f t="shared" si="8"/>
        <v>0</v>
      </c>
      <c r="G71" s="54">
        <f t="shared" si="9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4"/>
        <v>3594.43221012803</v>
      </c>
      <c r="K71" s="14">
        <f t="shared" si="10"/>
        <v>0</v>
      </c>
      <c r="L71" s="13">
        <f t="shared" si="11"/>
        <v>0</v>
      </c>
      <c r="M71" s="13">
        <f t="shared" si="12"/>
        <v>0</v>
      </c>
    </row>
    <row r="72" spans="1:13" ht="14.25" x14ac:dyDescent="0.2">
      <c r="A72" s="59">
        <v>69</v>
      </c>
      <c r="B72" s="20" t="s">
        <v>95</v>
      </c>
      <c r="C72" s="54">
        <f>+'10.1.14_SIS'!DA73</f>
        <v>0</v>
      </c>
      <c r="D72" s="54">
        <f>+'2.1.15_SIS'!CX73</f>
        <v>0</v>
      </c>
      <c r="E72" s="54">
        <f t="shared" si="13"/>
        <v>0</v>
      </c>
      <c r="F72" s="54">
        <f t="shared" si="8"/>
        <v>0</v>
      </c>
      <c r="G72" s="54">
        <f t="shared" si="9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4"/>
        <v>3214.0823960640669</v>
      </c>
      <c r="K72" s="14">
        <f t="shared" si="10"/>
        <v>0</v>
      </c>
      <c r="L72" s="13">
        <f t="shared" si="11"/>
        <v>0</v>
      </c>
      <c r="M72" s="13">
        <f t="shared" si="12"/>
        <v>0</v>
      </c>
    </row>
    <row r="73" spans="1:13" ht="13.5" thickBot="1" x14ac:dyDescent="0.25">
      <c r="A73" s="35"/>
      <c r="B73" s="34" t="s">
        <v>94</v>
      </c>
      <c r="C73" s="67">
        <f>SUM(C4:C72)</f>
        <v>483</v>
      </c>
      <c r="D73" s="67">
        <f>SUM(D4:D72)</f>
        <v>456</v>
      </c>
      <c r="E73" s="67">
        <f>SUM(E4:E72)</f>
        <v>-27</v>
      </c>
      <c r="F73" s="67">
        <f>SUM(F4:F72)</f>
        <v>5</v>
      </c>
      <c r="G73" s="67">
        <f>SUM(G4:G72)</f>
        <v>-32</v>
      </c>
      <c r="H73" s="33"/>
      <c r="I73" s="32"/>
      <c r="J73" s="32"/>
      <c r="K73" s="31">
        <f>SUM(K4:K72)</f>
        <v>-56874.824190605577</v>
      </c>
      <c r="L73" s="31">
        <f>SUM(L4:L72)</f>
        <v>13999.102165674922</v>
      </c>
      <c r="M73" s="31">
        <f>SUM(M4:M72)</f>
        <v>-70873.926356280499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February 1 Mid-year Adjustment for Students</oddHeader>
    <oddFooter>&amp;R&amp;P</oddFooter>
  </headerFooter>
  <colBreaks count="1" manualBreakCount="1">
    <brk id="7" max="73" man="1"/>
  </col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1" t="s">
        <v>511</v>
      </c>
      <c r="B1" s="222"/>
      <c r="C1" s="125" t="s">
        <v>508</v>
      </c>
      <c r="D1" s="125" t="s">
        <v>708</v>
      </c>
      <c r="E1" s="43" t="s">
        <v>709</v>
      </c>
      <c r="F1" s="43" t="s">
        <v>501</v>
      </c>
      <c r="G1" s="43" t="s">
        <v>502</v>
      </c>
      <c r="H1" s="126" t="s">
        <v>516</v>
      </c>
      <c r="I1" s="127" t="s">
        <v>514</v>
      </c>
      <c r="J1" s="124" t="s">
        <v>713</v>
      </c>
      <c r="K1" s="123" t="s">
        <v>505</v>
      </c>
      <c r="L1" s="123" t="s">
        <v>506</v>
      </c>
      <c r="M1" s="123" t="s">
        <v>507</v>
      </c>
    </row>
    <row r="2" spans="1:13" ht="13.9" customHeight="1" x14ac:dyDescent="0.25">
      <c r="A2" s="39"/>
      <c r="B2" s="38"/>
      <c r="C2" s="29">
        <v>1</v>
      </c>
      <c r="D2" s="29">
        <f>C2+1</f>
        <v>2</v>
      </c>
      <c r="E2" s="29">
        <f>D2+1</f>
        <v>3</v>
      </c>
      <c r="F2" s="29">
        <f t="shared" ref="F2:M2" si="0">E2+1</f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28" t="s">
        <v>90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54">
        <f>+'10.1.14_SIS'!CJ5</f>
        <v>26</v>
      </c>
      <c r="D4" s="54">
        <f>+'2.1.15_SIS'!CG5</f>
        <v>34</v>
      </c>
      <c r="E4" s="54">
        <f>D4-C4</f>
        <v>8</v>
      </c>
      <c r="F4" s="54">
        <f t="shared" ref="F4:F67" si="1">IF(E4&gt;0,E4,0)</f>
        <v>8</v>
      </c>
      <c r="G4" s="54">
        <f t="shared" ref="G4:G67" si="2">IF(E4&lt;0,E4,0)</f>
        <v>0</v>
      </c>
      <c r="H4" s="13">
        <f>+'Oct midyear Madison Prep'!H4*0.9</f>
        <v>4289.272597201485</v>
      </c>
      <c r="I4" s="13">
        <f>+'Oct midyear Madison Prep'!I4*0.9</f>
        <v>699.73200000000008</v>
      </c>
      <c r="J4" s="13">
        <f>(I4+H4)*0.5</f>
        <v>2494.5022986007425</v>
      </c>
      <c r="K4" s="14">
        <f t="shared" ref="K4:K67" si="3">E4*J4</f>
        <v>19956.01838880594</v>
      </c>
      <c r="L4" s="13">
        <f t="shared" ref="L4:L67" si="4">IF(K4&gt;0,K4,0)</f>
        <v>19956.01838880594</v>
      </c>
      <c r="M4" s="13">
        <f t="shared" ref="M4:M67" si="5">IF(K4&lt;0,K4,0)</f>
        <v>0</v>
      </c>
    </row>
    <row r="5" spans="1:13" ht="14.25" x14ac:dyDescent="0.2">
      <c r="A5" s="59">
        <v>2</v>
      </c>
      <c r="B5" s="20" t="s">
        <v>162</v>
      </c>
      <c r="C5" s="54">
        <f>+'10.1.14_SIS'!CJ6</f>
        <v>16</v>
      </c>
      <c r="D5" s="54">
        <f>+'2.1.15_SIS'!CG6</f>
        <v>17</v>
      </c>
      <c r="E5" s="54">
        <f t="shared" ref="E5:E68" si="6">D5-C5</f>
        <v>1</v>
      </c>
      <c r="F5" s="54">
        <f t="shared" si="1"/>
        <v>1</v>
      </c>
      <c r="G5" s="54">
        <f t="shared" si="2"/>
        <v>0</v>
      </c>
      <c r="H5" s="13">
        <f>+'Oct midyear Madison Prep'!H5*0.9</f>
        <v>5684.9639775647975</v>
      </c>
      <c r="I5" s="13">
        <f>+'Oct midyear Madison Prep'!I5*0.9</f>
        <v>758.08800000000008</v>
      </c>
      <c r="J5" s="13">
        <f t="shared" ref="J5:J68" si="7">(I5+H5)*0.5</f>
        <v>3221.5259887823986</v>
      </c>
      <c r="K5" s="14">
        <f t="shared" si="3"/>
        <v>3221.5259887823986</v>
      </c>
      <c r="L5" s="13">
        <f t="shared" si="4"/>
        <v>3221.5259887823986</v>
      </c>
      <c r="M5" s="13">
        <f t="shared" si="5"/>
        <v>0</v>
      </c>
    </row>
    <row r="6" spans="1:13" ht="14.25" x14ac:dyDescent="0.2">
      <c r="A6" s="59">
        <v>3</v>
      </c>
      <c r="B6" s="20" t="s">
        <v>161</v>
      </c>
      <c r="C6" s="54">
        <f>+'10.1.14_SIS'!CJ7</f>
        <v>37</v>
      </c>
      <c r="D6" s="54">
        <f>+'2.1.15_SIS'!CG7</f>
        <v>42</v>
      </c>
      <c r="E6" s="54">
        <f t="shared" si="6"/>
        <v>5</v>
      </c>
      <c r="F6" s="54">
        <f t="shared" si="1"/>
        <v>5</v>
      </c>
      <c r="G6" s="54">
        <f t="shared" si="2"/>
        <v>0</v>
      </c>
      <c r="H6" s="13">
        <f>+'Oct midyear Madison Prep'!H6*0.9</f>
        <v>3739.6675824657136</v>
      </c>
      <c r="I6" s="13">
        <f>+'Oct midyear Madison Prep'!I6*0.9</f>
        <v>537.15600000000006</v>
      </c>
      <c r="J6" s="13">
        <f t="shared" si="7"/>
        <v>2138.411791232857</v>
      </c>
      <c r="K6" s="14">
        <f t="shared" si="3"/>
        <v>10692.058956164285</v>
      </c>
      <c r="L6" s="13">
        <f t="shared" si="4"/>
        <v>10692.058956164285</v>
      </c>
      <c r="M6" s="13">
        <f t="shared" si="5"/>
        <v>0</v>
      </c>
    </row>
    <row r="7" spans="1:13" ht="14.25" x14ac:dyDescent="0.2">
      <c r="A7" s="59">
        <v>4</v>
      </c>
      <c r="B7" s="20" t="s">
        <v>160</v>
      </c>
      <c r="C7" s="54">
        <f>+'10.1.14_SIS'!CJ8</f>
        <v>9</v>
      </c>
      <c r="D7" s="54">
        <f>+'2.1.15_SIS'!CG8</f>
        <v>6</v>
      </c>
      <c r="E7" s="54">
        <f t="shared" si="6"/>
        <v>-3</v>
      </c>
      <c r="F7" s="54">
        <f t="shared" si="1"/>
        <v>0</v>
      </c>
      <c r="G7" s="54">
        <f t="shared" si="2"/>
        <v>-3</v>
      </c>
      <c r="H7" s="13">
        <f>+'Oct midyear Madison Prep'!H7*0.9</f>
        <v>5507.1523302190717</v>
      </c>
      <c r="I7" s="13">
        <f>+'Oct midyear Madison Prep'!I7*0.9</f>
        <v>527.18399999999997</v>
      </c>
      <c r="J7" s="13">
        <f t="shared" si="7"/>
        <v>3017.1681651095359</v>
      </c>
      <c r="K7" s="14">
        <f t="shared" si="3"/>
        <v>-9051.5044953286088</v>
      </c>
      <c r="L7" s="13">
        <f t="shared" si="4"/>
        <v>0</v>
      </c>
      <c r="M7" s="13">
        <f t="shared" si="5"/>
        <v>-9051.5044953286088</v>
      </c>
    </row>
    <row r="8" spans="1:13" ht="14.25" x14ac:dyDescent="0.2">
      <c r="A8" s="60">
        <v>5</v>
      </c>
      <c r="B8" s="22" t="s">
        <v>159</v>
      </c>
      <c r="C8" s="55">
        <f>+'10.1.14_SIS'!CJ9</f>
        <v>20</v>
      </c>
      <c r="D8" s="55">
        <f>+'2.1.15_SIS'!CG9</f>
        <v>20</v>
      </c>
      <c r="E8" s="55">
        <f t="shared" si="6"/>
        <v>0</v>
      </c>
      <c r="F8" s="55">
        <f t="shared" si="1"/>
        <v>0</v>
      </c>
      <c r="G8" s="55">
        <f t="shared" si="2"/>
        <v>0</v>
      </c>
      <c r="H8" s="11">
        <f>+'Oct midyear Madison Prep'!H8*0.9</f>
        <v>4742.0465094089204</v>
      </c>
      <c r="I8" s="11">
        <f>+'Oct midyear Madison Prep'!I8*0.9</f>
        <v>500.31899999999996</v>
      </c>
      <c r="J8" s="11">
        <f t="shared" si="7"/>
        <v>2621.1827547044604</v>
      </c>
      <c r="K8" s="10">
        <f t="shared" si="3"/>
        <v>0</v>
      </c>
      <c r="L8" s="11">
        <f t="shared" si="4"/>
        <v>0</v>
      </c>
      <c r="M8" s="11">
        <f t="shared" si="5"/>
        <v>0</v>
      </c>
    </row>
    <row r="9" spans="1:13" ht="14.25" x14ac:dyDescent="0.2">
      <c r="A9" s="59">
        <v>6</v>
      </c>
      <c r="B9" s="20" t="s">
        <v>158</v>
      </c>
      <c r="C9" s="54">
        <f>+'10.1.14_SIS'!CJ10</f>
        <v>23</v>
      </c>
      <c r="D9" s="54">
        <f>+'2.1.15_SIS'!CG10</f>
        <v>26</v>
      </c>
      <c r="E9" s="54">
        <f t="shared" si="6"/>
        <v>3</v>
      </c>
      <c r="F9" s="54">
        <f t="shared" si="1"/>
        <v>3</v>
      </c>
      <c r="G9" s="54">
        <f t="shared" si="2"/>
        <v>0</v>
      </c>
      <c r="H9" s="13">
        <f>+'Oct midyear Madison Prep'!H9*0.9</f>
        <v>4840.6577512460281</v>
      </c>
      <c r="I9" s="13">
        <f>+'Oct midyear Madison Prep'!I9*0.9</f>
        <v>490.9319999999999</v>
      </c>
      <c r="J9" s="13">
        <f t="shared" si="7"/>
        <v>2665.7948756230139</v>
      </c>
      <c r="K9" s="14">
        <f t="shared" si="3"/>
        <v>7997.3846268690413</v>
      </c>
      <c r="L9" s="13">
        <f t="shared" si="4"/>
        <v>7997.3846268690413</v>
      </c>
      <c r="M9" s="13">
        <f t="shared" si="5"/>
        <v>0</v>
      </c>
    </row>
    <row r="10" spans="1:13" ht="14.25" x14ac:dyDescent="0.2">
      <c r="A10" s="59">
        <v>7</v>
      </c>
      <c r="B10" s="20" t="s">
        <v>157</v>
      </c>
      <c r="C10" s="54">
        <f>+'10.1.14_SIS'!CJ11</f>
        <v>11</v>
      </c>
      <c r="D10" s="54">
        <f>+'2.1.15_SIS'!CG11</f>
        <v>10</v>
      </c>
      <c r="E10" s="54">
        <f t="shared" si="6"/>
        <v>-1</v>
      </c>
      <c r="F10" s="54">
        <f t="shared" si="1"/>
        <v>0</v>
      </c>
      <c r="G10" s="54">
        <f t="shared" si="2"/>
        <v>-1</v>
      </c>
      <c r="H10" s="13">
        <f>+'Oct midyear Madison Prep'!H10*0.9</f>
        <v>2018.7028767123288</v>
      </c>
      <c r="I10" s="13">
        <f>+'Oct midyear Madison Prep'!I10*0.9</f>
        <v>681.22799999999984</v>
      </c>
      <c r="J10" s="13">
        <f t="shared" si="7"/>
        <v>1349.9654383561642</v>
      </c>
      <c r="K10" s="14">
        <f t="shared" si="3"/>
        <v>-1349.9654383561642</v>
      </c>
      <c r="L10" s="13">
        <f t="shared" si="4"/>
        <v>0</v>
      </c>
      <c r="M10" s="13">
        <f t="shared" si="5"/>
        <v>-1349.9654383561642</v>
      </c>
    </row>
    <row r="11" spans="1:13" ht="14.25" x14ac:dyDescent="0.2">
      <c r="A11" s="59">
        <v>8</v>
      </c>
      <c r="B11" s="20" t="s">
        <v>156</v>
      </c>
      <c r="C11" s="54">
        <f>+'10.1.14_SIS'!CJ12</f>
        <v>76</v>
      </c>
      <c r="D11" s="54">
        <f>+'2.1.15_SIS'!CG12</f>
        <v>81</v>
      </c>
      <c r="E11" s="54">
        <f t="shared" si="6"/>
        <v>5</v>
      </c>
      <c r="F11" s="54">
        <f t="shared" si="1"/>
        <v>5</v>
      </c>
      <c r="G11" s="54">
        <f t="shared" si="2"/>
        <v>0</v>
      </c>
      <c r="H11" s="13">
        <f>+'Oct midyear Madison Prep'!H11*0.9</f>
        <v>4202.822213602969</v>
      </c>
      <c r="I11" s="13">
        <f>+'Oct midyear Madison Prep'!I11*0.9</f>
        <v>653.18399999999997</v>
      </c>
      <c r="J11" s="13">
        <f t="shared" si="7"/>
        <v>2428.0031068014846</v>
      </c>
      <c r="K11" s="14">
        <f t="shared" si="3"/>
        <v>12140.015534007423</v>
      </c>
      <c r="L11" s="13">
        <f t="shared" si="4"/>
        <v>12140.015534007423</v>
      </c>
      <c r="M11" s="13">
        <f t="shared" si="5"/>
        <v>0</v>
      </c>
    </row>
    <row r="12" spans="1:13" ht="14.25" x14ac:dyDescent="0.2">
      <c r="A12" s="59">
        <v>9</v>
      </c>
      <c r="B12" s="20" t="s">
        <v>155</v>
      </c>
      <c r="C12" s="54">
        <f>+'10.1.14_SIS'!CJ13</f>
        <v>86</v>
      </c>
      <c r="D12" s="54">
        <f>+'2.1.15_SIS'!CG13</f>
        <v>90</v>
      </c>
      <c r="E12" s="54">
        <f t="shared" si="6"/>
        <v>4</v>
      </c>
      <c r="F12" s="54">
        <f t="shared" si="1"/>
        <v>4</v>
      </c>
      <c r="G12" s="54">
        <f t="shared" si="2"/>
        <v>0</v>
      </c>
      <c r="H12" s="13">
        <f>+'Oct midyear Madison Prep'!H12*0.9</f>
        <v>4169.215356484051</v>
      </c>
      <c r="I12" s="13">
        <f>+'Oct midyear Madison Prep'!I12*0.9</f>
        <v>670.28399999999999</v>
      </c>
      <c r="J12" s="13">
        <f t="shared" si="7"/>
        <v>2419.7496782420253</v>
      </c>
      <c r="K12" s="14">
        <f t="shared" si="3"/>
        <v>9678.9987129681012</v>
      </c>
      <c r="L12" s="13">
        <f t="shared" si="4"/>
        <v>9678.9987129681012</v>
      </c>
      <c r="M12" s="13">
        <f t="shared" si="5"/>
        <v>0</v>
      </c>
    </row>
    <row r="13" spans="1:13" ht="14.25" x14ac:dyDescent="0.2">
      <c r="A13" s="60">
        <v>10</v>
      </c>
      <c r="B13" s="22" t="s">
        <v>154</v>
      </c>
      <c r="C13" s="55">
        <f>+'10.1.14_SIS'!CJ14</f>
        <v>63</v>
      </c>
      <c r="D13" s="55">
        <f>+'2.1.15_SIS'!CG14</f>
        <v>62</v>
      </c>
      <c r="E13" s="55">
        <f t="shared" si="6"/>
        <v>-1</v>
      </c>
      <c r="F13" s="55">
        <f t="shared" si="1"/>
        <v>0</v>
      </c>
      <c r="G13" s="55">
        <f t="shared" si="2"/>
        <v>-1</v>
      </c>
      <c r="H13" s="11">
        <f>+'Oct midyear Madison Prep'!H13*0.9</f>
        <v>3945.9372605266249</v>
      </c>
      <c r="I13" s="11">
        <f>+'Oct midyear Madison Prep'!I13*0.9</f>
        <v>547.2360000000001</v>
      </c>
      <c r="J13" s="11">
        <f t="shared" si="7"/>
        <v>2246.5866302633126</v>
      </c>
      <c r="K13" s="10">
        <f t="shared" si="3"/>
        <v>-2246.5866302633126</v>
      </c>
      <c r="L13" s="11">
        <f t="shared" si="4"/>
        <v>0</v>
      </c>
      <c r="M13" s="11">
        <f t="shared" si="5"/>
        <v>-2246.5866302633126</v>
      </c>
    </row>
    <row r="14" spans="1:13" ht="14.25" x14ac:dyDescent="0.2">
      <c r="A14" s="59">
        <v>11</v>
      </c>
      <c r="B14" s="20" t="s">
        <v>153</v>
      </c>
      <c r="C14" s="54">
        <f>+'10.1.14_SIS'!CJ15</f>
        <v>3</v>
      </c>
      <c r="D14" s="54">
        <f>+'2.1.15_SIS'!CG15</f>
        <v>2</v>
      </c>
      <c r="E14" s="54">
        <f t="shared" si="6"/>
        <v>-1</v>
      </c>
      <c r="F14" s="54">
        <f t="shared" si="1"/>
        <v>0</v>
      </c>
      <c r="G14" s="54">
        <f t="shared" si="2"/>
        <v>-1</v>
      </c>
      <c r="H14" s="13">
        <f>+'Oct midyear Madison Prep'!H14*0.9</f>
        <v>6388.683501271802</v>
      </c>
      <c r="I14" s="13">
        <f>+'Oct midyear Madison Prep'!I14*0.9</f>
        <v>635.89499999999998</v>
      </c>
      <c r="J14" s="13">
        <f t="shared" si="7"/>
        <v>3512.2892506359012</v>
      </c>
      <c r="K14" s="14">
        <f t="shared" si="3"/>
        <v>-3512.2892506359012</v>
      </c>
      <c r="L14" s="13">
        <f t="shared" si="4"/>
        <v>0</v>
      </c>
      <c r="M14" s="13">
        <f t="shared" si="5"/>
        <v>-3512.2892506359012</v>
      </c>
    </row>
    <row r="15" spans="1:13" ht="14.25" x14ac:dyDescent="0.2">
      <c r="A15" s="59">
        <v>12</v>
      </c>
      <c r="B15" s="20" t="s">
        <v>152</v>
      </c>
      <c r="C15" s="54">
        <f>+'10.1.14_SIS'!CJ16</f>
        <v>2</v>
      </c>
      <c r="D15" s="54">
        <f>+'2.1.15_SIS'!CG16</f>
        <v>1</v>
      </c>
      <c r="E15" s="54">
        <f t="shared" si="6"/>
        <v>-1</v>
      </c>
      <c r="F15" s="54">
        <f t="shared" si="1"/>
        <v>0</v>
      </c>
      <c r="G15" s="54">
        <f t="shared" si="2"/>
        <v>-1</v>
      </c>
      <c r="H15" s="13">
        <f>+'Oct midyear Madison Prep'!H15*0.9</f>
        <v>1499.9436885245902</v>
      </c>
      <c r="I15" s="13">
        <f>+'Oct midyear Madison Prep'!I15*0.9</f>
        <v>956.97899999999993</v>
      </c>
      <c r="J15" s="13">
        <f t="shared" si="7"/>
        <v>1228.4613442622951</v>
      </c>
      <c r="K15" s="14">
        <f t="shared" si="3"/>
        <v>-1228.4613442622951</v>
      </c>
      <c r="L15" s="13">
        <f t="shared" si="4"/>
        <v>0</v>
      </c>
      <c r="M15" s="13">
        <f t="shared" si="5"/>
        <v>-1228.4613442622951</v>
      </c>
    </row>
    <row r="16" spans="1:13" ht="14.25" x14ac:dyDescent="0.2">
      <c r="A16" s="59">
        <v>13</v>
      </c>
      <c r="B16" s="20" t="s">
        <v>151</v>
      </c>
      <c r="C16" s="54">
        <f>+'10.1.14_SIS'!CJ17</f>
        <v>4</v>
      </c>
      <c r="D16" s="54">
        <f>+'2.1.15_SIS'!CG17</f>
        <v>5</v>
      </c>
      <c r="E16" s="54">
        <f t="shared" si="6"/>
        <v>1</v>
      </c>
      <c r="F16" s="54">
        <f t="shared" si="1"/>
        <v>1</v>
      </c>
      <c r="G16" s="54">
        <f t="shared" si="2"/>
        <v>0</v>
      </c>
      <c r="H16" s="13">
        <f>+'Oct midyear Madison Prep'!H16*0.9</f>
        <v>5790.2667982498988</v>
      </c>
      <c r="I16" s="13">
        <f>+'Oct midyear Madison Prep'!I16*0.9</f>
        <v>674.48700000000008</v>
      </c>
      <c r="J16" s="13">
        <f t="shared" si="7"/>
        <v>3232.3768991249494</v>
      </c>
      <c r="K16" s="14">
        <f t="shared" si="3"/>
        <v>3232.3768991249494</v>
      </c>
      <c r="L16" s="13">
        <f t="shared" si="4"/>
        <v>3232.3768991249494</v>
      </c>
      <c r="M16" s="13">
        <f t="shared" si="5"/>
        <v>0</v>
      </c>
    </row>
    <row r="17" spans="1:13" ht="14.25" x14ac:dyDescent="0.2">
      <c r="A17" s="59">
        <v>14</v>
      </c>
      <c r="B17" s="20" t="s">
        <v>150</v>
      </c>
      <c r="C17" s="54">
        <f>+'10.1.14_SIS'!CJ18</f>
        <v>1</v>
      </c>
      <c r="D17" s="54">
        <f>+'2.1.15_SIS'!CG18</f>
        <v>2</v>
      </c>
      <c r="E17" s="54">
        <f t="shared" si="6"/>
        <v>1</v>
      </c>
      <c r="F17" s="54">
        <f t="shared" si="1"/>
        <v>1</v>
      </c>
      <c r="G17" s="54">
        <f t="shared" si="2"/>
        <v>0</v>
      </c>
      <c r="H17" s="13">
        <f>+'Oct midyear Madison Prep'!H17*0.9</f>
        <v>4801.4558471250002</v>
      </c>
      <c r="I17" s="13">
        <f>+'Oct midyear Madison Prep'!I17*0.9</f>
        <v>728.98199999999997</v>
      </c>
      <c r="J17" s="13">
        <f t="shared" si="7"/>
        <v>2765.2189235625001</v>
      </c>
      <c r="K17" s="14">
        <f t="shared" si="3"/>
        <v>2765.2189235625001</v>
      </c>
      <c r="L17" s="13">
        <f t="shared" si="4"/>
        <v>2765.2189235625001</v>
      </c>
      <c r="M17" s="13">
        <f t="shared" si="5"/>
        <v>0</v>
      </c>
    </row>
    <row r="18" spans="1:13" ht="14.25" x14ac:dyDescent="0.2">
      <c r="A18" s="60">
        <v>15</v>
      </c>
      <c r="B18" s="22" t="s">
        <v>149</v>
      </c>
      <c r="C18" s="55">
        <f>+'10.1.14_SIS'!CJ19</f>
        <v>19</v>
      </c>
      <c r="D18" s="55">
        <f>+'2.1.15_SIS'!CG19</f>
        <v>23</v>
      </c>
      <c r="E18" s="55">
        <f t="shared" si="6"/>
        <v>4</v>
      </c>
      <c r="F18" s="55">
        <f t="shared" si="1"/>
        <v>4</v>
      </c>
      <c r="G18" s="55">
        <f t="shared" si="2"/>
        <v>0</v>
      </c>
      <c r="H18" s="11">
        <f>+'Oct midyear Madison Prep'!H18*0.9</f>
        <v>5174.8456692653954</v>
      </c>
      <c r="I18" s="11">
        <f>+'Oct midyear Madison Prep'!I18*0.9</f>
        <v>498.41999999999996</v>
      </c>
      <c r="J18" s="11">
        <f t="shared" si="7"/>
        <v>2836.6328346326977</v>
      </c>
      <c r="K18" s="10">
        <f t="shared" si="3"/>
        <v>11346.531338530791</v>
      </c>
      <c r="L18" s="11">
        <f t="shared" si="4"/>
        <v>11346.531338530791</v>
      </c>
      <c r="M18" s="11">
        <f t="shared" si="5"/>
        <v>0</v>
      </c>
    </row>
    <row r="19" spans="1:13" ht="14.25" x14ac:dyDescent="0.2">
      <c r="A19" s="59">
        <v>16</v>
      </c>
      <c r="B19" s="20" t="s">
        <v>148</v>
      </c>
      <c r="C19" s="54">
        <f>+'10.1.14_SIS'!CJ20</f>
        <v>16</v>
      </c>
      <c r="D19" s="54">
        <f>+'2.1.15_SIS'!CG20</f>
        <v>14</v>
      </c>
      <c r="E19" s="54">
        <f t="shared" si="6"/>
        <v>-2</v>
      </c>
      <c r="F19" s="54">
        <f t="shared" si="1"/>
        <v>0</v>
      </c>
      <c r="G19" s="54">
        <f t="shared" si="2"/>
        <v>-2</v>
      </c>
      <c r="H19" s="13">
        <f>+'Oct midyear Madison Prep'!H19*0.9</f>
        <v>1782.2244918907822</v>
      </c>
      <c r="I19" s="13">
        <f>+'Oct midyear Madison Prep'!I19*0.9</f>
        <v>618.05700000000002</v>
      </c>
      <c r="J19" s="13">
        <f t="shared" si="7"/>
        <v>1200.1407459453912</v>
      </c>
      <c r="K19" s="14">
        <f t="shared" si="3"/>
        <v>-2400.2814918907825</v>
      </c>
      <c r="L19" s="13">
        <f t="shared" si="4"/>
        <v>0</v>
      </c>
      <c r="M19" s="13">
        <f t="shared" si="5"/>
        <v>-2400.2814918907825</v>
      </c>
    </row>
    <row r="20" spans="1:13" ht="14.25" x14ac:dyDescent="0.2">
      <c r="A20" s="59">
        <v>17</v>
      </c>
      <c r="B20" s="20" t="s">
        <v>147</v>
      </c>
      <c r="C20" s="54">
        <f>+'10.1.14_SIS'!CJ21</f>
        <v>99</v>
      </c>
      <c r="D20" s="54">
        <f>+'2.1.15_SIS'!CG21</f>
        <v>102</v>
      </c>
      <c r="E20" s="54">
        <f t="shared" si="6"/>
        <v>3</v>
      </c>
      <c r="F20" s="54">
        <f t="shared" si="1"/>
        <v>3</v>
      </c>
      <c r="G20" s="54">
        <f t="shared" si="2"/>
        <v>0</v>
      </c>
      <c r="H20" s="13">
        <f>+'Oct midyear Madison Prep'!H20*0.9</f>
        <v>3027.2382331429048</v>
      </c>
      <c r="I20" s="13">
        <f>+'Oct midyear Madison Prep'!I20*0.9</f>
        <v>721.32986175126121</v>
      </c>
      <c r="J20" s="13">
        <f t="shared" si="7"/>
        <v>1874.2840474470831</v>
      </c>
      <c r="K20" s="14">
        <f t="shared" si="3"/>
        <v>5622.8521423412494</v>
      </c>
      <c r="L20" s="13">
        <f t="shared" si="4"/>
        <v>5622.8521423412494</v>
      </c>
      <c r="M20" s="13">
        <f t="shared" si="5"/>
        <v>0</v>
      </c>
    </row>
    <row r="21" spans="1:13" ht="14.25" x14ac:dyDescent="0.2">
      <c r="A21" s="59">
        <v>18</v>
      </c>
      <c r="B21" s="20" t="s">
        <v>146</v>
      </c>
      <c r="C21" s="54">
        <f>+'10.1.14_SIS'!CJ22</f>
        <v>4</v>
      </c>
      <c r="D21" s="54">
        <f>+'2.1.15_SIS'!CG22</f>
        <v>6</v>
      </c>
      <c r="E21" s="54">
        <f t="shared" si="6"/>
        <v>2</v>
      </c>
      <c r="F21" s="54">
        <f t="shared" si="1"/>
        <v>2</v>
      </c>
      <c r="G21" s="54">
        <f t="shared" si="2"/>
        <v>0</v>
      </c>
      <c r="H21" s="13">
        <f>+'Oct midyear Madison Prep'!H21*0.9</f>
        <v>5719.0980150428159</v>
      </c>
      <c r="I21" s="13">
        <f>+'Oct midyear Madison Prep'!I21*0.9</f>
        <v>761.3549999999999</v>
      </c>
      <c r="J21" s="13">
        <f t="shared" si="7"/>
        <v>3240.2265075214077</v>
      </c>
      <c r="K21" s="14">
        <f t="shared" si="3"/>
        <v>6480.4530150428154</v>
      </c>
      <c r="L21" s="13">
        <f t="shared" si="4"/>
        <v>6480.4530150428154</v>
      </c>
      <c r="M21" s="13">
        <f t="shared" si="5"/>
        <v>0</v>
      </c>
    </row>
    <row r="22" spans="1:13" ht="14.25" x14ac:dyDescent="0.2">
      <c r="A22" s="59">
        <v>19</v>
      </c>
      <c r="B22" s="20" t="s">
        <v>145</v>
      </c>
      <c r="C22" s="54">
        <f>+'10.1.14_SIS'!CJ23</f>
        <v>14</v>
      </c>
      <c r="D22" s="54">
        <f>+'2.1.15_SIS'!CG23</f>
        <v>14</v>
      </c>
      <c r="E22" s="54">
        <f t="shared" si="6"/>
        <v>0</v>
      </c>
      <c r="F22" s="54">
        <f t="shared" si="1"/>
        <v>0</v>
      </c>
      <c r="G22" s="54">
        <f t="shared" si="2"/>
        <v>0</v>
      </c>
      <c r="H22" s="13">
        <f>+'Oct midyear Madison Prep'!H22*0.9</f>
        <v>4782.9529682514403</v>
      </c>
      <c r="I22" s="13">
        <f>+'Oct midyear Madison Prep'!I22*0.9</f>
        <v>814.88699999999994</v>
      </c>
      <c r="J22" s="13">
        <f t="shared" si="7"/>
        <v>2798.91998412572</v>
      </c>
      <c r="K22" s="14">
        <f t="shared" si="3"/>
        <v>0</v>
      </c>
      <c r="L22" s="13">
        <f t="shared" si="4"/>
        <v>0</v>
      </c>
      <c r="M22" s="13">
        <f t="shared" si="5"/>
        <v>0</v>
      </c>
    </row>
    <row r="23" spans="1:13" ht="14.25" x14ac:dyDescent="0.2">
      <c r="A23" s="60">
        <v>20</v>
      </c>
      <c r="B23" s="22" t="s">
        <v>144</v>
      </c>
      <c r="C23" s="55">
        <f>+'10.1.14_SIS'!CJ24</f>
        <v>8</v>
      </c>
      <c r="D23" s="55">
        <f>+'2.1.15_SIS'!CG24</f>
        <v>9</v>
      </c>
      <c r="E23" s="55">
        <f t="shared" si="6"/>
        <v>1</v>
      </c>
      <c r="F23" s="55">
        <f t="shared" si="1"/>
        <v>1</v>
      </c>
      <c r="G23" s="55">
        <f t="shared" si="2"/>
        <v>0</v>
      </c>
      <c r="H23" s="11">
        <f>+'Oct midyear Madison Prep'!H23*0.9</f>
        <v>4750.6681409005814</v>
      </c>
      <c r="I23" s="11">
        <f>+'Oct midyear Madison Prep'!I23*0.9</f>
        <v>527.553</v>
      </c>
      <c r="J23" s="11">
        <f t="shared" si="7"/>
        <v>2639.1105704502907</v>
      </c>
      <c r="K23" s="10">
        <f t="shared" si="3"/>
        <v>2639.1105704502907</v>
      </c>
      <c r="L23" s="11">
        <f t="shared" si="4"/>
        <v>2639.1105704502907</v>
      </c>
      <c r="M23" s="11">
        <f t="shared" si="5"/>
        <v>0</v>
      </c>
    </row>
    <row r="24" spans="1:13" ht="14.25" x14ac:dyDescent="0.2">
      <c r="A24" s="59">
        <v>21</v>
      </c>
      <c r="B24" s="20" t="s">
        <v>143</v>
      </c>
      <c r="C24" s="54">
        <f>+'10.1.14_SIS'!CJ25</f>
        <v>11</v>
      </c>
      <c r="D24" s="54">
        <f>+'2.1.15_SIS'!CG25</f>
        <v>13</v>
      </c>
      <c r="E24" s="54">
        <f t="shared" si="6"/>
        <v>2</v>
      </c>
      <c r="F24" s="54">
        <f t="shared" si="1"/>
        <v>2</v>
      </c>
      <c r="G24" s="54">
        <f t="shared" si="2"/>
        <v>0</v>
      </c>
      <c r="H24" s="13">
        <f>+'Oct midyear Madison Prep'!H24*0.9</f>
        <v>5474.0738066280992</v>
      </c>
      <c r="I24" s="13">
        <f>+'Oct midyear Madison Prep'!I24*0.9</f>
        <v>549.31500000000005</v>
      </c>
      <c r="J24" s="13">
        <f t="shared" si="7"/>
        <v>3011.6944033140499</v>
      </c>
      <c r="K24" s="14">
        <f t="shared" si="3"/>
        <v>6023.3888066280997</v>
      </c>
      <c r="L24" s="13">
        <f t="shared" si="4"/>
        <v>6023.3888066280997</v>
      </c>
      <c r="M24" s="13">
        <f t="shared" si="5"/>
        <v>0</v>
      </c>
    </row>
    <row r="25" spans="1:13" ht="14.25" x14ac:dyDescent="0.2">
      <c r="A25" s="59">
        <v>22</v>
      </c>
      <c r="B25" s="20" t="s">
        <v>142</v>
      </c>
      <c r="C25" s="54">
        <f>+'10.1.14_SIS'!CJ26</f>
        <v>9</v>
      </c>
      <c r="D25" s="54">
        <f>+'2.1.15_SIS'!CG26</f>
        <v>13</v>
      </c>
      <c r="E25" s="54">
        <f t="shared" si="6"/>
        <v>4</v>
      </c>
      <c r="F25" s="54">
        <f t="shared" si="1"/>
        <v>4</v>
      </c>
      <c r="G25" s="54">
        <f t="shared" si="2"/>
        <v>0</v>
      </c>
      <c r="H25" s="13">
        <f>+'Oct midyear Madison Prep'!H25*0.9</f>
        <v>5774.4989827376394</v>
      </c>
      <c r="I25" s="13">
        <f>+'Oct midyear Madison Prep'!I25*0.9</f>
        <v>446.72400000000005</v>
      </c>
      <c r="J25" s="13">
        <f t="shared" si="7"/>
        <v>3110.6114913688198</v>
      </c>
      <c r="K25" s="14">
        <f t="shared" si="3"/>
        <v>12442.445965475279</v>
      </c>
      <c r="L25" s="13">
        <f t="shared" si="4"/>
        <v>12442.445965475279</v>
      </c>
      <c r="M25" s="13">
        <f t="shared" si="5"/>
        <v>0</v>
      </c>
    </row>
    <row r="26" spans="1:13" ht="14.25" x14ac:dyDescent="0.2">
      <c r="A26" s="59">
        <v>23</v>
      </c>
      <c r="B26" s="20" t="s">
        <v>141</v>
      </c>
      <c r="C26" s="54">
        <f>+'10.1.14_SIS'!CJ27</f>
        <v>16</v>
      </c>
      <c r="D26" s="54">
        <f>+'2.1.15_SIS'!CG27</f>
        <v>19</v>
      </c>
      <c r="E26" s="54">
        <f t="shared" si="6"/>
        <v>3</v>
      </c>
      <c r="F26" s="54">
        <f t="shared" si="1"/>
        <v>3</v>
      </c>
      <c r="G26" s="54">
        <f t="shared" si="2"/>
        <v>0</v>
      </c>
      <c r="H26" s="13">
        <f>+'Oct midyear Madison Prep'!H26*0.9</f>
        <v>4509.9193739381244</v>
      </c>
      <c r="I26" s="13">
        <f>+'Oct midyear Madison Prep'!I26*0.9</f>
        <v>619.72200000000009</v>
      </c>
      <c r="J26" s="13">
        <f t="shared" si="7"/>
        <v>2564.8206869690621</v>
      </c>
      <c r="K26" s="14">
        <f t="shared" si="3"/>
        <v>7694.4620609071862</v>
      </c>
      <c r="L26" s="13">
        <f t="shared" si="4"/>
        <v>7694.4620609071862</v>
      </c>
      <c r="M26" s="13">
        <f t="shared" si="5"/>
        <v>0</v>
      </c>
    </row>
    <row r="27" spans="1:13" ht="14.25" x14ac:dyDescent="0.2">
      <c r="A27" s="59">
        <v>24</v>
      </c>
      <c r="B27" s="20" t="s">
        <v>140</v>
      </c>
      <c r="C27" s="54">
        <f>+'10.1.14_SIS'!CJ28</f>
        <v>11</v>
      </c>
      <c r="D27" s="54">
        <f>+'2.1.15_SIS'!CG28</f>
        <v>7</v>
      </c>
      <c r="E27" s="54">
        <f t="shared" si="6"/>
        <v>-4</v>
      </c>
      <c r="F27" s="54">
        <f t="shared" si="1"/>
        <v>0</v>
      </c>
      <c r="G27" s="54">
        <f t="shared" si="2"/>
        <v>-4</v>
      </c>
      <c r="H27" s="13">
        <f>+'Oct midyear Madison Prep'!H27*0.9</f>
        <v>2350.5066325419298</v>
      </c>
      <c r="I27" s="13">
        <f>+'Oct midyear Madison Prep'!I27*0.9</f>
        <v>768.82499999999993</v>
      </c>
      <c r="J27" s="13">
        <f t="shared" si="7"/>
        <v>1559.6658162709648</v>
      </c>
      <c r="K27" s="14">
        <f t="shared" si="3"/>
        <v>-6238.6632650838592</v>
      </c>
      <c r="L27" s="13">
        <f t="shared" si="4"/>
        <v>0</v>
      </c>
      <c r="M27" s="13">
        <f t="shared" si="5"/>
        <v>-6238.6632650838592</v>
      </c>
    </row>
    <row r="28" spans="1:13" ht="14.25" x14ac:dyDescent="0.2">
      <c r="A28" s="60">
        <v>25</v>
      </c>
      <c r="B28" s="22" t="s">
        <v>139</v>
      </c>
      <c r="C28" s="55">
        <f>+'10.1.14_SIS'!CJ29</f>
        <v>1</v>
      </c>
      <c r="D28" s="55">
        <f>+'2.1.15_SIS'!CG29</f>
        <v>4</v>
      </c>
      <c r="E28" s="55">
        <f t="shared" si="6"/>
        <v>3</v>
      </c>
      <c r="F28" s="55">
        <f t="shared" si="1"/>
        <v>3</v>
      </c>
      <c r="G28" s="55">
        <f t="shared" si="2"/>
        <v>0</v>
      </c>
      <c r="H28" s="11">
        <f>+'Oct midyear Madison Prep'!H28*0.9</f>
        <v>3755.7648247451129</v>
      </c>
      <c r="I28" s="11">
        <f>+'Oct midyear Madison Prep'!I28*0.9</f>
        <v>588.35700000000008</v>
      </c>
      <c r="J28" s="11">
        <f t="shared" si="7"/>
        <v>2172.0609123725567</v>
      </c>
      <c r="K28" s="10">
        <f t="shared" si="3"/>
        <v>6516.1827371176696</v>
      </c>
      <c r="L28" s="11">
        <f t="shared" si="4"/>
        <v>6516.1827371176696</v>
      </c>
      <c r="M28" s="11">
        <f t="shared" si="5"/>
        <v>0</v>
      </c>
    </row>
    <row r="29" spans="1:13" ht="14.25" x14ac:dyDescent="0.2">
      <c r="A29" s="59">
        <v>26</v>
      </c>
      <c r="B29" s="20" t="s">
        <v>138</v>
      </c>
      <c r="C29" s="54">
        <f>+'10.1.14_SIS'!CJ30</f>
        <v>168</v>
      </c>
      <c r="D29" s="54">
        <f>+'2.1.15_SIS'!CG30</f>
        <v>170</v>
      </c>
      <c r="E29" s="54">
        <f t="shared" si="6"/>
        <v>2</v>
      </c>
      <c r="F29" s="54">
        <f t="shared" si="1"/>
        <v>2</v>
      </c>
      <c r="G29" s="54">
        <f t="shared" si="2"/>
        <v>0</v>
      </c>
      <c r="H29" s="13">
        <f>+'Oct midyear Madison Prep'!H29*0.9</f>
        <v>3082.1084973513753</v>
      </c>
      <c r="I29" s="13">
        <f>+'Oct midyear Madison Prep'!I29*0.9</f>
        <v>753.14700000000005</v>
      </c>
      <c r="J29" s="13">
        <f t="shared" si="7"/>
        <v>1917.6277486756876</v>
      </c>
      <c r="K29" s="14">
        <f t="shared" si="3"/>
        <v>3835.2554973513752</v>
      </c>
      <c r="L29" s="13">
        <f t="shared" si="4"/>
        <v>3835.2554973513752</v>
      </c>
      <c r="M29" s="13">
        <f t="shared" si="5"/>
        <v>0</v>
      </c>
    </row>
    <row r="30" spans="1:13" ht="14.25" x14ac:dyDescent="0.2">
      <c r="A30" s="59">
        <v>27</v>
      </c>
      <c r="B30" s="20" t="s">
        <v>137</v>
      </c>
      <c r="C30" s="54">
        <f>+'10.1.14_SIS'!CJ31</f>
        <v>12</v>
      </c>
      <c r="D30" s="54">
        <f>+'2.1.15_SIS'!CG31</f>
        <v>12</v>
      </c>
      <c r="E30" s="54">
        <f t="shared" si="6"/>
        <v>0</v>
      </c>
      <c r="F30" s="54">
        <f t="shared" si="1"/>
        <v>0</v>
      </c>
      <c r="G30" s="54">
        <f t="shared" si="2"/>
        <v>0</v>
      </c>
      <c r="H30" s="13">
        <f>+'Oct midyear Madison Prep'!H30*0.9</f>
        <v>5224.4112455979302</v>
      </c>
      <c r="I30" s="13">
        <f>+'Oct midyear Madison Prep'!I30*0.9</f>
        <v>623.75400000000002</v>
      </c>
      <c r="J30" s="13">
        <f t="shared" si="7"/>
        <v>2924.0826227989651</v>
      </c>
      <c r="K30" s="14">
        <f t="shared" si="3"/>
        <v>0</v>
      </c>
      <c r="L30" s="13">
        <f t="shared" si="4"/>
        <v>0</v>
      </c>
      <c r="M30" s="13">
        <f t="shared" si="5"/>
        <v>0</v>
      </c>
    </row>
    <row r="31" spans="1:13" ht="14.25" x14ac:dyDescent="0.2">
      <c r="A31" s="59">
        <v>28</v>
      </c>
      <c r="B31" s="20" t="s">
        <v>136</v>
      </c>
      <c r="C31" s="54">
        <f>+'10.1.14_SIS'!CJ32</f>
        <v>70</v>
      </c>
      <c r="D31" s="54">
        <f>+'2.1.15_SIS'!CG32</f>
        <v>85</v>
      </c>
      <c r="E31" s="54">
        <f t="shared" si="6"/>
        <v>15</v>
      </c>
      <c r="F31" s="54">
        <f t="shared" si="1"/>
        <v>15</v>
      </c>
      <c r="G31" s="54">
        <f t="shared" si="2"/>
        <v>0</v>
      </c>
      <c r="H31" s="13">
        <f>+'Oct midyear Madison Prep'!H31*0.9</f>
        <v>2823.6742961911941</v>
      </c>
      <c r="I31" s="13">
        <f>+'Oct midyear Madison Prep'!I31*0.9</f>
        <v>624.96</v>
      </c>
      <c r="J31" s="13">
        <f t="shared" si="7"/>
        <v>1724.3171480955971</v>
      </c>
      <c r="K31" s="14">
        <f t="shared" si="3"/>
        <v>25864.757221433956</v>
      </c>
      <c r="L31" s="13">
        <f t="shared" si="4"/>
        <v>25864.757221433956</v>
      </c>
      <c r="M31" s="13">
        <f t="shared" si="5"/>
        <v>0</v>
      </c>
    </row>
    <row r="32" spans="1:13" ht="14.25" x14ac:dyDescent="0.2">
      <c r="A32" s="59">
        <v>29</v>
      </c>
      <c r="B32" s="20" t="s">
        <v>135</v>
      </c>
      <c r="C32" s="54">
        <f>+'10.1.14_SIS'!CJ33</f>
        <v>36</v>
      </c>
      <c r="D32" s="54">
        <f>+'2.1.15_SIS'!CG33</f>
        <v>37</v>
      </c>
      <c r="E32" s="54">
        <f t="shared" si="6"/>
        <v>1</v>
      </c>
      <c r="F32" s="54">
        <f t="shared" si="1"/>
        <v>1</v>
      </c>
      <c r="G32" s="54">
        <f t="shared" si="2"/>
        <v>0</v>
      </c>
      <c r="H32" s="13">
        <f>+'Oct midyear Madison Prep'!H32*0.9</f>
        <v>3455.1110889156353</v>
      </c>
      <c r="I32" s="13">
        <f>+'Oct midyear Madison Prep'!I32*0.9</f>
        <v>679.45499999999993</v>
      </c>
      <c r="J32" s="13">
        <f t="shared" si="7"/>
        <v>2067.2830444578176</v>
      </c>
      <c r="K32" s="14">
        <f t="shared" si="3"/>
        <v>2067.2830444578176</v>
      </c>
      <c r="L32" s="13">
        <f t="shared" si="4"/>
        <v>2067.2830444578176</v>
      </c>
      <c r="M32" s="13">
        <f t="shared" si="5"/>
        <v>0</v>
      </c>
    </row>
    <row r="33" spans="1:13" ht="14.25" x14ac:dyDescent="0.2">
      <c r="A33" s="60">
        <v>30</v>
      </c>
      <c r="B33" s="22" t="s">
        <v>134</v>
      </c>
      <c r="C33" s="55">
        <f>+'10.1.14_SIS'!CJ34</f>
        <v>5</v>
      </c>
      <c r="D33" s="55">
        <f>+'2.1.15_SIS'!CG34</f>
        <v>2</v>
      </c>
      <c r="E33" s="55">
        <f t="shared" si="6"/>
        <v>-3</v>
      </c>
      <c r="F33" s="55">
        <f t="shared" si="1"/>
        <v>0</v>
      </c>
      <c r="G33" s="55">
        <f t="shared" si="2"/>
        <v>-3</v>
      </c>
      <c r="H33" s="11">
        <f>+'Oct midyear Madison Prep'!H33*0.9</f>
        <v>5224.079454659709</v>
      </c>
      <c r="I33" s="11">
        <f>+'Oct midyear Madison Prep'!I33*0.9</f>
        <v>654.45299999999997</v>
      </c>
      <c r="J33" s="11">
        <f t="shared" si="7"/>
        <v>2939.2662273298547</v>
      </c>
      <c r="K33" s="10">
        <f t="shared" si="3"/>
        <v>-8817.7986819895632</v>
      </c>
      <c r="L33" s="11">
        <f t="shared" si="4"/>
        <v>0</v>
      </c>
      <c r="M33" s="11">
        <f t="shared" si="5"/>
        <v>-8817.7986819895632</v>
      </c>
    </row>
    <row r="34" spans="1:13" ht="14.25" x14ac:dyDescent="0.2">
      <c r="A34" s="59">
        <v>31</v>
      </c>
      <c r="B34" s="20" t="s">
        <v>133</v>
      </c>
      <c r="C34" s="54">
        <f>+'10.1.14_SIS'!CJ35</f>
        <v>1</v>
      </c>
      <c r="D34" s="54">
        <f>+'2.1.15_SIS'!CG35</f>
        <v>3</v>
      </c>
      <c r="E34" s="54">
        <f t="shared" si="6"/>
        <v>2</v>
      </c>
      <c r="F34" s="54">
        <f t="shared" si="1"/>
        <v>2</v>
      </c>
      <c r="G34" s="54">
        <f t="shared" si="2"/>
        <v>0</v>
      </c>
      <c r="H34" s="13">
        <f>+'Oct midyear Madison Prep'!H34*0.9</f>
        <v>4068.5559045181681</v>
      </c>
      <c r="I34" s="13">
        <f>+'Oct midyear Madison Prep'!I34*0.9</f>
        <v>558.74700000000007</v>
      </c>
      <c r="J34" s="13">
        <f t="shared" si="7"/>
        <v>2313.6514522590842</v>
      </c>
      <c r="K34" s="14">
        <f t="shared" si="3"/>
        <v>4627.3029045181684</v>
      </c>
      <c r="L34" s="13">
        <f t="shared" si="4"/>
        <v>4627.3029045181684</v>
      </c>
      <c r="M34" s="13">
        <f t="shared" si="5"/>
        <v>0</v>
      </c>
    </row>
    <row r="35" spans="1:13" ht="14.25" x14ac:dyDescent="0.2">
      <c r="A35" s="59">
        <v>32</v>
      </c>
      <c r="B35" s="20" t="s">
        <v>132</v>
      </c>
      <c r="C35" s="54">
        <f>+'10.1.14_SIS'!CJ36</f>
        <v>109</v>
      </c>
      <c r="D35" s="54">
        <f>+'2.1.15_SIS'!CG36</f>
        <v>95</v>
      </c>
      <c r="E35" s="54">
        <f t="shared" si="6"/>
        <v>-14</v>
      </c>
      <c r="F35" s="54">
        <f t="shared" si="1"/>
        <v>0</v>
      </c>
      <c r="G35" s="54">
        <f t="shared" si="2"/>
        <v>-14</v>
      </c>
      <c r="H35" s="13">
        <f>+'Oct midyear Madison Prep'!H35*0.9</f>
        <v>5087.5372701550141</v>
      </c>
      <c r="I35" s="13">
        <f>+'Oct midyear Madison Prep'!I35*0.9</f>
        <v>503.79300000000001</v>
      </c>
      <c r="J35" s="13">
        <f t="shared" si="7"/>
        <v>2795.6651350775069</v>
      </c>
      <c r="K35" s="14">
        <f t="shared" si="3"/>
        <v>-39139.311891085097</v>
      </c>
      <c r="L35" s="13">
        <f t="shared" si="4"/>
        <v>0</v>
      </c>
      <c r="M35" s="13">
        <f t="shared" si="5"/>
        <v>-39139.311891085097</v>
      </c>
    </row>
    <row r="36" spans="1:13" ht="14.25" x14ac:dyDescent="0.2">
      <c r="A36" s="59">
        <v>33</v>
      </c>
      <c r="B36" s="20" t="s">
        <v>131</v>
      </c>
      <c r="C36" s="54">
        <f>+'10.1.14_SIS'!CJ37</f>
        <v>2</v>
      </c>
      <c r="D36" s="54">
        <f>+'2.1.15_SIS'!CG37</f>
        <v>1</v>
      </c>
      <c r="E36" s="54">
        <f t="shared" si="6"/>
        <v>-1</v>
      </c>
      <c r="F36" s="54">
        <f t="shared" si="1"/>
        <v>0</v>
      </c>
      <c r="G36" s="54">
        <f t="shared" si="2"/>
        <v>-1</v>
      </c>
      <c r="H36" s="13">
        <f>+'Oct midyear Madison Prep'!H36*0.9</f>
        <v>4910.6029102276707</v>
      </c>
      <c r="I36" s="13">
        <f>+'Oct midyear Madison Prep'!I36*0.9</f>
        <v>589.77900000000011</v>
      </c>
      <c r="J36" s="13">
        <f t="shared" si="7"/>
        <v>2750.1909551138356</v>
      </c>
      <c r="K36" s="14">
        <f t="shared" si="3"/>
        <v>-2750.1909551138356</v>
      </c>
      <c r="L36" s="13">
        <f t="shared" si="4"/>
        <v>0</v>
      </c>
      <c r="M36" s="13">
        <f t="shared" si="5"/>
        <v>-2750.1909551138356</v>
      </c>
    </row>
    <row r="37" spans="1:13" ht="14.25" x14ac:dyDescent="0.2">
      <c r="A37" s="59">
        <v>34</v>
      </c>
      <c r="B37" s="20" t="s">
        <v>130</v>
      </c>
      <c r="C37" s="54">
        <f>+'10.1.14_SIS'!CJ38</f>
        <v>30</v>
      </c>
      <c r="D37" s="54">
        <f>+'2.1.15_SIS'!CG38</f>
        <v>32</v>
      </c>
      <c r="E37" s="54">
        <f t="shared" si="6"/>
        <v>2</v>
      </c>
      <c r="F37" s="54">
        <f t="shared" si="1"/>
        <v>2</v>
      </c>
      <c r="G37" s="54">
        <f t="shared" si="2"/>
        <v>0</v>
      </c>
      <c r="H37" s="13">
        <f>+'Oct midyear Madison Prep'!H37*0.9</f>
        <v>5662.8879158510108</v>
      </c>
      <c r="I37" s="13">
        <f>+'Oct midyear Madison Prep'!I37*0.9</f>
        <v>579.69900000000018</v>
      </c>
      <c r="J37" s="13">
        <f t="shared" si="7"/>
        <v>3121.2934579255057</v>
      </c>
      <c r="K37" s="14">
        <f t="shared" si="3"/>
        <v>6242.5869158510113</v>
      </c>
      <c r="L37" s="13">
        <f t="shared" si="4"/>
        <v>6242.5869158510113</v>
      </c>
      <c r="M37" s="13">
        <f t="shared" si="5"/>
        <v>0</v>
      </c>
    </row>
    <row r="38" spans="1:13" ht="14.25" x14ac:dyDescent="0.2">
      <c r="A38" s="60">
        <v>35</v>
      </c>
      <c r="B38" s="22" t="s">
        <v>129</v>
      </c>
      <c r="C38" s="55">
        <f>+'10.1.14_SIS'!CJ39</f>
        <v>21</v>
      </c>
      <c r="D38" s="55">
        <f>+'2.1.15_SIS'!CG39</f>
        <v>23</v>
      </c>
      <c r="E38" s="55">
        <f t="shared" si="6"/>
        <v>2</v>
      </c>
      <c r="F38" s="55">
        <f t="shared" si="1"/>
        <v>2</v>
      </c>
      <c r="G38" s="55">
        <f t="shared" si="2"/>
        <v>0</v>
      </c>
      <c r="H38" s="11">
        <f>+'Oct midyear Madison Prep'!H38*0.9</f>
        <v>4649.6233854429847</v>
      </c>
      <c r="I38" s="11">
        <f>+'Oct midyear Madison Prep'!I38*0.9</f>
        <v>484.16400000000004</v>
      </c>
      <c r="J38" s="11">
        <f t="shared" si="7"/>
        <v>2566.8936927214922</v>
      </c>
      <c r="K38" s="10">
        <f t="shared" si="3"/>
        <v>5133.7873854429845</v>
      </c>
      <c r="L38" s="11">
        <f t="shared" si="4"/>
        <v>5133.7873854429845</v>
      </c>
      <c r="M38" s="11">
        <f t="shared" si="5"/>
        <v>0</v>
      </c>
    </row>
    <row r="39" spans="1:13" ht="14.25" x14ac:dyDescent="0.2">
      <c r="A39" s="59">
        <v>36</v>
      </c>
      <c r="B39" s="20" t="s">
        <v>128</v>
      </c>
      <c r="C39" s="54">
        <f>+'10.1.14_SIS'!CJ40</f>
        <v>74</v>
      </c>
      <c r="D39" s="54">
        <f>+'2.1.15_SIS'!CG40</f>
        <v>87</v>
      </c>
      <c r="E39" s="54">
        <f t="shared" si="6"/>
        <v>13</v>
      </c>
      <c r="F39" s="54">
        <f t="shared" si="1"/>
        <v>13</v>
      </c>
      <c r="G39" s="54">
        <f t="shared" si="2"/>
        <v>0</v>
      </c>
      <c r="H39" s="13">
        <f>+'Oct midyear Madison Prep'!H39*0.9</f>
        <v>3242.4308976895072</v>
      </c>
      <c r="I39" s="13">
        <f>+'Oct midyear Madison Prep'!I39*0.9</f>
        <v>671.43020547945218</v>
      </c>
      <c r="J39" s="13">
        <f t="shared" si="7"/>
        <v>1956.9305515844796</v>
      </c>
      <c r="K39" s="14">
        <f t="shared" si="3"/>
        <v>25440.097170598234</v>
      </c>
      <c r="L39" s="13">
        <f t="shared" si="4"/>
        <v>25440.097170598234</v>
      </c>
      <c r="M39" s="13">
        <f t="shared" si="5"/>
        <v>0</v>
      </c>
    </row>
    <row r="40" spans="1:13" ht="14.25" x14ac:dyDescent="0.2">
      <c r="A40" s="59">
        <v>37</v>
      </c>
      <c r="B40" s="20" t="s">
        <v>127</v>
      </c>
      <c r="C40" s="54">
        <f>+'10.1.14_SIS'!CJ41</f>
        <v>49</v>
      </c>
      <c r="D40" s="54">
        <f>+'2.1.15_SIS'!CG41</f>
        <v>56</v>
      </c>
      <c r="E40" s="54">
        <f t="shared" si="6"/>
        <v>7</v>
      </c>
      <c r="F40" s="54">
        <f t="shared" si="1"/>
        <v>7</v>
      </c>
      <c r="G40" s="54">
        <f t="shared" si="2"/>
        <v>0</v>
      </c>
      <c r="H40" s="13">
        <f>+'Oct midyear Madison Prep'!H40*0.9</f>
        <v>5098.8455334285927</v>
      </c>
      <c r="I40" s="13">
        <f>+'Oct midyear Madison Prep'!I40*0.9</f>
        <v>588.24900000000002</v>
      </c>
      <c r="J40" s="13">
        <f t="shared" si="7"/>
        <v>2843.5472667142963</v>
      </c>
      <c r="K40" s="14">
        <f t="shared" si="3"/>
        <v>19904.830867000073</v>
      </c>
      <c r="L40" s="13">
        <f t="shared" si="4"/>
        <v>19904.830867000073</v>
      </c>
      <c r="M40" s="13">
        <f t="shared" si="5"/>
        <v>0</v>
      </c>
    </row>
    <row r="41" spans="1:13" ht="14.25" x14ac:dyDescent="0.2">
      <c r="A41" s="59">
        <v>38</v>
      </c>
      <c r="B41" s="20" t="s">
        <v>126</v>
      </c>
      <c r="C41" s="54">
        <f>+'10.1.14_SIS'!CJ42</f>
        <v>7</v>
      </c>
      <c r="D41" s="54">
        <f>+'2.1.15_SIS'!CG42</f>
        <v>5</v>
      </c>
      <c r="E41" s="54">
        <f t="shared" si="6"/>
        <v>-2</v>
      </c>
      <c r="F41" s="54">
        <f t="shared" si="1"/>
        <v>0</v>
      </c>
      <c r="G41" s="54">
        <f t="shared" si="2"/>
        <v>-2</v>
      </c>
      <c r="H41" s="13">
        <f>+'Oct midyear Madison Prep'!H41*0.9</f>
        <v>1879.9215797625193</v>
      </c>
      <c r="I41" s="13">
        <f>+'Oct midyear Madison Prep'!I41*0.9</f>
        <v>746.92800000000011</v>
      </c>
      <c r="J41" s="13">
        <f t="shared" si="7"/>
        <v>1313.4247898812596</v>
      </c>
      <c r="K41" s="14">
        <f t="shared" si="3"/>
        <v>-2626.8495797625192</v>
      </c>
      <c r="L41" s="13">
        <f t="shared" si="4"/>
        <v>0</v>
      </c>
      <c r="M41" s="13">
        <f t="shared" si="5"/>
        <v>-2626.8495797625192</v>
      </c>
    </row>
    <row r="42" spans="1:13" ht="14.25" x14ac:dyDescent="0.2">
      <c r="A42" s="59">
        <v>39</v>
      </c>
      <c r="B42" s="20" t="s">
        <v>125</v>
      </c>
      <c r="C42" s="54">
        <f>+'10.1.14_SIS'!CJ43</f>
        <v>3</v>
      </c>
      <c r="D42" s="54">
        <f>+'2.1.15_SIS'!CG43</f>
        <v>5</v>
      </c>
      <c r="E42" s="54">
        <f t="shared" si="6"/>
        <v>2</v>
      </c>
      <c r="F42" s="54">
        <f t="shared" si="1"/>
        <v>2</v>
      </c>
      <c r="G42" s="54">
        <f t="shared" si="2"/>
        <v>0</v>
      </c>
      <c r="H42" s="13">
        <f>+'Oct midyear Madison Prep'!H42*0.9</f>
        <v>3291.2151128366108</v>
      </c>
      <c r="I42" s="13">
        <f>+'Oct midyear Madison Prep'!I42*0.9</f>
        <v>701.69015738498763</v>
      </c>
      <c r="J42" s="13">
        <f t="shared" si="7"/>
        <v>1996.4526351107993</v>
      </c>
      <c r="K42" s="14">
        <f t="shared" si="3"/>
        <v>3992.9052702215986</v>
      </c>
      <c r="L42" s="13">
        <f t="shared" si="4"/>
        <v>3992.9052702215986</v>
      </c>
      <c r="M42" s="13">
        <f t="shared" si="5"/>
        <v>0</v>
      </c>
    </row>
    <row r="43" spans="1:13" ht="14.25" x14ac:dyDescent="0.2">
      <c r="A43" s="60">
        <v>40</v>
      </c>
      <c r="B43" s="22" t="s">
        <v>124</v>
      </c>
      <c r="C43" s="55">
        <f>+'10.1.14_SIS'!CJ44</f>
        <v>57</v>
      </c>
      <c r="D43" s="55">
        <f>+'2.1.15_SIS'!CG44</f>
        <v>52</v>
      </c>
      <c r="E43" s="55">
        <f t="shared" si="6"/>
        <v>-5</v>
      </c>
      <c r="F43" s="55">
        <f t="shared" si="1"/>
        <v>0</v>
      </c>
      <c r="G43" s="55">
        <f t="shared" si="2"/>
        <v>-5</v>
      </c>
      <c r="H43" s="11">
        <f>+'Oct midyear Madison Prep'!H43*0.9</f>
        <v>4609.6299257128567</v>
      </c>
      <c r="I43" s="11">
        <f>+'Oct midyear Madison Prep'!I43*0.9</f>
        <v>630.24300000000005</v>
      </c>
      <c r="J43" s="11">
        <f t="shared" si="7"/>
        <v>2619.9364628564285</v>
      </c>
      <c r="K43" s="10">
        <f t="shared" si="3"/>
        <v>-13099.682314282143</v>
      </c>
      <c r="L43" s="11">
        <f t="shared" si="4"/>
        <v>0</v>
      </c>
      <c r="M43" s="11">
        <f t="shared" si="5"/>
        <v>-13099.682314282143</v>
      </c>
    </row>
    <row r="44" spans="1:13" ht="14.25" x14ac:dyDescent="0.2">
      <c r="A44" s="59">
        <v>41</v>
      </c>
      <c r="B44" s="20" t="s">
        <v>123</v>
      </c>
      <c r="C44" s="54">
        <f>+'10.1.14_SIS'!CJ45</f>
        <v>8</v>
      </c>
      <c r="D44" s="54">
        <f>+'2.1.15_SIS'!CG45</f>
        <v>8</v>
      </c>
      <c r="E44" s="54">
        <f t="shared" si="6"/>
        <v>0</v>
      </c>
      <c r="F44" s="54">
        <f t="shared" si="1"/>
        <v>0</v>
      </c>
      <c r="G44" s="54">
        <f t="shared" si="2"/>
        <v>0</v>
      </c>
      <c r="H44" s="13">
        <f>+'Oct midyear Madison Prep'!H44*0.9</f>
        <v>2962.0753717244829</v>
      </c>
      <c r="I44" s="13">
        <f>+'Oct midyear Madison Prep'!I44*0.9</f>
        <v>797.59800000000007</v>
      </c>
      <c r="J44" s="13">
        <f t="shared" si="7"/>
        <v>1879.8366858622414</v>
      </c>
      <c r="K44" s="14">
        <f t="shared" si="3"/>
        <v>0</v>
      </c>
      <c r="L44" s="13">
        <f t="shared" si="4"/>
        <v>0</v>
      </c>
      <c r="M44" s="13">
        <f t="shared" si="5"/>
        <v>0</v>
      </c>
    </row>
    <row r="45" spans="1:13" ht="14.25" x14ac:dyDescent="0.2">
      <c r="A45" s="59">
        <v>42</v>
      </c>
      <c r="B45" s="20" t="s">
        <v>122</v>
      </c>
      <c r="C45" s="54">
        <f>+'10.1.14_SIS'!CJ46</f>
        <v>4</v>
      </c>
      <c r="D45" s="54">
        <f>+'2.1.15_SIS'!CG46</f>
        <v>3</v>
      </c>
      <c r="E45" s="54">
        <f t="shared" si="6"/>
        <v>-1</v>
      </c>
      <c r="F45" s="54">
        <f t="shared" si="1"/>
        <v>0</v>
      </c>
      <c r="G45" s="54">
        <f t="shared" si="2"/>
        <v>-1</v>
      </c>
      <c r="H45" s="13">
        <f>+'Oct midyear Madison Prep'!H45*0.9</f>
        <v>4602.2469976231814</v>
      </c>
      <c r="I45" s="13">
        <f>+'Oct midyear Madison Prep'!I45*0.9</f>
        <v>480.85199999999998</v>
      </c>
      <c r="J45" s="13">
        <f t="shared" si="7"/>
        <v>2541.5494988115906</v>
      </c>
      <c r="K45" s="14">
        <f t="shared" si="3"/>
        <v>-2541.5494988115906</v>
      </c>
      <c r="L45" s="13">
        <f t="shared" si="4"/>
        <v>0</v>
      </c>
      <c r="M45" s="13">
        <f t="shared" si="5"/>
        <v>-2541.5494988115906</v>
      </c>
    </row>
    <row r="46" spans="1:13" ht="14.25" x14ac:dyDescent="0.2">
      <c r="A46" s="59">
        <v>43</v>
      </c>
      <c r="B46" s="20" t="s">
        <v>121</v>
      </c>
      <c r="C46" s="54">
        <f>+'10.1.14_SIS'!CJ47</f>
        <v>10</v>
      </c>
      <c r="D46" s="54">
        <f>+'2.1.15_SIS'!CG47</f>
        <v>15</v>
      </c>
      <c r="E46" s="54">
        <f t="shared" si="6"/>
        <v>5</v>
      </c>
      <c r="F46" s="54">
        <f t="shared" si="1"/>
        <v>5</v>
      </c>
      <c r="G46" s="54">
        <f t="shared" si="2"/>
        <v>0</v>
      </c>
      <c r="H46" s="13">
        <f>+'Oct midyear Madison Prep'!H46*0.9</f>
        <v>5209.8694848535233</v>
      </c>
      <c r="I46" s="13">
        <f>+'Oct midyear Madison Prep'!I46*0.9</f>
        <v>517.14899999999989</v>
      </c>
      <c r="J46" s="13">
        <f t="shared" si="7"/>
        <v>2863.5092424267614</v>
      </c>
      <c r="K46" s="14">
        <f t="shared" si="3"/>
        <v>14317.546212133806</v>
      </c>
      <c r="L46" s="13">
        <f t="shared" si="4"/>
        <v>14317.546212133806</v>
      </c>
      <c r="M46" s="13">
        <f t="shared" si="5"/>
        <v>0</v>
      </c>
    </row>
    <row r="47" spans="1:13" ht="14.25" x14ac:dyDescent="0.2">
      <c r="A47" s="59">
        <v>44</v>
      </c>
      <c r="B47" s="20" t="s">
        <v>120</v>
      </c>
      <c r="C47" s="54">
        <f>+'10.1.14_SIS'!CJ48</f>
        <v>23</v>
      </c>
      <c r="D47" s="54">
        <f>+'2.1.15_SIS'!CG48</f>
        <v>19</v>
      </c>
      <c r="E47" s="54">
        <f t="shared" si="6"/>
        <v>-4</v>
      </c>
      <c r="F47" s="54">
        <f t="shared" si="1"/>
        <v>0</v>
      </c>
      <c r="G47" s="54">
        <f t="shared" si="2"/>
        <v>-4</v>
      </c>
      <c r="H47" s="13">
        <f>+'Oct midyear Madison Prep'!H47*0.9</f>
        <v>4407.8362336638329</v>
      </c>
      <c r="I47" s="13">
        <f>+'Oct midyear Madison Prep'!I47*0.9</f>
        <v>596.84400000000005</v>
      </c>
      <c r="J47" s="13">
        <f t="shared" si="7"/>
        <v>2502.3401168319165</v>
      </c>
      <c r="K47" s="14">
        <f t="shared" si="3"/>
        <v>-10009.360467327666</v>
      </c>
      <c r="L47" s="13">
        <f t="shared" si="4"/>
        <v>0</v>
      </c>
      <c r="M47" s="13">
        <f t="shared" si="5"/>
        <v>-10009.360467327666</v>
      </c>
    </row>
    <row r="48" spans="1:13" ht="14.25" x14ac:dyDescent="0.2">
      <c r="A48" s="60">
        <v>45</v>
      </c>
      <c r="B48" s="22" t="s">
        <v>119</v>
      </c>
      <c r="C48" s="55">
        <f>+'10.1.14_SIS'!CJ49</f>
        <v>9</v>
      </c>
      <c r="D48" s="55">
        <f>+'2.1.15_SIS'!CG49</f>
        <v>12</v>
      </c>
      <c r="E48" s="55">
        <f t="shared" si="6"/>
        <v>3</v>
      </c>
      <c r="F48" s="55">
        <f t="shared" si="1"/>
        <v>3</v>
      </c>
      <c r="G48" s="55">
        <f t="shared" si="2"/>
        <v>0</v>
      </c>
      <c r="H48" s="11">
        <f>+'Oct midyear Madison Prep'!H48*0.9</f>
        <v>1848.6425249522192</v>
      </c>
      <c r="I48" s="11">
        <f>+'Oct midyear Madison Prep'!I48*0.9</f>
        <v>678.56400000000019</v>
      </c>
      <c r="J48" s="11">
        <f t="shared" si="7"/>
        <v>1263.6032624761096</v>
      </c>
      <c r="K48" s="10">
        <f t="shared" si="3"/>
        <v>3790.8097874283289</v>
      </c>
      <c r="L48" s="11">
        <f t="shared" si="4"/>
        <v>3790.8097874283289</v>
      </c>
      <c r="M48" s="11">
        <f t="shared" si="5"/>
        <v>0</v>
      </c>
    </row>
    <row r="49" spans="1:13" ht="14.25" x14ac:dyDescent="0.2">
      <c r="A49" s="59">
        <v>46</v>
      </c>
      <c r="B49" s="20" t="s">
        <v>118</v>
      </c>
      <c r="C49" s="54">
        <f>+'10.1.14_SIS'!CJ50</f>
        <v>8</v>
      </c>
      <c r="D49" s="54">
        <f>+'2.1.15_SIS'!CG50</f>
        <v>7</v>
      </c>
      <c r="E49" s="54">
        <f t="shared" si="6"/>
        <v>-1</v>
      </c>
      <c r="F49" s="54">
        <f t="shared" si="1"/>
        <v>0</v>
      </c>
      <c r="G49" s="54">
        <f t="shared" si="2"/>
        <v>-1</v>
      </c>
      <c r="H49" s="13">
        <f>+'Oct midyear Madison Prep'!H49*0.9</f>
        <v>5446.0930021279546</v>
      </c>
      <c r="I49" s="13">
        <f>+'Oct midyear Madison Prep'!I49*0.9</f>
        <v>655.25400000000002</v>
      </c>
      <c r="J49" s="13">
        <f t="shared" si="7"/>
        <v>3050.6735010639773</v>
      </c>
      <c r="K49" s="14">
        <f t="shared" si="3"/>
        <v>-3050.6735010639773</v>
      </c>
      <c r="L49" s="13">
        <f t="shared" si="4"/>
        <v>0</v>
      </c>
      <c r="M49" s="13">
        <f t="shared" si="5"/>
        <v>-3050.6735010639773</v>
      </c>
    </row>
    <row r="50" spans="1:13" ht="14.25" x14ac:dyDescent="0.2">
      <c r="A50" s="59">
        <v>47</v>
      </c>
      <c r="B50" s="20" t="s">
        <v>117</v>
      </c>
      <c r="C50" s="54">
        <f>+'10.1.14_SIS'!CJ51</f>
        <v>1</v>
      </c>
      <c r="D50" s="54">
        <f>+'2.1.15_SIS'!CG51</f>
        <v>3</v>
      </c>
      <c r="E50" s="54">
        <f t="shared" si="6"/>
        <v>2</v>
      </c>
      <c r="F50" s="54">
        <f t="shared" si="1"/>
        <v>2</v>
      </c>
      <c r="G50" s="54">
        <f t="shared" si="2"/>
        <v>0</v>
      </c>
      <c r="H50" s="13">
        <f>+'Oct midyear Madison Prep'!H50*0.9</f>
        <v>2271.7336731882065</v>
      </c>
      <c r="I50" s="13">
        <f>+'Oct midyear Madison Prep'!I50*0.9</f>
        <v>819.68399999999997</v>
      </c>
      <c r="J50" s="13">
        <f t="shared" si="7"/>
        <v>1545.7088365941031</v>
      </c>
      <c r="K50" s="14">
        <f t="shared" si="3"/>
        <v>3091.4176731882062</v>
      </c>
      <c r="L50" s="13">
        <f t="shared" si="4"/>
        <v>3091.4176731882062</v>
      </c>
      <c r="M50" s="13">
        <f t="shared" si="5"/>
        <v>0</v>
      </c>
    </row>
    <row r="51" spans="1:13" ht="14.25" x14ac:dyDescent="0.2">
      <c r="A51" s="59">
        <v>48</v>
      </c>
      <c r="B51" s="20" t="s">
        <v>116</v>
      </c>
      <c r="C51" s="54">
        <f>+'10.1.14_SIS'!CJ52</f>
        <v>26</v>
      </c>
      <c r="D51" s="54">
        <f>+'2.1.15_SIS'!CG52</f>
        <v>21</v>
      </c>
      <c r="E51" s="54">
        <f t="shared" si="6"/>
        <v>-5</v>
      </c>
      <c r="F51" s="54">
        <f t="shared" si="1"/>
        <v>0</v>
      </c>
      <c r="G51" s="54">
        <f t="shared" si="2"/>
        <v>-5</v>
      </c>
      <c r="H51" s="13">
        <f>+'Oct midyear Madison Prep'!H51*0.9</f>
        <v>3585.022427682065</v>
      </c>
      <c r="I51" s="13">
        <f>+'Oct midyear Madison Prep'!I51*0.9</f>
        <v>783.96300000000008</v>
      </c>
      <c r="J51" s="13">
        <f t="shared" si="7"/>
        <v>2184.4927138410326</v>
      </c>
      <c r="K51" s="14">
        <f t="shared" si="3"/>
        <v>-10922.463569205163</v>
      </c>
      <c r="L51" s="13">
        <f t="shared" si="4"/>
        <v>0</v>
      </c>
      <c r="M51" s="13">
        <f t="shared" si="5"/>
        <v>-10922.463569205163</v>
      </c>
    </row>
    <row r="52" spans="1:13" ht="14.25" x14ac:dyDescent="0.2">
      <c r="A52" s="59">
        <v>49</v>
      </c>
      <c r="B52" s="20" t="s">
        <v>115</v>
      </c>
      <c r="C52" s="54">
        <f>+'10.1.14_SIS'!CJ53</f>
        <v>99</v>
      </c>
      <c r="D52" s="54">
        <f>+'2.1.15_SIS'!CG53</f>
        <v>83</v>
      </c>
      <c r="E52" s="54">
        <f t="shared" si="6"/>
        <v>-16</v>
      </c>
      <c r="F52" s="54">
        <f t="shared" si="1"/>
        <v>0</v>
      </c>
      <c r="G52" s="54">
        <f t="shared" si="2"/>
        <v>-16</v>
      </c>
      <c r="H52" s="13">
        <f>+'Oct midyear Madison Prep'!H52*0.9</f>
        <v>4496.2879784093275</v>
      </c>
      <c r="I52" s="13">
        <f>+'Oct midyear Madison Prep'!I52*0.9</f>
        <v>516.99599999999998</v>
      </c>
      <c r="J52" s="13">
        <f t="shared" si="7"/>
        <v>2506.6419892046638</v>
      </c>
      <c r="K52" s="14">
        <f t="shared" si="3"/>
        <v>-40106.271827274621</v>
      </c>
      <c r="L52" s="13">
        <f t="shared" si="4"/>
        <v>0</v>
      </c>
      <c r="M52" s="13">
        <f t="shared" si="5"/>
        <v>-40106.271827274621</v>
      </c>
    </row>
    <row r="53" spans="1:13" ht="14.25" x14ac:dyDescent="0.2">
      <c r="A53" s="60">
        <v>50</v>
      </c>
      <c r="B53" s="22" t="s">
        <v>114</v>
      </c>
      <c r="C53" s="55">
        <f>+'10.1.14_SIS'!CJ54</f>
        <v>19</v>
      </c>
      <c r="D53" s="55">
        <f>+'2.1.15_SIS'!CG54</f>
        <v>19</v>
      </c>
      <c r="E53" s="55">
        <f t="shared" si="6"/>
        <v>0</v>
      </c>
      <c r="F53" s="55">
        <f t="shared" si="1"/>
        <v>0</v>
      </c>
      <c r="G53" s="55">
        <f t="shared" si="2"/>
        <v>0</v>
      </c>
      <c r="H53" s="11">
        <f>+'Oct midyear Madison Prep'!H53*0.9</f>
        <v>4659.9203450431514</v>
      </c>
      <c r="I53" s="11">
        <f>+'Oct midyear Madison Prep'!I53*0.9</f>
        <v>571.01400000000001</v>
      </c>
      <c r="J53" s="11">
        <f t="shared" si="7"/>
        <v>2615.4671725215758</v>
      </c>
      <c r="K53" s="10">
        <f t="shared" si="3"/>
        <v>0</v>
      </c>
      <c r="L53" s="11">
        <f t="shared" si="4"/>
        <v>0</v>
      </c>
      <c r="M53" s="11">
        <f t="shared" si="5"/>
        <v>0</v>
      </c>
    </row>
    <row r="54" spans="1:13" ht="14.25" x14ac:dyDescent="0.2">
      <c r="A54" s="59">
        <v>51</v>
      </c>
      <c r="B54" s="20" t="s">
        <v>113</v>
      </c>
      <c r="C54" s="54">
        <f>+'10.1.14_SIS'!CJ55</f>
        <v>17</v>
      </c>
      <c r="D54" s="54">
        <f>+'2.1.15_SIS'!CG55</f>
        <v>12</v>
      </c>
      <c r="E54" s="54">
        <f t="shared" si="6"/>
        <v>-5</v>
      </c>
      <c r="F54" s="54">
        <f t="shared" si="1"/>
        <v>0</v>
      </c>
      <c r="G54" s="54">
        <f t="shared" si="2"/>
        <v>-5</v>
      </c>
      <c r="H54" s="13">
        <f>+'Oct midyear Madison Prep'!H54*0.9</f>
        <v>3738.7735741961096</v>
      </c>
      <c r="I54" s="13">
        <f>+'Oct midyear Madison Prep'!I54*0.9</f>
        <v>635.99400000000003</v>
      </c>
      <c r="J54" s="13">
        <f t="shared" si="7"/>
        <v>2187.3837870980547</v>
      </c>
      <c r="K54" s="14">
        <f t="shared" si="3"/>
        <v>-10936.918935490274</v>
      </c>
      <c r="L54" s="13">
        <f t="shared" si="4"/>
        <v>0</v>
      </c>
      <c r="M54" s="13">
        <f t="shared" si="5"/>
        <v>-10936.918935490274</v>
      </c>
    </row>
    <row r="55" spans="1:13" ht="14.25" x14ac:dyDescent="0.2">
      <c r="A55" s="59">
        <v>52</v>
      </c>
      <c r="B55" s="20" t="s">
        <v>112</v>
      </c>
      <c r="C55" s="54">
        <f>+'10.1.14_SIS'!CJ56</f>
        <v>124</v>
      </c>
      <c r="D55" s="54">
        <f>+'2.1.15_SIS'!CG56</f>
        <v>113</v>
      </c>
      <c r="E55" s="54">
        <f t="shared" si="6"/>
        <v>-11</v>
      </c>
      <c r="F55" s="54">
        <f t="shared" si="1"/>
        <v>0</v>
      </c>
      <c r="G55" s="54">
        <f t="shared" si="2"/>
        <v>-11</v>
      </c>
      <c r="H55" s="13">
        <f>+'Oct midyear Madison Prep'!H55*0.9</f>
        <v>4556.0471260705353</v>
      </c>
      <c r="I55" s="13">
        <f>+'Oct midyear Madison Prep'!I55*0.9</f>
        <v>592.53300000000002</v>
      </c>
      <c r="J55" s="13">
        <f t="shared" si="7"/>
        <v>2574.2900630352678</v>
      </c>
      <c r="K55" s="14">
        <f t="shared" si="3"/>
        <v>-28317.190693387947</v>
      </c>
      <c r="L55" s="13">
        <f t="shared" si="4"/>
        <v>0</v>
      </c>
      <c r="M55" s="13">
        <f t="shared" si="5"/>
        <v>-28317.190693387947</v>
      </c>
    </row>
    <row r="56" spans="1:13" ht="14.25" x14ac:dyDescent="0.2">
      <c r="A56" s="59">
        <v>53</v>
      </c>
      <c r="B56" s="20" t="s">
        <v>111</v>
      </c>
      <c r="C56" s="54">
        <f>+'10.1.14_SIS'!CJ57</f>
        <v>101</v>
      </c>
      <c r="D56" s="54">
        <f>+'2.1.15_SIS'!CG57</f>
        <v>96</v>
      </c>
      <c r="E56" s="54">
        <f t="shared" si="6"/>
        <v>-5</v>
      </c>
      <c r="F56" s="54">
        <f t="shared" si="1"/>
        <v>0</v>
      </c>
      <c r="G56" s="54">
        <f t="shared" si="2"/>
        <v>-5</v>
      </c>
      <c r="H56" s="13">
        <f>+'Oct midyear Madison Prep'!H56*0.9</f>
        <v>4554.1357374640938</v>
      </c>
      <c r="I56" s="13">
        <f>+'Oct midyear Madison Prep'!I56*0.9</f>
        <v>620.76600000000008</v>
      </c>
      <c r="J56" s="13">
        <f t="shared" si="7"/>
        <v>2587.4508687320467</v>
      </c>
      <c r="K56" s="14">
        <f t="shared" si="3"/>
        <v>-12937.254343660234</v>
      </c>
      <c r="L56" s="13">
        <f t="shared" si="4"/>
        <v>0</v>
      </c>
      <c r="M56" s="13">
        <f t="shared" si="5"/>
        <v>-12937.254343660234</v>
      </c>
    </row>
    <row r="57" spans="1:13" ht="14.25" x14ac:dyDescent="0.2">
      <c r="A57" s="59">
        <v>54</v>
      </c>
      <c r="B57" s="20" t="s">
        <v>110</v>
      </c>
      <c r="C57" s="54">
        <f>+'10.1.14_SIS'!CJ58</f>
        <v>1</v>
      </c>
      <c r="D57" s="54">
        <f>+'2.1.15_SIS'!CG58</f>
        <v>0</v>
      </c>
      <c r="E57" s="54">
        <f t="shared" si="6"/>
        <v>-1</v>
      </c>
      <c r="F57" s="54">
        <f t="shared" si="1"/>
        <v>0</v>
      </c>
      <c r="G57" s="54">
        <f t="shared" si="2"/>
        <v>-1</v>
      </c>
      <c r="H57" s="13">
        <f>+'Oct midyear Madison Prep'!H57*0.9</f>
        <v>5280.3718533465044</v>
      </c>
      <c r="I57" s="13">
        <f>+'Oct midyear Madison Prep'!I57*0.9</f>
        <v>856.30500000000006</v>
      </c>
      <c r="J57" s="13">
        <f t="shared" si="7"/>
        <v>3068.3384266732523</v>
      </c>
      <c r="K57" s="14">
        <f t="shared" si="3"/>
        <v>-3068.3384266732523</v>
      </c>
      <c r="L57" s="13">
        <f t="shared" si="4"/>
        <v>0</v>
      </c>
      <c r="M57" s="13">
        <f t="shared" si="5"/>
        <v>-3068.3384266732523</v>
      </c>
    </row>
    <row r="58" spans="1:13" ht="14.25" x14ac:dyDescent="0.2">
      <c r="A58" s="60">
        <v>55</v>
      </c>
      <c r="B58" s="22" t="s">
        <v>109</v>
      </c>
      <c r="C58" s="55">
        <f>+'10.1.14_SIS'!CJ59</f>
        <v>44</v>
      </c>
      <c r="D58" s="55">
        <f>+'2.1.15_SIS'!CG59</f>
        <v>41</v>
      </c>
      <c r="E58" s="55">
        <f t="shared" si="6"/>
        <v>-3</v>
      </c>
      <c r="F58" s="55">
        <f t="shared" si="1"/>
        <v>0</v>
      </c>
      <c r="G58" s="55">
        <f t="shared" si="2"/>
        <v>-3</v>
      </c>
      <c r="H58" s="11">
        <f>+'Oct midyear Madison Prep'!H58*0.9</f>
        <v>3840.1402942168634</v>
      </c>
      <c r="I58" s="11">
        <f>+'Oct midyear Madison Prep'!I58*0.9</f>
        <v>715.62599999999998</v>
      </c>
      <c r="J58" s="11">
        <f t="shared" si="7"/>
        <v>2277.8831471084318</v>
      </c>
      <c r="K58" s="10">
        <f t="shared" si="3"/>
        <v>-6833.6494413252949</v>
      </c>
      <c r="L58" s="11">
        <f t="shared" si="4"/>
        <v>0</v>
      </c>
      <c r="M58" s="11">
        <f t="shared" si="5"/>
        <v>-6833.6494413252949</v>
      </c>
    </row>
    <row r="59" spans="1:13" ht="14.25" x14ac:dyDescent="0.2">
      <c r="A59" s="59">
        <v>56</v>
      </c>
      <c r="B59" s="20" t="s">
        <v>108</v>
      </c>
      <c r="C59" s="54">
        <f>+'10.1.14_SIS'!CJ60</f>
        <v>11</v>
      </c>
      <c r="D59" s="54">
        <f>+'2.1.15_SIS'!CG60</f>
        <v>11</v>
      </c>
      <c r="E59" s="54">
        <f t="shared" si="6"/>
        <v>0</v>
      </c>
      <c r="F59" s="54">
        <f t="shared" si="1"/>
        <v>0</v>
      </c>
      <c r="G59" s="54">
        <f t="shared" si="2"/>
        <v>0</v>
      </c>
      <c r="H59" s="13">
        <f>+'Oct midyear Madison Prep'!H59*0.9</f>
        <v>4525.6418467459462</v>
      </c>
      <c r="I59" s="13">
        <f>+'Oct midyear Madison Prep'!I59*0.9</f>
        <v>553.19400000000007</v>
      </c>
      <c r="J59" s="13">
        <f t="shared" si="7"/>
        <v>2539.4179233729733</v>
      </c>
      <c r="K59" s="14">
        <f t="shared" si="3"/>
        <v>0</v>
      </c>
      <c r="L59" s="13">
        <f t="shared" si="4"/>
        <v>0</v>
      </c>
      <c r="M59" s="13">
        <f t="shared" si="5"/>
        <v>0</v>
      </c>
    </row>
    <row r="60" spans="1:13" ht="14.25" x14ac:dyDescent="0.2">
      <c r="A60" s="59">
        <v>57</v>
      </c>
      <c r="B60" s="20" t="s">
        <v>107</v>
      </c>
      <c r="C60" s="54">
        <f>+'10.1.14_SIS'!CJ61</f>
        <v>30</v>
      </c>
      <c r="D60" s="54">
        <f>+'2.1.15_SIS'!CG61</f>
        <v>27</v>
      </c>
      <c r="E60" s="54">
        <f t="shared" si="6"/>
        <v>-3</v>
      </c>
      <c r="F60" s="54">
        <f t="shared" si="1"/>
        <v>0</v>
      </c>
      <c r="G60" s="54">
        <f t="shared" si="2"/>
        <v>-3</v>
      </c>
      <c r="H60" s="13">
        <f>+'Oct midyear Madison Prep'!H60*0.9</f>
        <v>4163.393068130762</v>
      </c>
      <c r="I60" s="13">
        <f>+'Oct midyear Madison Prep'!I60*0.9</f>
        <v>688.05899999999997</v>
      </c>
      <c r="J60" s="13">
        <f t="shared" si="7"/>
        <v>2425.7260340653811</v>
      </c>
      <c r="K60" s="14">
        <f t="shared" si="3"/>
        <v>-7277.1781021961433</v>
      </c>
      <c r="L60" s="13">
        <f t="shared" si="4"/>
        <v>0</v>
      </c>
      <c r="M60" s="13">
        <f t="shared" si="5"/>
        <v>-7277.1781021961433</v>
      </c>
    </row>
    <row r="61" spans="1:13" ht="14.25" x14ac:dyDescent="0.2">
      <c r="A61" s="59">
        <v>58</v>
      </c>
      <c r="B61" s="20" t="s">
        <v>106</v>
      </c>
      <c r="C61" s="54">
        <f>+'10.1.14_SIS'!CJ62</f>
        <v>42</v>
      </c>
      <c r="D61" s="54">
        <f>+'2.1.15_SIS'!CG62</f>
        <v>50</v>
      </c>
      <c r="E61" s="54">
        <f t="shared" si="6"/>
        <v>8</v>
      </c>
      <c r="F61" s="54">
        <f t="shared" si="1"/>
        <v>8</v>
      </c>
      <c r="G61" s="54">
        <f t="shared" si="2"/>
        <v>0</v>
      </c>
      <c r="H61" s="13">
        <f>+'Oct midyear Madison Prep'!H61*0.9</f>
        <v>5105.8016674093915</v>
      </c>
      <c r="I61" s="13">
        <f>+'Oct midyear Madison Prep'!I61*0.9</f>
        <v>627.33600000000001</v>
      </c>
      <c r="J61" s="13">
        <f t="shared" si="7"/>
        <v>2866.5688337046959</v>
      </c>
      <c r="K61" s="14">
        <f t="shared" si="3"/>
        <v>22932.550669637567</v>
      </c>
      <c r="L61" s="13">
        <f t="shared" si="4"/>
        <v>22932.550669637567</v>
      </c>
      <c r="M61" s="13">
        <f t="shared" si="5"/>
        <v>0</v>
      </c>
    </row>
    <row r="62" spans="1:13" ht="14.25" x14ac:dyDescent="0.2">
      <c r="A62" s="59">
        <v>59</v>
      </c>
      <c r="B62" s="20" t="s">
        <v>105</v>
      </c>
      <c r="C62" s="54">
        <f>+'10.1.14_SIS'!CJ63</f>
        <v>22</v>
      </c>
      <c r="D62" s="54">
        <f>+'2.1.15_SIS'!CG63</f>
        <v>20</v>
      </c>
      <c r="E62" s="54">
        <f t="shared" si="6"/>
        <v>-2</v>
      </c>
      <c r="F62" s="54">
        <f t="shared" si="1"/>
        <v>0</v>
      </c>
      <c r="G62" s="54">
        <f t="shared" si="2"/>
        <v>-2</v>
      </c>
      <c r="H62" s="13">
        <f>+'Oct midyear Madison Prep'!H62*0.9</f>
        <v>5959.7516641696629</v>
      </c>
      <c r="I62" s="13">
        <f>+'Oct midyear Madison Prep'!I62*0.9</f>
        <v>620.56799999999998</v>
      </c>
      <c r="J62" s="13">
        <f t="shared" si="7"/>
        <v>3290.1598320848316</v>
      </c>
      <c r="K62" s="14">
        <f t="shared" si="3"/>
        <v>-6580.3196641696632</v>
      </c>
      <c r="L62" s="13">
        <f t="shared" si="4"/>
        <v>0</v>
      </c>
      <c r="M62" s="13">
        <f t="shared" si="5"/>
        <v>-6580.3196641696632</v>
      </c>
    </row>
    <row r="63" spans="1:13" ht="14.25" x14ac:dyDescent="0.2">
      <c r="A63" s="60">
        <v>60</v>
      </c>
      <c r="B63" s="22" t="s">
        <v>104</v>
      </c>
      <c r="C63" s="55">
        <f>+'10.1.14_SIS'!CJ64</f>
        <v>10</v>
      </c>
      <c r="D63" s="55">
        <f>+'2.1.15_SIS'!CG64</f>
        <v>10</v>
      </c>
      <c r="E63" s="55">
        <f t="shared" si="6"/>
        <v>0</v>
      </c>
      <c r="F63" s="55">
        <f t="shared" si="1"/>
        <v>0</v>
      </c>
      <c r="G63" s="55">
        <f t="shared" si="2"/>
        <v>0</v>
      </c>
      <c r="H63" s="11">
        <f>+'Oct midyear Madison Prep'!H63*0.9</f>
        <v>4771.1016810574456</v>
      </c>
      <c r="I63" s="11">
        <f>+'Oct midyear Madison Prep'!I63*0.9</f>
        <v>534.63599999999997</v>
      </c>
      <c r="J63" s="11">
        <f t="shared" si="7"/>
        <v>2652.868840528723</v>
      </c>
      <c r="K63" s="10">
        <f t="shared" si="3"/>
        <v>0</v>
      </c>
      <c r="L63" s="11">
        <f t="shared" si="4"/>
        <v>0</v>
      </c>
      <c r="M63" s="11">
        <f t="shared" si="5"/>
        <v>0</v>
      </c>
    </row>
    <row r="64" spans="1:13" ht="14.25" x14ac:dyDescent="0.2">
      <c r="A64" s="59">
        <v>61</v>
      </c>
      <c r="B64" s="20" t="s">
        <v>103</v>
      </c>
      <c r="C64" s="54">
        <f>+'10.1.14_SIS'!CJ65</f>
        <v>7</v>
      </c>
      <c r="D64" s="54">
        <f>+'2.1.15_SIS'!CG65</f>
        <v>9</v>
      </c>
      <c r="E64" s="54">
        <f t="shared" si="6"/>
        <v>2</v>
      </c>
      <c r="F64" s="54">
        <f t="shared" si="1"/>
        <v>2</v>
      </c>
      <c r="G64" s="54">
        <f t="shared" si="2"/>
        <v>0</v>
      </c>
      <c r="H64" s="13">
        <f>+'Oct midyear Madison Prep'!H64*0.9</f>
        <v>2568.7417820732267</v>
      </c>
      <c r="I64" s="13">
        <f>+'Oct midyear Madison Prep'!I64*0.9</f>
        <v>750.33899999999994</v>
      </c>
      <c r="J64" s="13">
        <f t="shared" si="7"/>
        <v>1659.5403910366133</v>
      </c>
      <c r="K64" s="14">
        <f t="shared" si="3"/>
        <v>3319.0807820732266</v>
      </c>
      <c r="L64" s="13">
        <f t="shared" si="4"/>
        <v>3319.0807820732266</v>
      </c>
      <c r="M64" s="13">
        <f t="shared" si="5"/>
        <v>0</v>
      </c>
    </row>
    <row r="65" spans="1:13" ht="14.25" x14ac:dyDescent="0.2">
      <c r="A65" s="59">
        <v>62</v>
      </c>
      <c r="B65" s="20" t="s">
        <v>102</v>
      </c>
      <c r="C65" s="54">
        <f>+'10.1.14_SIS'!CJ66</f>
        <v>5</v>
      </c>
      <c r="D65" s="54">
        <f>+'2.1.15_SIS'!CG66</f>
        <v>2</v>
      </c>
      <c r="E65" s="54">
        <f t="shared" si="6"/>
        <v>-3</v>
      </c>
      <c r="F65" s="54">
        <f t="shared" si="1"/>
        <v>0</v>
      </c>
      <c r="G65" s="54">
        <f t="shared" si="2"/>
        <v>-3</v>
      </c>
      <c r="H65" s="13">
        <f>+'Oct midyear Madison Prep'!H65*0.9</f>
        <v>5310.9670846644076</v>
      </c>
      <c r="I65" s="13">
        <f>+'Oct midyear Madison Prep'!I65*0.9</f>
        <v>464.47200000000004</v>
      </c>
      <c r="J65" s="13">
        <f t="shared" si="7"/>
        <v>2887.7195423322037</v>
      </c>
      <c r="K65" s="14">
        <f t="shared" si="3"/>
        <v>-8663.1586269966101</v>
      </c>
      <c r="L65" s="13">
        <f t="shared" si="4"/>
        <v>0</v>
      </c>
      <c r="M65" s="13">
        <f t="shared" si="5"/>
        <v>-8663.1586269966101</v>
      </c>
    </row>
    <row r="66" spans="1:13" ht="14.25" x14ac:dyDescent="0.2">
      <c r="A66" s="59">
        <v>63</v>
      </c>
      <c r="B66" s="20" t="s">
        <v>101</v>
      </c>
      <c r="C66" s="54">
        <f>+'10.1.14_SIS'!CJ67</f>
        <v>7</v>
      </c>
      <c r="D66" s="54">
        <f>+'2.1.15_SIS'!CG67</f>
        <v>9</v>
      </c>
      <c r="E66" s="54">
        <f t="shared" si="6"/>
        <v>2</v>
      </c>
      <c r="F66" s="54">
        <f t="shared" si="1"/>
        <v>2</v>
      </c>
      <c r="G66" s="54">
        <f t="shared" si="2"/>
        <v>0</v>
      </c>
      <c r="H66" s="13">
        <f>+'Oct midyear Madison Prep'!H66*0.9</f>
        <v>3711.9432133663286</v>
      </c>
      <c r="I66" s="13">
        <f>+'Oct midyear Madison Prep'!I66*0.9</f>
        <v>681.11099999999999</v>
      </c>
      <c r="J66" s="13">
        <f t="shared" si="7"/>
        <v>2196.5271066831642</v>
      </c>
      <c r="K66" s="14">
        <f t="shared" si="3"/>
        <v>4393.0542133663284</v>
      </c>
      <c r="L66" s="13">
        <f t="shared" si="4"/>
        <v>4393.0542133663284</v>
      </c>
      <c r="M66" s="13">
        <f t="shared" si="5"/>
        <v>0</v>
      </c>
    </row>
    <row r="67" spans="1:13" ht="14.25" x14ac:dyDescent="0.2">
      <c r="A67" s="59">
        <v>64</v>
      </c>
      <c r="B67" s="20" t="s">
        <v>100</v>
      </c>
      <c r="C67" s="54">
        <f>+'10.1.14_SIS'!CJ68</f>
        <v>7</v>
      </c>
      <c r="D67" s="54">
        <f>+'2.1.15_SIS'!CG68</f>
        <v>7</v>
      </c>
      <c r="E67" s="54">
        <f t="shared" si="6"/>
        <v>0</v>
      </c>
      <c r="F67" s="54">
        <f t="shared" si="1"/>
        <v>0</v>
      </c>
      <c r="G67" s="54">
        <f t="shared" si="2"/>
        <v>0</v>
      </c>
      <c r="H67" s="13">
        <f>+'Oct midyear Madison Prep'!H67*0.9</f>
        <v>5650.0476779500432</v>
      </c>
      <c r="I67" s="13">
        <f>+'Oct midyear Madison Prep'!I67*0.9</f>
        <v>533.39400000000001</v>
      </c>
      <c r="J67" s="13">
        <f t="shared" si="7"/>
        <v>3091.7208389750217</v>
      </c>
      <c r="K67" s="14">
        <f t="shared" si="3"/>
        <v>0</v>
      </c>
      <c r="L67" s="13">
        <f t="shared" si="4"/>
        <v>0</v>
      </c>
      <c r="M67" s="13">
        <f t="shared" si="5"/>
        <v>0</v>
      </c>
    </row>
    <row r="68" spans="1:13" ht="14.25" x14ac:dyDescent="0.2">
      <c r="A68" s="60">
        <v>65</v>
      </c>
      <c r="B68" s="22" t="s">
        <v>99</v>
      </c>
      <c r="C68" s="55">
        <f>+'10.1.14_SIS'!CJ69</f>
        <v>8</v>
      </c>
      <c r="D68" s="55">
        <f>+'2.1.15_SIS'!CG69</f>
        <v>8</v>
      </c>
      <c r="E68" s="55">
        <f t="shared" si="6"/>
        <v>0</v>
      </c>
      <c r="F68" s="55">
        <f t="shared" ref="F68:F72" si="8">IF(E68&gt;0,E68,0)</f>
        <v>0</v>
      </c>
      <c r="G68" s="55">
        <f t="shared" ref="G68:G72" si="9">IF(E68&lt;0,E68,0)</f>
        <v>0</v>
      </c>
      <c r="H68" s="11">
        <f>+'Oct midyear Madison Prep'!H68*0.9</f>
        <v>4297.6444989549282</v>
      </c>
      <c r="I68" s="11">
        <f>+'Oct midyear Madison Prep'!I68*0.9</f>
        <v>746.20799999999997</v>
      </c>
      <c r="J68" s="11">
        <f t="shared" si="7"/>
        <v>2521.9262494774639</v>
      </c>
      <c r="K68" s="10">
        <f t="shared" ref="K68:K72" si="10">E68*J68</f>
        <v>0</v>
      </c>
      <c r="L68" s="11">
        <f t="shared" ref="L68:L72" si="11">IF(K68&gt;0,K68,0)</f>
        <v>0</v>
      </c>
      <c r="M68" s="11">
        <f t="shared" ref="M68:M72" si="12">IF(K68&lt;0,K68,0)</f>
        <v>0</v>
      </c>
    </row>
    <row r="69" spans="1:13" ht="14.25" x14ac:dyDescent="0.2">
      <c r="A69" s="59">
        <v>66</v>
      </c>
      <c r="B69" s="20" t="s">
        <v>98</v>
      </c>
      <c r="C69" s="54">
        <f>+'10.1.14_SIS'!CJ70</f>
        <v>5</v>
      </c>
      <c r="D69" s="54">
        <f>+'2.1.15_SIS'!CG70</f>
        <v>3</v>
      </c>
      <c r="E69" s="54">
        <f t="shared" ref="E69:E72" si="13">D69-C69</f>
        <v>-2</v>
      </c>
      <c r="F69" s="54">
        <f t="shared" si="8"/>
        <v>0</v>
      </c>
      <c r="G69" s="54">
        <f t="shared" si="9"/>
        <v>-2</v>
      </c>
      <c r="H69" s="13">
        <f>+'Oct midyear Madison Prep'!H69*0.9</f>
        <v>5907.6076890519034</v>
      </c>
      <c r="I69" s="13">
        <f>+'Oct midyear Madison Prep'!I69*0.9</f>
        <v>657.05399999999997</v>
      </c>
      <c r="J69" s="13">
        <f t="shared" ref="J69:J72" si="14">(I69+H69)*0.5</f>
        <v>3282.3308445259518</v>
      </c>
      <c r="K69" s="14">
        <f t="shared" si="10"/>
        <v>-6564.6616890519035</v>
      </c>
      <c r="L69" s="13">
        <f t="shared" si="11"/>
        <v>0</v>
      </c>
      <c r="M69" s="13">
        <f t="shared" si="12"/>
        <v>-6564.6616890519035</v>
      </c>
    </row>
    <row r="70" spans="1:13" ht="14.25" x14ac:dyDescent="0.2">
      <c r="A70" s="59">
        <v>67</v>
      </c>
      <c r="B70" s="20" t="s">
        <v>97</v>
      </c>
      <c r="C70" s="54">
        <f>+'10.1.14_SIS'!CJ71</f>
        <v>6</v>
      </c>
      <c r="D70" s="54">
        <f>+'2.1.15_SIS'!CG71</f>
        <v>8</v>
      </c>
      <c r="E70" s="54">
        <f t="shared" si="13"/>
        <v>2</v>
      </c>
      <c r="F70" s="54">
        <f t="shared" si="8"/>
        <v>2</v>
      </c>
      <c r="G70" s="54">
        <f t="shared" si="9"/>
        <v>0</v>
      </c>
      <c r="H70" s="13">
        <f>+'Oct midyear Madison Prep'!H70*0.9</f>
        <v>4526.2320962520707</v>
      </c>
      <c r="I70" s="13">
        <f>+'Oct midyear Madison Prep'!I70*0.9</f>
        <v>644.04899999999998</v>
      </c>
      <c r="J70" s="13">
        <f t="shared" si="14"/>
        <v>2585.1405481260354</v>
      </c>
      <c r="K70" s="14">
        <f t="shared" si="10"/>
        <v>5170.2810962520707</v>
      </c>
      <c r="L70" s="13">
        <f t="shared" si="11"/>
        <v>5170.2810962520707</v>
      </c>
      <c r="M70" s="13">
        <f t="shared" si="12"/>
        <v>0</v>
      </c>
    </row>
    <row r="71" spans="1:13" ht="14.25" x14ac:dyDescent="0.2">
      <c r="A71" s="59">
        <v>68</v>
      </c>
      <c r="B71" s="20" t="s">
        <v>96</v>
      </c>
      <c r="C71" s="54">
        <f>+'10.1.14_SIS'!CJ72</f>
        <v>5</v>
      </c>
      <c r="D71" s="54">
        <f>+'2.1.15_SIS'!CG72</f>
        <v>4</v>
      </c>
      <c r="E71" s="54">
        <f t="shared" si="13"/>
        <v>-1</v>
      </c>
      <c r="F71" s="54">
        <f t="shared" si="8"/>
        <v>0</v>
      </c>
      <c r="G71" s="54">
        <f t="shared" si="9"/>
        <v>-1</v>
      </c>
      <c r="H71" s="13">
        <f>+'Oct midyear Madison Prep'!H71*0.9</f>
        <v>5751.1479782304541</v>
      </c>
      <c r="I71" s="13">
        <f>+'Oct midyear Madison Prep'!I71*0.9</f>
        <v>718.83</v>
      </c>
      <c r="J71" s="13">
        <f t="shared" si="14"/>
        <v>3234.988989115227</v>
      </c>
      <c r="K71" s="14">
        <f t="shared" si="10"/>
        <v>-3234.988989115227</v>
      </c>
      <c r="L71" s="13">
        <f t="shared" si="11"/>
        <v>0</v>
      </c>
      <c r="M71" s="13">
        <f t="shared" si="12"/>
        <v>-3234.988989115227</v>
      </c>
    </row>
    <row r="72" spans="1:13" ht="14.25" x14ac:dyDescent="0.2">
      <c r="A72" s="59">
        <v>69</v>
      </c>
      <c r="B72" s="20" t="s">
        <v>95</v>
      </c>
      <c r="C72" s="54">
        <f>+'10.1.14_SIS'!CJ73</f>
        <v>12</v>
      </c>
      <c r="D72" s="54">
        <f>+'2.1.15_SIS'!CG73</f>
        <v>8</v>
      </c>
      <c r="E72" s="54">
        <f t="shared" si="13"/>
        <v>-4</v>
      </c>
      <c r="F72" s="54">
        <f t="shared" si="8"/>
        <v>0</v>
      </c>
      <c r="G72" s="54">
        <f t="shared" si="9"/>
        <v>-4</v>
      </c>
      <c r="H72" s="13">
        <f>+'Oct midyear Madison Prep'!H72*0.9</f>
        <v>5150.24531291532</v>
      </c>
      <c r="I72" s="13">
        <f>+'Oct midyear Madison Prep'!I72*0.9</f>
        <v>635.10299999999995</v>
      </c>
      <c r="J72" s="13">
        <f t="shared" si="14"/>
        <v>2892.67415645766</v>
      </c>
      <c r="K72" s="14">
        <f t="shared" si="10"/>
        <v>-11570.69662583064</v>
      </c>
      <c r="L72" s="13">
        <f t="shared" si="11"/>
        <v>0</v>
      </c>
      <c r="M72" s="13">
        <f t="shared" si="12"/>
        <v>-11570.69662583064</v>
      </c>
    </row>
    <row r="73" spans="1:13" ht="13.5" thickBot="1" x14ac:dyDescent="0.25">
      <c r="A73" s="35"/>
      <c r="B73" s="34" t="s">
        <v>94</v>
      </c>
      <c r="C73" s="67">
        <f>SUM(C4:C72)</f>
        <v>1900</v>
      </c>
      <c r="D73" s="67">
        <f>SUM(D4:D72)</f>
        <v>1915</v>
      </c>
      <c r="E73" s="67">
        <f>SUM(E4:E72)</f>
        <v>15</v>
      </c>
      <c r="F73" s="67">
        <f>SUM(F4:F72)</f>
        <v>120</v>
      </c>
      <c r="G73" s="67">
        <f>SUM(G4:G72)</f>
        <v>-105</v>
      </c>
      <c r="H73" s="33"/>
      <c r="I73" s="32"/>
      <c r="J73" s="32"/>
      <c r="K73" s="32">
        <f>SUM(K4:K72)</f>
        <v>17496.311638098436</v>
      </c>
      <c r="L73" s="32">
        <f>SUM(L4:L72)</f>
        <v>282572.57137773273</v>
      </c>
      <c r="M73" s="32">
        <f>SUM(M4:M72)</f>
        <v>-265076.25973963429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February 1 Mid-year Adjustment for Students</oddHeader>
    <oddFooter>&amp;R&amp;P</oddFooter>
  </headerFooter>
  <colBreaks count="1" manualBreakCount="1">
    <brk id="7" max="73" man="1"/>
  </col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1" t="s">
        <v>172</v>
      </c>
      <c r="B1" s="222"/>
      <c r="C1" s="125" t="s">
        <v>508</v>
      </c>
      <c r="D1" s="124" t="s">
        <v>710</v>
      </c>
      <c r="E1" s="43" t="s">
        <v>709</v>
      </c>
      <c r="F1" s="43" t="s">
        <v>501</v>
      </c>
      <c r="G1" s="43" t="s">
        <v>502</v>
      </c>
      <c r="H1" s="126" t="s">
        <v>516</v>
      </c>
      <c r="I1" s="127" t="s">
        <v>514</v>
      </c>
      <c r="J1" s="124" t="s">
        <v>713</v>
      </c>
      <c r="K1" s="123" t="s">
        <v>505</v>
      </c>
      <c r="L1" s="123" t="s">
        <v>506</v>
      </c>
      <c r="M1" s="123" t="s">
        <v>507</v>
      </c>
    </row>
    <row r="2" spans="1:13" ht="13.9" customHeight="1" x14ac:dyDescent="0.25">
      <c r="A2" s="39"/>
      <c r="B2" s="38"/>
      <c r="C2" s="29">
        <v>1</v>
      </c>
      <c r="D2" s="29">
        <f>C2+1</f>
        <v>2</v>
      </c>
      <c r="E2" s="29">
        <f>D2+1</f>
        <v>3</v>
      </c>
      <c r="F2" s="29">
        <f t="shared" ref="F2:M2" si="0">E2+1</f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28" t="s">
        <v>90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54">
        <f>+'10.1.14_SIS'!CL5</f>
        <v>29</v>
      </c>
      <c r="D4" s="54">
        <f>+'2.1.15_SIS'!CI5</f>
        <v>28</v>
      </c>
      <c r="E4" s="54">
        <f>D4-C4</f>
        <v>-1</v>
      </c>
      <c r="F4" s="54">
        <f t="shared" ref="F4:F67" si="1">IF(E4&gt;0,E4,0)</f>
        <v>0</v>
      </c>
      <c r="G4" s="54">
        <f t="shared" ref="G4:G67" si="2">IF(E4&lt;0,E4,0)</f>
        <v>-1</v>
      </c>
      <c r="H4" s="13">
        <f>+'Oct midyear Madison Prep'!H4*0.9</f>
        <v>4289.272597201485</v>
      </c>
      <c r="I4" s="13">
        <f>+'Oct midyear Madison Prep'!I4*0.9</f>
        <v>699.73200000000008</v>
      </c>
      <c r="J4" s="13">
        <f>(I4+H4)*0.5</f>
        <v>2494.5022986007425</v>
      </c>
      <c r="K4" s="14">
        <f t="shared" ref="K4:K67" si="3">E4*J4</f>
        <v>-2494.5022986007425</v>
      </c>
      <c r="L4" s="13">
        <f t="shared" ref="L4:L67" si="4">IF(K4&gt;0,K4,0)</f>
        <v>0</v>
      </c>
      <c r="M4" s="13">
        <f t="shared" ref="M4:M67" si="5">IF(K4&lt;0,K4,0)</f>
        <v>-2494.5022986007425</v>
      </c>
    </row>
    <row r="5" spans="1:13" ht="14.25" x14ac:dyDescent="0.2">
      <c r="A5" s="59">
        <v>2</v>
      </c>
      <c r="B5" s="20" t="s">
        <v>162</v>
      </c>
      <c r="C5" s="54">
        <f>+'10.1.14_SIS'!CL6</f>
        <v>11</v>
      </c>
      <c r="D5" s="54">
        <f>+'2.1.15_SIS'!CI6</f>
        <v>7</v>
      </c>
      <c r="E5" s="54">
        <f t="shared" ref="E5:E68" si="6">D5-C5</f>
        <v>-4</v>
      </c>
      <c r="F5" s="54">
        <f t="shared" si="1"/>
        <v>0</v>
      </c>
      <c r="G5" s="54">
        <f t="shared" si="2"/>
        <v>-4</v>
      </c>
      <c r="H5" s="13">
        <f>+'Oct midyear Madison Prep'!H5*0.9</f>
        <v>5684.9639775647975</v>
      </c>
      <c r="I5" s="13">
        <f>+'Oct midyear Madison Prep'!I5*0.9</f>
        <v>758.08800000000008</v>
      </c>
      <c r="J5" s="13">
        <f t="shared" ref="J5:J68" si="7">(I5+H5)*0.5</f>
        <v>3221.5259887823986</v>
      </c>
      <c r="K5" s="14">
        <f t="shared" si="3"/>
        <v>-12886.103955129594</v>
      </c>
      <c r="L5" s="13">
        <f t="shared" si="4"/>
        <v>0</v>
      </c>
      <c r="M5" s="13">
        <f t="shared" si="5"/>
        <v>-12886.103955129594</v>
      </c>
    </row>
    <row r="6" spans="1:13" ht="14.25" x14ac:dyDescent="0.2">
      <c r="A6" s="59">
        <v>3</v>
      </c>
      <c r="B6" s="20" t="s">
        <v>161</v>
      </c>
      <c r="C6" s="54">
        <f>+'10.1.14_SIS'!CL7</f>
        <v>54</v>
      </c>
      <c r="D6" s="54">
        <f>+'2.1.15_SIS'!CI7</f>
        <v>50</v>
      </c>
      <c r="E6" s="54">
        <f t="shared" si="6"/>
        <v>-4</v>
      </c>
      <c r="F6" s="54">
        <f t="shared" si="1"/>
        <v>0</v>
      </c>
      <c r="G6" s="54">
        <f t="shared" si="2"/>
        <v>-4</v>
      </c>
      <c r="H6" s="13">
        <f>+'Oct midyear Madison Prep'!H6*0.9</f>
        <v>3739.6675824657136</v>
      </c>
      <c r="I6" s="13">
        <f>+'Oct midyear Madison Prep'!I6*0.9</f>
        <v>537.15600000000006</v>
      </c>
      <c r="J6" s="13">
        <f t="shared" si="7"/>
        <v>2138.411791232857</v>
      </c>
      <c r="K6" s="14">
        <f t="shared" si="3"/>
        <v>-8553.6471649314281</v>
      </c>
      <c r="L6" s="13">
        <f t="shared" si="4"/>
        <v>0</v>
      </c>
      <c r="M6" s="13">
        <f t="shared" si="5"/>
        <v>-8553.6471649314281</v>
      </c>
    </row>
    <row r="7" spans="1:13" ht="14.25" x14ac:dyDescent="0.2">
      <c r="A7" s="59">
        <v>4</v>
      </c>
      <c r="B7" s="20" t="s">
        <v>160</v>
      </c>
      <c r="C7" s="54">
        <f>+'10.1.14_SIS'!CL8</f>
        <v>3</v>
      </c>
      <c r="D7" s="54">
        <f>+'2.1.15_SIS'!CI8</f>
        <v>2</v>
      </c>
      <c r="E7" s="54">
        <f t="shared" si="6"/>
        <v>-1</v>
      </c>
      <c r="F7" s="54">
        <f t="shared" si="1"/>
        <v>0</v>
      </c>
      <c r="G7" s="54">
        <f t="shared" si="2"/>
        <v>-1</v>
      </c>
      <c r="H7" s="13">
        <f>+'Oct midyear Madison Prep'!H7*0.9</f>
        <v>5507.1523302190717</v>
      </c>
      <c r="I7" s="13">
        <f>+'Oct midyear Madison Prep'!I7*0.9</f>
        <v>527.18399999999997</v>
      </c>
      <c r="J7" s="13">
        <f t="shared" si="7"/>
        <v>3017.1681651095359</v>
      </c>
      <c r="K7" s="14">
        <f t="shared" si="3"/>
        <v>-3017.1681651095359</v>
      </c>
      <c r="L7" s="13">
        <f t="shared" si="4"/>
        <v>0</v>
      </c>
      <c r="M7" s="13">
        <f t="shared" si="5"/>
        <v>-3017.1681651095359</v>
      </c>
    </row>
    <row r="8" spans="1:13" ht="14.25" x14ac:dyDescent="0.2">
      <c r="A8" s="60">
        <v>5</v>
      </c>
      <c r="B8" s="22" t="s">
        <v>159</v>
      </c>
      <c r="C8" s="55">
        <f>+'10.1.14_SIS'!CL9</f>
        <v>23</v>
      </c>
      <c r="D8" s="55">
        <f>+'2.1.15_SIS'!CI9</f>
        <v>24</v>
      </c>
      <c r="E8" s="55">
        <f t="shared" si="6"/>
        <v>1</v>
      </c>
      <c r="F8" s="55">
        <f t="shared" si="1"/>
        <v>1</v>
      </c>
      <c r="G8" s="55">
        <f t="shared" si="2"/>
        <v>0</v>
      </c>
      <c r="H8" s="11">
        <f>+'Oct midyear Madison Prep'!H8*0.9</f>
        <v>4742.0465094089204</v>
      </c>
      <c r="I8" s="11">
        <f>+'Oct midyear Madison Prep'!I8*0.9</f>
        <v>500.31899999999996</v>
      </c>
      <c r="J8" s="11">
        <f t="shared" si="7"/>
        <v>2621.1827547044604</v>
      </c>
      <c r="K8" s="10">
        <f t="shared" si="3"/>
        <v>2621.1827547044604</v>
      </c>
      <c r="L8" s="11">
        <f t="shared" si="4"/>
        <v>2621.1827547044604</v>
      </c>
      <c r="M8" s="11">
        <f t="shared" si="5"/>
        <v>0</v>
      </c>
    </row>
    <row r="9" spans="1:13" ht="14.25" x14ac:dyDescent="0.2">
      <c r="A9" s="59">
        <v>6</v>
      </c>
      <c r="B9" s="20" t="s">
        <v>158</v>
      </c>
      <c r="C9" s="54">
        <f>+'10.1.14_SIS'!CL10</f>
        <v>13</v>
      </c>
      <c r="D9" s="54">
        <f>+'2.1.15_SIS'!CI10</f>
        <v>15</v>
      </c>
      <c r="E9" s="54">
        <f t="shared" si="6"/>
        <v>2</v>
      </c>
      <c r="F9" s="54">
        <f t="shared" si="1"/>
        <v>2</v>
      </c>
      <c r="G9" s="54">
        <f t="shared" si="2"/>
        <v>0</v>
      </c>
      <c r="H9" s="13">
        <f>+'Oct midyear Madison Prep'!H9*0.9</f>
        <v>4840.6577512460281</v>
      </c>
      <c r="I9" s="13">
        <f>+'Oct midyear Madison Prep'!I9*0.9</f>
        <v>490.9319999999999</v>
      </c>
      <c r="J9" s="13">
        <f t="shared" si="7"/>
        <v>2665.7948756230139</v>
      </c>
      <c r="K9" s="14">
        <f t="shared" si="3"/>
        <v>5331.5897512460278</v>
      </c>
      <c r="L9" s="13">
        <f t="shared" si="4"/>
        <v>5331.5897512460278</v>
      </c>
      <c r="M9" s="13">
        <f t="shared" si="5"/>
        <v>0</v>
      </c>
    </row>
    <row r="10" spans="1:13" ht="14.25" x14ac:dyDescent="0.2">
      <c r="A10" s="59">
        <v>7</v>
      </c>
      <c r="B10" s="20" t="s">
        <v>157</v>
      </c>
      <c r="C10" s="54">
        <f>+'10.1.14_SIS'!CL11</f>
        <v>5</v>
      </c>
      <c r="D10" s="54">
        <f>+'2.1.15_SIS'!CI11</f>
        <v>6</v>
      </c>
      <c r="E10" s="54">
        <f t="shared" si="6"/>
        <v>1</v>
      </c>
      <c r="F10" s="54">
        <f t="shared" si="1"/>
        <v>1</v>
      </c>
      <c r="G10" s="54">
        <f t="shared" si="2"/>
        <v>0</v>
      </c>
      <c r="H10" s="13">
        <f>+'Oct midyear Madison Prep'!H10*0.9</f>
        <v>2018.7028767123288</v>
      </c>
      <c r="I10" s="13">
        <f>+'Oct midyear Madison Prep'!I10*0.9</f>
        <v>681.22799999999984</v>
      </c>
      <c r="J10" s="13">
        <f t="shared" si="7"/>
        <v>1349.9654383561642</v>
      </c>
      <c r="K10" s="14">
        <f t="shared" si="3"/>
        <v>1349.9654383561642</v>
      </c>
      <c r="L10" s="13">
        <f t="shared" si="4"/>
        <v>1349.9654383561642</v>
      </c>
      <c r="M10" s="13">
        <f t="shared" si="5"/>
        <v>0</v>
      </c>
    </row>
    <row r="11" spans="1:13" ht="14.25" x14ac:dyDescent="0.2">
      <c r="A11" s="59">
        <v>8</v>
      </c>
      <c r="B11" s="20" t="s">
        <v>156</v>
      </c>
      <c r="C11" s="54">
        <f>+'10.1.14_SIS'!CL12</f>
        <v>52</v>
      </c>
      <c r="D11" s="54">
        <f>+'2.1.15_SIS'!CI12</f>
        <v>49</v>
      </c>
      <c r="E11" s="54">
        <f t="shared" si="6"/>
        <v>-3</v>
      </c>
      <c r="F11" s="54">
        <f t="shared" si="1"/>
        <v>0</v>
      </c>
      <c r="G11" s="54">
        <f t="shared" si="2"/>
        <v>-3</v>
      </c>
      <c r="H11" s="13">
        <f>+'Oct midyear Madison Prep'!H11*0.9</f>
        <v>4202.822213602969</v>
      </c>
      <c r="I11" s="13">
        <f>+'Oct midyear Madison Prep'!I11*0.9</f>
        <v>653.18399999999997</v>
      </c>
      <c r="J11" s="13">
        <f t="shared" si="7"/>
        <v>2428.0031068014846</v>
      </c>
      <c r="K11" s="14">
        <f t="shared" si="3"/>
        <v>-7284.0093204044533</v>
      </c>
      <c r="L11" s="13">
        <f t="shared" si="4"/>
        <v>0</v>
      </c>
      <c r="M11" s="13">
        <f t="shared" si="5"/>
        <v>-7284.0093204044533</v>
      </c>
    </row>
    <row r="12" spans="1:13" ht="14.25" x14ac:dyDescent="0.2">
      <c r="A12" s="59">
        <v>9</v>
      </c>
      <c r="B12" s="20" t="s">
        <v>155</v>
      </c>
      <c r="C12" s="54">
        <f>+'10.1.14_SIS'!CL13</f>
        <v>109</v>
      </c>
      <c r="D12" s="54">
        <f>+'2.1.15_SIS'!CI13</f>
        <v>108</v>
      </c>
      <c r="E12" s="54">
        <f t="shared" si="6"/>
        <v>-1</v>
      </c>
      <c r="F12" s="54">
        <f t="shared" si="1"/>
        <v>0</v>
      </c>
      <c r="G12" s="54">
        <f t="shared" si="2"/>
        <v>-1</v>
      </c>
      <c r="H12" s="13">
        <f>+'Oct midyear Madison Prep'!H12*0.9</f>
        <v>4169.215356484051</v>
      </c>
      <c r="I12" s="13">
        <f>+'Oct midyear Madison Prep'!I12*0.9</f>
        <v>670.28399999999999</v>
      </c>
      <c r="J12" s="13">
        <f t="shared" si="7"/>
        <v>2419.7496782420253</v>
      </c>
      <c r="K12" s="14">
        <f t="shared" si="3"/>
        <v>-2419.7496782420253</v>
      </c>
      <c r="L12" s="13">
        <f t="shared" si="4"/>
        <v>0</v>
      </c>
      <c r="M12" s="13">
        <f t="shared" si="5"/>
        <v>-2419.7496782420253</v>
      </c>
    </row>
    <row r="13" spans="1:13" ht="14.25" x14ac:dyDescent="0.2">
      <c r="A13" s="60">
        <v>10</v>
      </c>
      <c r="B13" s="22" t="s">
        <v>154</v>
      </c>
      <c r="C13" s="55">
        <f>+'10.1.14_SIS'!CL14</f>
        <v>65</v>
      </c>
      <c r="D13" s="55">
        <f>+'2.1.15_SIS'!CI14</f>
        <v>71</v>
      </c>
      <c r="E13" s="55">
        <f t="shared" si="6"/>
        <v>6</v>
      </c>
      <c r="F13" s="55">
        <f t="shared" si="1"/>
        <v>6</v>
      </c>
      <c r="G13" s="55">
        <f t="shared" si="2"/>
        <v>0</v>
      </c>
      <c r="H13" s="11">
        <f>+'Oct midyear Madison Prep'!H13*0.9</f>
        <v>3945.9372605266249</v>
      </c>
      <c r="I13" s="11">
        <f>+'Oct midyear Madison Prep'!I13*0.9</f>
        <v>547.2360000000001</v>
      </c>
      <c r="J13" s="11">
        <f t="shared" si="7"/>
        <v>2246.5866302633126</v>
      </c>
      <c r="K13" s="10">
        <f t="shared" si="3"/>
        <v>13479.519781579875</v>
      </c>
      <c r="L13" s="11">
        <f t="shared" si="4"/>
        <v>13479.519781579875</v>
      </c>
      <c r="M13" s="11">
        <f t="shared" si="5"/>
        <v>0</v>
      </c>
    </row>
    <row r="14" spans="1:13" ht="14.25" x14ac:dyDescent="0.2">
      <c r="A14" s="59">
        <v>11</v>
      </c>
      <c r="B14" s="20" t="s">
        <v>153</v>
      </c>
      <c r="C14" s="54">
        <f>+'10.1.14_SIS'!CL15</f>
        <v>2</v>
      </c>
      <c r="D14" s="54">
        <f>+'2.1.15_SIS'!CI15</f>
        <v>2</v>
      </c>
      <c r="E14" s="54">
        <f t="shared" si="6"/>
        <v>0</v>
      </c>
      <c r="F14" s="54">
        <f t="shared" si="1"/>
        <v>0</v>
      </c>
      <c r="G14" s="54">
        <f t="shared" si="2"/>
        <v>0</v>
      </c>
      <c r="H14" s="13">
        <f>+'Oct midyear Madison Prep'!H14*0.9</f>
        <v>6388.683501271802</v>
      </c>
      <c r="I14" s="13">
        <f>+'Oct midyear Madison Prep'!I14*0.9</f>
        <v>635.89499999999998</v>
      </c>
      <c r="J14" s="13">
        <f t="shared" si="7"/>
        <v>3512.2892506359012</v>
      </c>
      <c r="K14" s="14">
        <f t="shared" si="3"/>
        <v>0</v>
      </c>
      <c r="L14" s="13">
        <f t="shared" si="4"/>
        <v>0</v>
      </c>
      <c r="M14" s="13">
        <f t="shared" si="5"/>
        <v>0</v>
      </c>
    </row>
    <row r="15" spans="1:13" ht="14.25" x14ac:dyDescent="0.2">
      <c r="A15" s="59">
        <v>12</v>
      </c>
      <c r="B15" s="20" t="s">
        <v>152</v>
      </c>
      <c r="C15" s="54">
        <f>+'10.1.14_SIS'!CL16</f>
        <v>1</v>
      </c>
      <c r="D15" s="54">
        <f>+'2.1.15_SIS'!CI16</f>
        <v>2</v>
      </c>
      <c r="E15" s="54">
        <f t="shared" si="6"/>
        <v>1</v>
      </c>
      <c r="F15" s="54">
        <f t="shared" si="1"/>
        <v>1</v>
      </c>
      <c r="G15" s="54">
        <f t="shared" si="2"/>
        <v>0</v>
      </c>
      <c r="H15" s="13">
        <f>+'Oct midyear Madison Prep'!H15*0.9</f>
        <v>1499.9436885245902</v>
      </c>
      <c r="I15" s="13">
        <f>+'Oct midyear Madison Prep'!I15*0.9</f>
        <v>956.97899999999993</v>
      </c>
      <c r="J15" s="13">
        <f t="shared" si="7"/>
        <v>1228.4613442622951</v>
      </c>
      <c r="K15" s="14">
        <f t="shared" si="3"/>
        <v>1228.4613442622951</v>
      </c>
      <c r="L15" s="13">
        <f t="shared" si="4"/>
        <v>1228.4613442622951</v>
      </c>
      <c r="M15" s="13">
        <f t="shared" si="5"/>
        <v>0</v>
      </c>
    </row>
    <row r="16" spans="1:13" ht="14.25" x14ac:dyDescent="0.2">
      <c r="A16" s="59">
        <v>13</v>
      </c>
      <c r="B16" s="20" t="s">
        <v>151</v>
      </c>
      <c r="C16" s="54">
        <f>+'10.1.14_SIS'!CL17</f>
        <v>5</v>
      </c>
      <c r="D16" s="54">
        <f>+'2.1.15_SIS'!CI17</f>
        <v>3</v>
      </c>
      <c r="E16" s="54">
        <f t="shared" si="6"/>
        <v>-2</v>
      </c>
      <c r="F16" s="54">
        <f t="shared" si="1"/>
        <v>0</v>
      </c>
      <c r="G16" s="54">
        <f t="shared" si="2"/>
        <v>-2</v>
      </c>
      <c r="H16" s="13">
        <f>+'Oct midyear Madison Prep'!H16*0.9</f>
        <v>5790.2667982498988</v>
      </c>
      <c r="I16" s="13">
        <f>+'Oct midyear Madison Prep'!I16*0.9</f>
        <v>674.48700000000008</v>
      </c>
      <c r="J16" s="13">
        <f t="shared" si="7"/>
        <v>3232.3768991249494</v>
      </c>
      <c r="K16" s="14">
        <f t="shared" si="3"/>
        <v>-6464.7537982498989</v>
      </c>
      <c r="L16" s="13">
        <f t="shared" si="4"/>
        <v>0</v>
      </c>
      <c r="M16" s="13">
        <f t="shared" si="5"/>
        <v>-6464.7537982498989</v>
      </c>
    </row>
    <row r="17" spans="1:13" ht="14.25" x14ac:dyDescent="0.2">
      <c r="A17" s="59">
        <v>14</v>
      </c>
      <c r="B17" s="20" t="s">
        <v>150</v>
      </c>
      <c r="C17" s="54">
        <f>+'10.1.14_SIS'!CL18</f>
        <v>22</v>
      </c>
      <c r="D17" s="54">
        <f>+'2.1.15_SIS'!CI18</f>
        <v>23</v>
      </c>
      <c r="E17" s="54">
        <f t="shared" si="6"/>
        <v>1</v>
      </c>
      <c r="F17" s="54">
        <f t="shared" si="1"/>
        <v>1</v>
      </c>
      <c r="G17" s="54">
        <f t="shared" si="2"/>
        <v>0</v>
      </c>
      <c r="H17" s="13">
        <f>+'Oct midyear Madison Prep'!H17*0.9</f>
        <v>4801.4558471250002</v>
      </c>
      <c r="I17" s="13">
        <f>+'Oct midyear Madison Prep'!I17*0.9</f>
        <v>728.98199999999997</v>
      </c>
      <c r="J17" s="13">
        <f t="shared" si="7"/>
        <v>2765.2189235625001</v>
      </c>
      <c r="K17" s="14">
        <f t="shared" si="3"/>
        <v>2765.2189235625001</v>
      </c>
      <c r="L17" s="13">
        <f t="shared" si="4"/>
        <v>2765.2189235625001</v>
      </c>
      <c r="M17" s="13">
        <f t="shared" si="5"/>
        <v>0</v>
      </c>
    </row>
    <row r="18" spans="1:13" ht="14.25" x14ac:dyDescent="0.2">
      <c r="A18" s="60">
        <v>15</v>
      </c>
      <c r="B18" s="22" t="s">
        <v>149</v>
      </c>
      <c r="C18" s="55">
        <f>+'10.1.14_SIS'!CL19</f>
        <v>5</v>
      </c>
      <c r="D18" s="55">
        <f>+'2.1.15_SIS'!CI19</f>
        <v>6</v>
      </c>
      <c r="E18" s="55">
        <f t="shared" si="6"/>
        <v>1</v>
      </c>
      <c r="F18" s="55">
        <f t="shared" si="1"/>
        <v>1</v>
      </c>
      <c r="G18" s="55">
        <f t="shared" si="2"/>
        <v>0</v>
      </c>
      <c r="H18" s="11">
        <f>+'Oct midyear Madison Prep'!H18*0.9</f>
        <v>5174.8456692653954</v>
      </c>
      <c r="I18" s="11">
        <f>+'Oct midyear Madison Prep'!I18*0.9</f>
        <v>498.41999999999996</v>
      </c>
      <c r="J18" s="11">
        <f t="shared" si="7"/>
        <v>2836.6328346326977</v>
      </c>
      <c r="K18" s="10">
        <f t="shared" si="3"/>
        <v>2836.6328346326977</v>
      </c>
      <c r="L18" s="11">
        <f t="shared" si="4"/>
        <v>2836.6328346326977</v>
      </c>
      <c r="M18" s="11">
        <f t="shared" si="5"/>
        <v>0</v>
      </c>
    </row>
    <row r="19" spans="1:13" ht="14.25" x14ac:dyDescent="0.2">
      <c r="A19" s="59">
        <v>16</v>
      </c>
      <c r="B19" s="20" t="s">
        <v>148</v>
      </c>
      <c r="C19" s="54">
        <f>+'10.1.14_SIS'!CL20</f>
        <v>7</v>
      </c>
      <c r="D19" s="54">
        <f>+'2.1.15_SIS'!CI20</f>
        <v>6</v>
      </c>
      <c r="E19" s="54">
        <f t="shared" si="6"/>
        <v>-1</v>
      </c>
      <c r="F19" s="54">
        <f t="shared" si="1"/>
        <v>0</v>
      </c>
      <c r="G19" s="54">
        <f t="shared" si="2"/>
        <v>-1</v>
      </c>
      <c r="H19" s="13">
        <f>+'Oct midyear Madison Prep'!H19*0.9</f>
        <v>1782.2244918907822</v>
      </c>
      <c r="I19" s="13">
        <f>+'Oct midyear Madison Prep'!I19*0.9</f>
        <v>618.05700000000002</v>
      </c>
      <c r="J19" s="13">
        <f t="shared" si="7"/>
        <v>1200.1407459453912</v>
      </c>
      <c r="K19" s="14">
        <f t="shared" si="3"/>
        <v>-1200.1407459453912</v>
      </c>
      <c r="L19" s="13">
        <f t="shared" si="4"/>
        <v>0</v>
      </c>
      <c r="M19" s="13">
        <f t="shared" si="5"/>
        <v>-1200.1407459453912</v>
      </c>
    </row>
    <row r="20" spans="1:13" ht="14.25" x14ac:dyDescent="0.2">
      <c r="A20" s="59">
        <v>17</v>
      </c>
      <c r="B20" s="20" t="s">
        <v>147</v>
      </c>
      <c r="C20" s="54">
        <f>+'10.1.14_SIS'!CL21</f>
        <v>143</v>
      </c>
      <c r="D20" s="54">
        <f>+'2.1.15_SIS'!CI21</f>
        <v>152</v>
      </c>
      <c r="E20" s="54">
        <f t="shared" si="6"/>
        <v>9</v>
      </c>
      <c r="F20" s="54">
        <f t="shared" si="1"/>
        <v>9</v>
      </c>
      <c r="G20" s="54">
        <f t="shared" si="2"/>
        <v>0</v>
      </c>
      <c r="H20" s="13">
        <f>+'Oct midyear Madison Prep'!H20*0.9</f>
        <v>3027.2382331429048</v>
      </c>
      <c r="I20" s="13">
        <f>+'Oct midyear Madison Prep'!I20*0.9</f>
        <v>721.32986175126121</v>
      </c>
      <c r="J20" s="13">
        <f t="shared" si="7"/>
        <v>1874.2840474470831</v>
      </c>
      <c r="K20" s="14">
        <f t="shared" si="3"/>
        <v>16868.556427023748</v>
      </c>
      <c r="L20" s="13">
        <f t="shared" si="4"/>
        <v>16868.556427023748</v>
      </c>
      <c r="M20" s="13">
        <f t="shared" si="5"/>
        <v>0</v>
      </c>
    </row>
    <row r="21" spans="1:13" ht="14.25" x14ac:dyDescent="0.2">
      <c r="A21" s="59">
        <v>18</v>
      </c>
      <c r="B21" s="20" t="s">
        <v>146</v>
      </c>
      <c r="C21" s="54">
        <f>+'10.1.14_SIS'!CL22</f>
        <v>3</v>
      </c>
      <c r="D21" s="54">
        <f>+'2.1.15_SIS'!CI22</f>
        <v>3</v>
      </c>
      <c r="E21" s="54">
        <f t="shared" si="6"/>
        <v>0</v>
      </c>
      <c r="F21" s="54">
        <f t="shared" si="1"/>
        <v>0</v>
      </c>
      <c r="G21" s="54">
        <f t="shared" si="2"/>
        <v>0</v>
      </c>
      <c r="H21" s="13">
        <f>+'Oct midyear Madison Prep'!H21*0.9</f>
        <v>5719.0980150428159</v>
      </c>
      <c r="I21" s="13">
        <f>+'Oct midyear Madison Prep'!I21*0.9</f>
        <v>761.3549999999999</v>
      </c>
      <c r="J21" s="13">
        <f t="shared" si="7"/>
        <v>3240.2265075214077</v>
      </c>
      <c r="K21" s="14">
        <f t="shared" si="3"/>
        <v>0</v>
      </c>
      <c r="L21" s="13">
        <f t="shared" si="4"/>
        <v>0</v>
      </c>
      <c r="M21" s="13">
        <f t="shared" si="5"/>
        <v>0</v>
      </c>
    </row>
    <row r="22" spans="1:13" ht="14.25" x14ac:dyDescent="0.2">
      <c r="A22" s="59">
        <v>19</v>
      </c>
      <c r="B22" s="20" t="s">
        <v>145</v>
      </c>
      <c r="C22" s="54">
        <f>+'10.1.14_SIS'!CL23</f>
        <v>11</v>
      </c>
      <c r="D22" s="54">
        <f>+'2.1.15_SIS'!CI23</f>
        <v>8</v>
      </c>
      <c r="E22" s="54">
        <f t="shared" si="6"/>
        <v>-3</v>
      </c>
      <c r="F22" s="54">
        <f t="shared" si="1"/>
        <v>0</v>
      </c>
      <c r="G22" s="54">
        <f t="shared" si="2"/>
        <v>-3</v>
      </c>
      <c r="H22" s="13">
        <f>+'Oct midyear Madison Prep'!H22*0.9</f>
        <v>4782.9529682514403</v>
      </c>
      <c r="I22" s="13">
        <f>+'Oct midyear Madison Prep'!I22*0.9</f>
        <v>814.88699999999994</v>
      </c>
      <c r="J22" s="13">
        <f t="shared" si="7"/>
        <v>2798.91998412572</v>
      </c>
      <c r="K22" s="14">
        <f t="shared" si="3"/>
        <v>-8396.7599523771605</v>
      </c>
      <c r="L22" s="13">
        <f t="shared" si="4"/>
        <v>0</v>
      </c>
      <c r="M22" s="13">
        <f t="shared" si="5"/>
        <v>-8396.7599523771605</v>
      </c>
    </row>
    <row r="23" spans="1:13" ht="14.25" x14ac:dyDescent="0.2">
      <c r="A23" s="60">
        <v>20</v>
      </c>
      <c r="B23" s="22" t="s">
        <v>144</v>
      </c>
      <c r="C23" s="55">
        <f>+'10.1.14_SIS'!CL24</f>
        <v>6</v>
      </c>
      <c r="D23" s="55">
        <f>+'2.1.15_SIS'!CI24</f>
        <v>8</v>
      </c>
      <c r="E23" s="55">
        <f t="shared" si="6"/>
        <v>2</v>
      </c>
      <c r="F23" s="55">
        <f t="shared" si="1"/>
        <v>2</v>
      </c>
      <c r="G23" s="55">
        <f t="shared" si="2"/>
        <v>0</v>
      </c>
      <c r="H23" s="11">
        <f>+'Oct midyear Madison Prep'!H23*0.9</f>
        <v>4750.6681409005814</v>
      </c>
      <c r="I23" s="11">
        <f>+'Oct midyear Madison Prep'!I23*0.9</f>
        <v>527.553</v>
      </c>
      <c r="J23" s="11">
        <f t="shared" si="7"/>
        <v>2639.1105704502907</v>
      </c>
      <c r="K23" s="10">
        <f t="shared" si="3"/>
        <v>5278.2211409005813</v>
      </c>
      <c r="L23" s="11">
        <f t="shared" si="4"/>
        <v>5278.2211409005813</v>
      </c>
      <c r="M23" s="11">
        <f t="shared" si="5"/>
        <v>0</v>
      </c>
    </row>
    <row r="24" spans="1:13" ht="14.25" x14ac:dyDescent="0.2">
      <c r="A24" s="59">
        <v>21</v>
      </c>
      <c r="B24" s="20" t="s">
        <v>143</v>
      </c>
      <c r="C24" s="54">
        <f>+'10.1.14_SIS'!CL25</f>
        <v>8</v>
      </c>
      <c r="D24" s="54">
        <f>+'2.1.15_SIS'!CI25</f>
        <v>7</v>
      </c>
      <c r="E24" s="54">
        <f t="shared" si="6"/>
        <v>-1</v>
      </c>
      <c r="F24" s="54">
        <f t="shared" si="1"/>
        <v>0</v>
      </c>
      <c r="G24" s="54">
        <f t="shared" si="2"/>
        <v>-1</v>
      </c>
      <c r="H24" s="13">
        <f>+'Oct midyear Madison Prep'!H24*0.9</f>
        <v>5474.0738066280992</v>
      </c>
      <c r="I24" s="13">
        <f>+'Oct midyear Madison Prep'!I24*0.9</f>
        <v>549.31500000000005</v>
      </c>
      <c r="J24" s="13">
        <f t="shared" si="7"/>
        <v>3011.6944033140499</v>
      </c>
      <c r="K24" s="14">
        <f t="shared" si="3"/>
        <v>-3011.6944033140499</v>
      </c>
      <c r="L24" s="13">
        <f t="shared" si="4"/>
        <v>0</v>
      </c>
      <c r="M24" s="13">
        <f t="shared" si="5"/>
        <v>-3011.6944033140499</v>
      </c>
    </row>
    <row r="25" spans="1:13" ht="14.25" x14ac:dyDescent="0.2">
      <c r="A25" s="59">
        <v>22</v>
      </c>
      <c r="B25" s="20" t="s">
        <v>142</v>
      </c>
      <c r="C25" s="54">
        <f>+'10.1.14_SIS'!CL26</f>
        <v>16</v>
      </c>
      <c r="D25" s="54">
        <f>+'2.1.15_SIS'!CI26</f>
        <v>16</v>
      </c>
      <c r="E25" s="54">
        <f t="shared" si="6"/>
        <v>0</v>
      </c>
      <c r="F25" s="54">
        <f t="shared" si="1"/>
        <v>0</v>
      </c>
      <c r="G25" s="54">
        <f t="shared" si="2"/>
        <v>0</v>
      </c>
      <c r="H25" s="13">
        <f>+'Oct midyear Madison Prep'!H25*0.9</f>
        <v>5774.4989827376394</v>
      </c>
      <c r="I25" s="13">
        <f>+'Oct midyear Madison Prep'!I25*0.9</f>
        <v>446.72400000000005</v>
      </c>
      <c r="J25" s="13">
        <f t="shared" si="7"/>
        <v>3110.6114913688198</v>
      </c>
      <c r="K25" s="14">
        <f t="shared" si="3"/>
        <v>0</v>
      </c>
      <c r="L25" s="13">
        <f t="shared" si="4"/>
        <v>0</v>
      </c>
      <c r="M25" s="13">
        <f t="shared" si="5"/>
        <v>0</v>
      </c>
    </row>
    <row r="26" spans="1:13" ht="14.25" x14ac:dyDescent="0.2">
      <c r="A26" s="59">
        <v>23</v>
      </c>
      <c r="B26" s="20" t="s">
        <v>141</v>
      </c>
      <c r="C26" s="54">
        <f>+'10.1.14_SIS'!CL27</f>
        <v>27</v>
      </c>
      <c r="D26" s="54">
        <f>+'2.1.15_SIS'!CI27</f>
        <v>24</v>
      </c>
      <c r="E26" s="54">
        <f t="shared" si="6"/>
        <v>-3</v>
      </c>
      <c r="F26" s="54">
        <f t="shared" si="1"/>
        <v>0</v>
      </c>
      <c r="G26" s="54">
        <f t="shared" si="2"/>
        <v>-3</v>
      </c>
      <c r="H26" s="13">
        <f>+'Oct midyear Madison Prep'!H26*0.9</f>
        <v>4509.9193739381244</v>
      </c>
      <c r="I26" s="13">
        <f>+'Oct midyear Madison Prep'!I26*0.9</f>
        <v>619.72200000000009</v>
      </c>
      <c r="J26" s="13">
        <f t="shared" si="7"/>
        <v>2564.8206869690621</v>
      </c>
      <c r="K26" s="14">
        <f t="shared" si="3"/>
        <v>-7694.4620609071862</v>
      </c>
      <c r="L26" s="13">
        <f t="shared" si="4"/>
        <v>0</v>
      </c>
      <c r="M26" s="13">
        <f t="shared" si="5"/>
        <v>-7694.4620609071862</v>
      </c>
    </row>
    <row r="27" spans="1:13" ht="14.25" x14ac:dyDescent="0.2">
      <c r="A27" s="59">
        <v>24</v>
      </c>
      <c r="B27" s="20" t="s">
        <v>140</v>
      </c>
      <c r="C27" s="54">
        <f>+'10.1.14_SIS'!CL28</f>
        <v>2</v>
      </c>
      <c r="D27" s="54">
        <f>+'2.1.15_SIS'!CI28</f>
        <v>4</v>
      </c>
      <c r="E27" s="54">
        <f t="shared" si="6"/>
        <v>2</v>
      </c>
      <c r="F27" s="54">
        <f t="shared" si="1"/>
        <v>2</v>
      </c>
      <c r="G27" s="54">
        <f t="shared" si="2"/>
        <v>0</v>
      </c>
      <c r="H27" s="13">
        <f>+'Oct midyear Madison Prep'!H27*0.9</f>
        <v>2350.5066325419298</v>
      </c>
      <c r="I27" s="13">
        <f>+'Oct midyear Madison Prep'!I27*0.9</f>
        <v>768.82499999999993</v>
      </c>
      <c r="J27" s="13">
        <f t="shared" si="7"/>
        <v>1559.6658162709648</v>
      </c>
      <c r="K27" s="14">
        <f t="shared" si="3"/>
        <v>3119.3316325419296</v>
      </c>
      <c r="L27" s="13">
        <f t="shared" si="4"/>
        <v>3119.3316325419296</v>
      </c>
      <c r="M27" s="13">
        <f t="shared" si="5"/>
        <v>0</v>
      </c>
    </row>
    <row r="28" spans="1:13" ht="14.25" x14ac:dyDescent="0.2">
      <c r="A28" s="60">
        <v>25</v>
      </c>
      <c r="B28" s="22" t="s">
        <v>139</v>
      </c>
      <c r="C28" s="55">
        <f>+'10.1.14_SIS'!CL29</f>
        <v>4</v>
      </c>
      <c r="D28" s="55">
        <f>+'2.1.15_SIS'!CI29</f>
        <v>2</v>
      </c>
      <c r="E28" s="55">
        <f t="shared" si="6"/>
        <v>-2</v>
      </c>
      <c r="F28" s="55">
        <f t="shared" si="1"/>
        <v>0</v>
      </c>
      <c r="G28" s="55">
        <f t="shared" si="2"/>
        <v>-2</v>
      </c>
      <c r="H28" s="11">
        <f>+'Oct midyear Madison Prep'!H28*0.9</f>
        <v>3755.7648247451129</v>
      </c>
      <c r="I28" s="11">
        <f>+'Oct midyear Madison Prep'!I28*0.9</f>
        <v>588.35700000000008</v>
      </c>
      <c r="J28" s="11">
        <f t="shared" si="7"/>
        <v>2172.0609123725567</v>
      </c>
      <c r="K28" s="10">
        <f t="shared" si="3"/>
        <v>-4344.1218247451134</v>
      </c>
      <c r="L28" s="11">
        <f t="shared" si="4"/>
        <v>0</v>
      </c>
      <c r="M28" s="11">
        <f t="shared" si="5"/>
        <v>-4344.1218247451134</v>
      </c>
    </row>
    <row r="29" spans="1:13" ht="14.25" x14ac:dyDescent="0.2">
      <c r="A29" s="59">
        <v>26</v>
      </c>
      <c r="B29" s="20" t="s">
        <v>138</v>
      </c>
      <c r="C29" s="54">
        <f>+'10.1.14_SIS'!CL30</f>
        <v>137</v>
      </c>
      <c r="D29" s="54">
        <f>+'2.1.15_SIS'!CI30</f>
        <v>142</v>
      </c>
      <c r="E29" s="54">
        <f t="shared" si="6"/>
        <v>5</v>
      </c>
      <c r="F29" s="54">
        <f t="shared" si="1"/>
        <v>5</v>
      </c>
      <c r="G29" s="54">
        <f t="shared" si="2"/>
        <v>0</v>
      </c>
      <c r="H29" s="13">
        <f>+'Oct midyear Madison Prep'!H29*0.9</f>
        <v>3082.1084973513753</v>
      </c>
      <c r="I29" s="13">
        <f>+'Oct midyear Madison Prep'!I29*0.9</f>
        <v>753.14700000000005</v>
      </c>
      <c r="J29" s="13">
        <f t="shared" si="7"/>
        <v>1917.6277486756876</v>
      </c>
      <c r="K29" s="14">
        <f t="shared" si="3"/>
        <v>9588.1387433784384</v>
      </c>
      <c r="L29" s="13">
        <f t="shared" si="4"/>
        <v>9588.1387433784384</v>
      </c>
      <c r="M29" s="13">
        <f t="shared" si="5"/>
        <v>0</v>
      </c>
    </row>
    <row r="30" spans="1:13" ht="14.25" x14ac:dyDescent="0.2">
      <c r="A30" s="59">
        <v>27</v>
      </c>
      <c r="B30" s="20" t="s">
        <v>137</v>
      </c>
      <c r="C30" s="54">
        <f>+'10.1.14_SIS'!CL31</f>
        <v>3</v>
      </c>
      <c r="D30" s="54">
        <f>+'2.1.15_SIS'!CI31</f>
        <v>3</v>
      </c>
      <c r="E30" s="54">
        <f t="shared" si="6"/>
        <v>0</v>
      </c>
      <c r="F30" s="54">
        <f t="shared" si="1"/>
        <v>0</v>
      </c>
      <c r="G30" s="54">
        <f t="shared" si="2"/>
        <v>0</v>
      </c>
      <c r="H30" s="13">
        <f>+'Oct midyear Madison Prep'!H30*0.9</f>
        <v>5224.4112455979302</v>
      </c>
      <c r="I30" s="13">
        <f>+'Oct midyear Madison Prep'!I30*0.9</f>
        <v>623.75400000000002</v>
      </c>
      <c r="J30" s="13">
        <f t="shared" si="7"/>
        <v>2924.0826227989651</v>
      </c>
      <c r="K30" s="14">
        <f t="shared" si="3"/>
        <v>0</v>
      </c>
      <c r="L30" s="13">
        <f t="shared" si="4"/>
        <v>0</v>
      </c>
      <c r="M30" s="13">
        <f t="shared" si="5"/>
        <v>0</v>
      </c>
    </row>
    <row r="31" spans="1:13" ht="14.25" x14ac:dyDescent="0.2">
      <c r="A31" s="59">
        <v>28</v>
      </c>
      <c r="B31" s="20" t="s">
        <v>136</v>
      </c>
      <c r="C31" s="54">
        <f>+'10.1.14_SIS'!CL32</f>
        <v>74</v>
      </c>
      <c r="D31" s="54">
        <f>+'2.1.15_SIS'!CI32</f>
        <v>83</v>
      </c>
      <c r="E31" s="54">
        <f t="shared" si="6"/>
        <v>9</v>
      </c>
      <c r="F31" s="54">
        <f t="shared" si="1"/>
        <v>9</v>
      </c>
      <c r="G31" s="54">
        <f t="shared" si="2"/>
        <v>0</v>
      </c>
      <c r="H31" s="13">
        <f>+'Oct midyear Madison Prep'!H31*0.9</f>
        <v>2823.6742961911941</v>
      </c>
      <c r="I31" s="13">
        <f>+'Oct midyear Madison Prep'!I31*0.9</f>
        <v>624.96</v>
      </c>
      <c r="J31" s="13">
        <f t="shared" si="7"/>
        <v>1724.3171480955971</v>
      </c>
      <c r="K31" s="14">
        <f t="shared" si="3"/>
        <v>15518.854332860374</v>
      </c>
      <c r="L31" s="13">
        <f t="shared" si="4"/>
        <v>15518.854332860374</v>
      </c>
      <c r="M31" s="13">
        <f t="shared" si="5"/>
        <v>0</v>
      </c>
    </row>
    <row r="32" spans="1:13" ht="14.25" x14ac:dyDescent="0.2">
      <c r="A32" s="59">
        <v>29</v>
      </c>
      <c r="B32" s="20" t="s">
        <v>135</v>
      </c>
      <c r="C32" s="54">
        <f>+'10.1.14_SIS'!CL33</f>
        <v>8</v>
      </c>
      <c r="D32" s="54">
        <f>+'2.1.15_SIS'!CI33</f>
        <v>14</v>
      </c>
      <c r="E32" s="54">
        <f t="shared" si="6"/>
        <v>6</v>
      </c>
      <c r="F32" s="54">
        <f t="shared" si="1"/>
        <v>6</v>
      </c>
      <c r="G32" s="54">
        <f t="shared" si="2"/>
        <v>0</v>
      </c>
      <c r="H32" s="13">
        <f>+'Oct midyear Madison Prep'!H32*0.9</f>
        <v>3455.1110889156353</v>
      </c>
      <c r="I32" s="13">
        <f>+'Oct midyear Madison Prep'!I32*0.9</f>
        <v>679.45499999999993</v>
      </c>
      <c r="J32" s="13">
        <f t="shared" si="7"/>
        <v>2067.2830444578176</v>
      </c>
      <c r="K32" s="14">
        <f t="shared" si="3"/>
        <v>12403.698266746906</v>
      </c>
      <c r="L32" s="13">
        <f t="shared" si="4"/>
        <v>12403.698266746906</v>
      </c>
      <c r="M32" s="13">
        <f t="shared" si="5"/>
        <v>0</v>
      </c>
    </row>
    <row r="33" spans="1:13" ht="14.25" x14ac:dyDescent="0.2">
      <c r="A33" s="60">
        <v>30</v>
      </c>
      <c r="B33" s="22" t="s">
        <v>134</v>
      </c>
      <c r="C33" s="55">
        <f>+'10.1.14_SIS'!CL34</f>
        <v>12</v>
      </c>
      <c r="D33" s="55">
        <f>+'2.1.15_SIS'!CI34</f>
        <v>14</v>
      </c>
      <c r="E33" s="55">
        <f t="shared" si="6"/>
        <v>2</v>
      </c>
      <c r="F33" s="55">
        <f t="shared" si="1"/>
        <v>2</v>
      </c>
      <c r="G33" s="55">
        <f t="shared" si="2"/>
        <v>0</v>
      </c>
      <c r="H33" s="11">
        <f>+'Oct midyear Madison Prep'!H33*0.9</f>
        <v>5224.079454659709</v>
      </c>
      <c r="I33" s="11">
        <f>+'Oct midyear Madison Prep'!I33*0.9</f>
        <v>654.45299999999997</v>
      </c>
      <c r="J33" s="11">
        <f t="shared" si="7"/>
        <v>2939.2662273298547</v>
      </c>
      <c r="K33" s="10">
        <f t="shared" si="3"/>
        <v>5878.5324546597094</v>
      </c>
      <c r="L33" s="11">
        <f t="shared" si="4"/>
        <v>5878.5324546597094</v>
      </c>
      <c r="M33" s="11">
        <f t="shared" si="5"/>
        <v>0</v>
      </c>
    </row>
    <row r="34" spans="1:13" ht="14.25" x14ac:dyDescent="0.2">
      <c r="A34" s="59">
        <v>31</v>
      </c>
      <c r="B34" s="20" t="s">
        <v>133</v>
      </c>
      <c r="C34" s="54">
        <f>+'10.1.14_SIS'!CL35</f>
        <v>5</v>
      </c>
      <c r="D34" s="54">
        <f>+'2.1.15_SIS'!CI35</f>
        <v>4</v>
      </c>
      <c r="E34" s="54">
        <f t="shared" si="6"/>
        <v>-1</v>
      </c>
      <c r="F34" s="54">
        <f t="shared" si="1"/>
        <v>0</v>
      </c>
      <c r="G34" s="54">
        <f t="shared" si="2"/>
        <v>-1</v>
      </c>
      <c r="H34" s="13">
        <f>+'Oct midyear Madison Prep'!H34*0.9</f>
        <v>4068.5559045181681</v>
      </c>
      <c r="I34" s="13">
        <f>+'Oct midyear Madison Prep'!I34*0.9</f>
        <v>558.74700000000007</v>
      </c>
      <c r="J34" s="13">
        <f t="shared" si="7"/>
        <v>2313.6514522590842</v>
      </c>
      <c r="K34" s="14">
        <f t="shared" si="3"/>
        <v>-2313.6514522590842</v>
      </c>
      <c r="L34" s="13">
        <f t="shared" si="4"/>
        <v>0</v>
      </c>
      <c r="M34" s="13">
        <f t="shared" si="5"/>
        <v>-2313.6514522590842</v>
      </c>
    </row>
    <row r="35" spans="1:13" ht="14.25" x14ac:dyDescent="0.2">
      <c r="A35" s="59">
        <v>32</v>
      </c>
      <c r="B35" s="20" t="s">
        <v>132</v>
      </c>
      <c r="C35" s="54">
        <f>+'10.1.14_SIS'!CL36</f>
        <v>111</v>
      </c>
      <c r="D35" s="54">
        <f>+'2.1.15_SIS'!CI36</f>
        <v>124</v>
      </c>
      <c r="E35" s="54">
        <f t="shared" si="6"/>
        <v>13</v>
      </c>
      <c r="F35" s="54">
        <f t="shared" si="1"/>
        <v>13</v>
      </c>
      <c r="G35" s="54">
        <f t="shared" si="2"/>
        <v>0</v>
      </c>
      <c r="H35" s="13">
        <f>+'Oct midyear Madison Prep'!H35*0.9</f>
        <v>5087.5372701550141</v>
      </c>
      <c r="I35" s="13">
        <f>+'Oct midyear Madison Prep'!I35*0.9</f>
        <v>503.79300000000001</v>
      </c>
      <c r="J35" s="13">
        <f t="shared" si="7"/>
        <v>2795.6651350775069</v>
      </c>
      <c r="K35" s="14">
        <f t="shared" si="3"/>
        <v>36343.646756007591</v>
      </c>
      <c r="L35" s="13">
        <f t="shared" si="4"/>
        <v>36343.646756007591</v>
      </c>
      <c r="M35" s="13">
        <f t="shared" si="5"/>
        <v>0</v>
      </c>
    </row>
    <row r="36" spans="1:13" ht="14.25" x14ac:dyDescent="0.2">
      <c r="A36" s="59">
        <v>33</v>
      </c>
      <c r="B36" s="20" t="s">
        <v>131</v>
      </c>
      <c r="C36" s="54">
        <f>+'10.1.14_SIS'!CL37</f>
        <v>2</v>
      </c>
      <c r="D36" s="54">
        <f>+'2.1.15_SIS'!CI37</f>
        <v>2</v>
      </c>
      <c r="E36" s="54">
        <f t="shared" si="6"/>
        <v>0</v>
      </c>
      <c r="F36" s="54">
        <f t="shared" si="1"/>
        <v>0</v>
      </c>
      <c r="G36" s="54">
        <f t="shared" si="2"/>
        <v>0</v>
      </c>
      <c r="H36" s="13">
        <f>+'Oct midyear Madison Prep'!H36*0.9</f>
        <v>4910.6029102276707</v>
      </c>
      <c r="I36" s="13">
        <f>+'Oct midyear Madison Prep'!I36*0.9</f>
        <v>589.77900000000011</v>
      </c>
      <c r="J36" s="13">
        <f t="shared" si="7"/>
        <v>2750.1909551138356</v>
      </c>
      <c r="K36" s="14">
        <f t="shared" si="3"/>
        <v>0</v>
      </c>
      <c r="L36" s="13">
        <f t="shared" si="4"/>
        <v>0</v>
      </c>
      <c r="M36" s="13">
        <f t="shared" si="5"/>
        <v>0</v>
      </c>
    </row>
    <row r="37" spans="1:13" ht="14.25" x14ac:dyDescent="0.2">
      <c r="A37" s="59">
        <v>34</v>
      </c>
      <c r="B37" s="20" t="s">
        <v>130</v>
      </c>
      <c r="C37" s="54">
        <f>+'10.1.14_SIS'!CL38</f>
        <v>17</v>
      </c>
      <c r="D37" s="54">
        <f>+'2.1.15_SIS'!CI38</f>
        <v>15</v>
      </c>
      <c r="E37" s="54">
        <f t="shared" si="6"/>
        <v>-2</v>
      </c>
      <c r="F37" s="54">
        <f t="shared" si="1"/>
        <v>0</v>
      </c>
      <c r="G37" s="54">
        <f t="shared" si="2"/>
        <v>-2</v>
      </c>
      <c r="H37" s="13">
        <f>+'Oct midyear Madison Prep'!H37*0.9</f>
        <v>5662.8879158510108</v>
      </c>
      <c r="I37" s="13">
        <f>+'Oct midyear Madison Prep'!I37*0.9</f>
        <v>579.69900000000018</v>
      </c>
      <c r="J37" s="13">
        <f t="shared" si="7"/>
        <v>3121.2934579255057</v>
      </c>
      <c r="K37" s="14">
        <f t="shared" si="3"/>
        <v>-6242.5869158510113</v>
      </c>
      <c r="L37" s="13">
        <f t="shared" si="4"/>
        <v>0</v>
      </c>
      <c r="M37" s="13">
        <f t="shared" si="5"/>
        <v>-6242.5869158510113</v>
      </c>
    </row>
    <row r="38" spans="1:13" ht="14.25" x14ac:dyDescent="0.2">
      <c r="A38" s="60">
        <v>35</v>
      </c>
      <c r="B38" s="22" t="s">
        <v>129</v>
      </c>
      <c r="C38" s="55">
        <f>+'10.1.14_SIS'!CL39</f>
        <v>19</v>
      </c>
      <c r="D38" s="55">
        <f>+'2.1.15_SIS'!CI39</f>
        <v>21</v>
      </c>
      <c r="E38" s="55">
        <f t="shared" si="6"/>
        <v>2</v>
      </c>
      <c r="F38" s="55">
        <f t="shared" si="1"/>
        <v>2</v>
      </c>
      <c r="G38" s="55">
        <f t="shared" si="2"/>
        <v>0</v>
      </c>
      <c r="H38" s="11">
        <f>+'Oct midyear Madison Prep'!H38*0.9</f>
        <v>4649.6233854429847</v>
      </c>
      <c r="I38" s="11">
        <f>+'Oct midyear Madison Prep'!I38*0.9</f>
        <v>484.16400000000004</v>
      </c>
      <c r="J38" s="11">
        <f t="shared" si="7"/>
        <v>2566.8936927214922</v>
      </c>
      <c r="K38" s="10">
        <f t="shared" si="3"/>
        <v>5133.7873854429845</v>
      </c>
      <c r="L38" s="11">
        <f t="shared" si="4"/>
        <v>5133.7873854429845</v>
      </c>
      <c r="M38" s="11">
        <f t="shared" si="5"/>
        <v>0</v>
      </c>
    </row>
    <row r="39" spans="1:13" ht="14.25" x14ac:dyDescent="0.2">
      <c r="A39" s="59">
        <v>36</v>
      </c>
      <c r="B39" s="20" t="s">
        <v>128</v>
      </c>
      <c r="C39" s="54">
        <f>+'10.1.14_SIS'!CL40</f>
        <v>55</v>
      </c>
      <c r="D39" s="54">
        <f>+'2.1.15_SIS'!CI40</f>
        <v>58</v>
      </c>
      <c r="E39" s="54">
        <f t="shared" si="6"/>
        <v>3</v>
      </c>
      <c r="F39" s="54">
        <f t="shared" si="1"/>
        <v>3</v>
      </c>
      <c r="G39" s="54">
        <f t="shared" si="2"/>
        <v>0</v>
      </c>
      <c r="H39" s="13">
        <f>+'Oct midyear Madison Prep'!H39*0.9</f>
        <v>3242.4308976895072</v>
      </c>
      <c r="I39" s="13">
        <f>+'Oct midyear Madison Prep'!I39*0.9</f>
        <v>671.43020547945218</v>
      </c>
      <c r="J39" s="13">
        <f t="shared" si="7"/>
        <v>1956.9305515844796</v>
      </c>
      <c r="K39" s="14">
        <f t="shared" si="3"/>
        <v>5870.7916547534387</v>
      </c>
      <c r="L39" s="13">
        <f t="shared" si="4"/>
        <v>5870.7916547534387</v>
      </c>
      <c r="M39" s="13">
        <f t="shared" si="5"/>
        <v>0</v>
      </c>
    </row>
    <row r="40" spans="1:13" ht="14.25" x14ac:dyDescent="0.2">
      <c r="A40" s="59">
        <v>37</v>
      </c>
      <c r="B40" s="20" t="s">
        <v>127</v>
      </c>
      <c r="C40" s="54">
        <f>+'10.1.14_SIS'!CL41</f>
        <v>28</v>
      </c>
      <c r="D40" s="54">
        <f>+'2.1.15_SIS'!CI41</f>
        <v>35</v>
      </c>
      <c r="E40" s="54">
        <f t="shared" si="6"/>
        <v>7</v>
      </c>
      <c r="F40" s="54">
        <f t="shared" si="1"/>
        <v>7</v>
      </c>
      <c r="G40" s="54">
        <f t="shared" si="2"/>
        <v>0</v>
      </c>
      <c r="H40" s="13">
        <f>+'Oct midyear Madison Prep'!H40*0.9</f>
        <v>5098.8455334285927</v>
      </c>
      <c r="I40" s="13">
        <f>+'Oct midyear Madison Prep'!I40*0.9</f>
        <v>588.24900000000002</v>
      </c>
      <c r="J40" s="13">
        <f t="shared" si="7"/>
        <v>2843.5472667142963</v>
      </c>
      <c r="K40" s="14">
        <f t="shared" si="3"/>
        <v>19904.830867000073</v>
      </c>
      <c r="L40" s="13">
        <f t="shared" si="4"/>
        <v>19904.830867000073</v>
      </c>
      <c r="M40" s="13">
        <f t="shared" si="5"/>
        <v>0</v>
      </c>
    </row>
    <row r="41" spans="1:13" ht="14.25" x14ac:dyDescent="0.2">
      <c r="A41" s="59">
        <v>38</v>
      </c>
      <c r="B41" s="20" t="s">
        <v>126</v>
      </c>
      <c r="C41" s="54">
        <f>+'10.1.14_SIS'!CL42</f>
        <v>9</v>
      </c>
      <c r="D41" s="54">
        <f>+'2.1.15_SIS'!CI42</f>
        <v>11</v>
      </c>
      <c r="E41" s="54">
        <f t="shared" si="6"/>
        <v>2</v>
      </c>
      <c r="F41" s="54">
        <f t="shared" si="1"/>
        <v>2</v>
      </c>
      <c r="G41" s="54">
        <f t="shared" si="2"/>
        <v>0</v>
      </c>
      <c r="H41" s="13">
        <f>+'Oct midyear Madison Prep'!H41*0.9</f>
        <v>1879.9215797625193</v>
      </c>
      <c r="I41" s="13">
        <f>+'Oct midyear Madison Prep'!I41*0.9</f>
        <v>746.92800000000011</v>
      </c>
      <c r="J41" s="13">
        <f t="shared" si="7"/>
        <v>1313.4247898812596</v>
      </c>
      <c r="K41" s="14">
        <f t="shared" si="3"/>
        <v>2626.8495797625192</v>
      </c>
      <c r="L41" s="13">
        <f t="shared" si="4"/>
        <v>2626.8495797625192</v>
      </c>
      <c r="M41" s="13">
        <f t="shared" si="5"/>
        <v>0</v>
      </c>
    </row>
    <row r="42" spans="1:13" ht="14.25" x14ac:dyDescent="0.2">
      <c r="A42" s="59">
        <v>39</v>
      </c>
      <c r="B42" s="20" t="s">
        <v>125</v>
      </c>
      <c r="C42" s="54">
        <f>+'10.1.14_SIS'!CL43</f>
        <v>27</v>
      </c>
      <c r="D42" s="54">
        <f>+'2.1.15_SIS'!CI43</f>
        <v>22</v>
      </c>
      <c r="E42" s="54">
        <f t="shared" si="6"/>
        <v>-5</v>
      </c>
      <c r="F42" s="54">
        <f t="shared" si="1"/>
        <v>0</v>
      </c>
      <c r="G42" s="54">
        <f t="shared" si="2"/>
        <v>-5</v>
      </c>
      <c r="H42" s="13">
        <f>+'Oct midyear Madison Prep'!H42*0.9</f>
        <v>3291.2151128366108</v>
      </c>
      <c r="I42" s="13">
        <f>+'Oct midyear Madison Prep'!I42*0.9</f>
        <v>701.69015738498763</v>
      </c>
      <c r="J42" s="13">
        <f t="shared" si="7"/>
        <v>1996.4526351107993</v>
      </c>
      <c r="K42" s="14">
        <f t="shared" si="3"/>
        <v>-9982.2631755539969</v>
      </c>
      <c r="L42" s="13">
        <f t="shared" si="4"/>
        <v>0</v>
      </c>
      <c r="M42" s="13">
        <f t="shared" si="5"/>
        <v>-9982.2631755539969</v>
      </c>
    </row>
    <row r="43" spans="1:13" ht="14.25" x14ac:dyDescent="0.2">
      <c r="A43" s="60">
        <v>40</v>
      </c>
      <c r="B43" s="22" t="s">
        <v>124</v>
      </c>
      <c r="C43" s="55">
        <f>+'10.1.14_SIS'!CL44</f>
        <v>63</v>
      </c>
      <c r="D43" s="55">
        <f>+'2.1.15_SIS'!CI44</f>
        <v>58</v>
      </c>
      <c r="E43" s="55">
        <f t="shared" si="6"/>
        <v>-5</v>
      </c>
      <c r="F43" s="55">
        <f t="shared" si="1"/>
        <v>0</v>
      </c>
      <c r="G43" s="55">
        <f t="shared" si="2"/>
        <v>-5</v>
      </c>
      <c r="H43" s="11">
        <f>+'Oct midyear Madison Prep'!H43*0.9</f>
        <v>4609.6299257128567</v>
      </c>
      <c r="I43" s="11">
        <f>+'Oct midyear Madison Prep'!I43*0.9</f>
        <v>630.24300000000005</v>
      </c>
      <c r="J43" s="11">
        <f t="shared" si="7"/>
        <v>2619.9364628564285</v>
      </c>
      <c r="K43" s="10">
        <f t="shared" si="3"/>
        <v>-13099.682314282143</v>
      </c>
      <c r="L43" s="11">
        <f t="shared" si="4"/>
        <v>0</v>
      </c>
      <c r="M43" s="11">
        <f t="shared" si="5"/>
        <v>-13099.682314282143</v>
      </c>
    </row>
    <row r="44" spans="1:13" ht="14.25" x14ac:dyDescent="0.2">
      <c r="A44" s="59">
        <v>41</v>
      </c>
      <c r="B44" s="20" t="s">
        <v>123</v>
      </c>
      <c r="C44" s="54">
        <f>+'10.1.14_SIS'!CL45</f>
        <v>2</v>
      </c>
      <c r="D44" s="54">
        <f>+'2.1.15_SIS'!CI45</f>
        <v>3</v>
      </c>
      <c r="E44" s="54">
        <f t="shared" si="6"/>
        <v>1</v>
      </c>
      <c r="F44" s="54">
        <f t="shared" si="1"/>
        <v>1</v>
      </c>
      <c r="G44" s="54">
        <f t="shared" si="2"/>
        <v>0</v>
      </c>
      <c r="H44" s="13">
        <f>+'Oct midyear Madison Prep'!H44*0.9</f>
        <v>2962.0753717244829</v>
      </c>
      <c r="I44" s="13">
        <f>+'Oct midyear Madison Prep'!I44*0.9</f>
        <v>797.59800000000007</v>
      </c>
      <c r="J44" s="13">
        <f t="shared" si="7"/>
        <v>1879.8366858622414</v>
      </c>
      <c r="K44" s="14">
        <f t="shared" si="3"/>
        <v>1879.8366858622414</v>
      </c>
      <c r="L44" s="13">
        <f t="shared" si="4"/>
        <v>1879.8366858622414</v>
      </c>
      <c r="M44" s="13">
        <f t="shared" si="5"/>
        <v>0</v>
      </c>
    </row>
    <row r="45" spans="1:13" ht="14.25" x14ac:dyDescent="0.2">
      <c r="A45" s="59">
        <v>42</v>
      </c>
      <c r="B45" s="20" t="s">
        <v>122</v>
      </c>
      <c r="C45" s="54">
        <f>+'10.1.14_SIS'!CL46</f>
        <v>7</v>
      </c>
      <c r="D45" s="54">
        <f>+'2.1.15_SIS'!CI46</f>
        <v>9</v>
      </c>
      <c r="E45" s="54">
        <f t="shared" si="6"/>
        <v>2</v>
      </c>
      <c r="F45" s="54">
        <f t="shared" si="1"/>
        <v>2</v>
      </c>
      <c r="G45" s="54">
        <f t="shared" si="2"/>
        <v>0</v>
      </c>
      <c r="H45" s="13">
        <f>+'Oct midyear Madison Prep'!H45*0.9</f>
        <v>4602.2469976231814</v>
      </c>
      <c r="I45" s="13">
        <f>+'Oct midyear Madison Prep'!I45*0.9</f>
        <v>480.85199999999998</v>
      </c>
      <c r="J45" s="13">
        <f t="shared" si="7"/>
        <v>2541.5494988115906</v>
      </c>
      <c r="K45" s="14">
        <f t="shared" si="3"/>
        <v>5083.0989976231813</v>
      </c>
      <c r="L45" s="13">
        <f t="shared" si="4"/>
        <v>5083.0989976231813</v>
      </c>
      <c r="M45" s="13">
        <f t="shared" si="5"/>
        <v>0</v>
      </c>
    </row>
    <row r="46" spans="1:13" ht="14.25" x14ac:dyDescent="0.2">
      <c r="A46" s="59">
        <v>43</v>
      </c>
      <c r="B46" s="20" t="s">
        <v>121</v>
      </c>
      <c r="C46" s="54">
        <f>+'10.1.14_SIS'!CL47</f>
        <v>8</v>
      </c>
      <c r="D46" s="54">
        <f>+'2.1.15_SIS'!CI47</f>
        <v>6</v>
      </c>
      <c r="E46" s="54">
        <f t="shared" si="6"/>
        <v>-2</v>
      </c>
      <c r="F46" s="54">
        <f t="shared" si="1"/>
        <v>0</v>
      </c>
      <c r="G46" s="54">
        <f t="shared" si="2"/>
        <v>-2</v>
      </c>
      <c r="H46" s="13">
        <f>+'Oct midyear Madison Prep'!H46*0.9</f>
        <v>5209.8694848535233</v>
      </c>
      <c r="I46" s="13">
        <f>+'Oct midyear Madison Prep'!I46*0.9</f>
        <v>517.14899999999989</v>
      </c>
      <c r="J46" s="13">
        <f t="shared" si="7"/>
        <v>2863.5092424267614</v>
      </c>
      <c r="K46" s="14">
        <f t="shared" si="3"/>
        <v>-5727.0184848535228</v>
      </c>
      <c r="L46" s="13">
        <f t="shared" si="4"/>
        <v>0</v>
      </c>
      <c r="M46" s="13">
        <f t="shared" si="5"/>
        <v>-5727.0184848535228</v>
      </c>
    </row>
    <row r="47" spans="1:13" ht="14.25" x14ac:dyDescent="0.2">
      <c r="A47" s="59">
        <v>44</v>
      </c>
      <c r="B47" s="20" t="s">
        <v>120</v>
      </c>
      <c r="C47" s="54">
        <f>+'10.1.14_SIS'!CL48</f>
        <v>12</v>
      </c>
      <c r="D47" s="54">
        <f>+'2.1.15_SIS'!CI48</f>
        <v>11</v>
      </c>
      <c r="E47" s="54">
        <f t="shared" si="6"/>
        <v>-1</v>
      </c>
      <c r="F47" s="54">
        <f t="shared" si="1"/>
        <v>0</v>
      </c>
      <c r="G47" s="54">
        <f t="shared" si="2"/>
        <v>-1</v>
      </c>
      <c r="H47" s="13">
        <f>+'Oct midyear Madison Prep'!H47*0.9</f>
        <v>4407.8362336638329</v>
      </c>
      <c r="I47" s="13">
        <f>+'Oct midyear Madison Prep'!I47*0.9</f>
        <v>596.84400000000005</v>
      </c>
      <c r="J47" s="13">
        <f t="shared" si="7"/>
        <v>2502.3401168319165</v>
      </c>
      <c r="K47" s="14">
        <f t="shared" si="3"/>
        <v>-2502.3401168319165</v>
      </c>
      <c r="L47" s="13">
        <f t="shared" si="4"/>
        <v>0</v>
      </c>
      <c r="M47" s="13">
        <f t="shared" si="5"/>
        <v>-2502.3401168319165</v>
      </c>
    </row>
    <row r="48" spans="1:13" ht="14.25" x14ac:dyDescent="0.2">
      <c r="A48" s="60">
        <v>45</v>
      </c>
      <c r="B48" s="22" t="s">
        <v>119</v>
      </c>
      <c r="C48" s="55">
        <f>+'10.1.14_SIS'!CL49</f>
        <v>19</v>
      </c>
      <c r="D48" s="55">
        <f>+'2.1.15_SIS'!CI49</f>
        <v>22</v>
      </c>
      <c r="E48" s="55">
        <f t="shared" si="6"/>
        <v>3</v>
      </c>
      <c r="F48" s="55">
        <f t="shared" si="1"/>
        <v>3</v>
      </c>
      <c r="G48" s="55">
        <f t="shared" si="2"/>
        <v>0</v>
      </c>
      <c r="H48" s="11">
        <f>+'Oct midyear Madison Prep'!H48*0.9</f>
        <v>1848.6425249522192</v>
      </c>
      <c r="I48" s="11">
        <f>+'Oct midyear Madison Prep'!I48*0.9</f>
        <v>678.56400000000019</v>
      </c>
      <c r="J48" s="11">
        <f t="shared" si="7"/>
        <v>1263.6032624761096</v>
      </c>
      <c r="K48" s="10">
        <f t="shared" si="3"/>
        <v>3790.8097874283289</v>
      </c>
      <c r="L48" s="11">
        <f t="shared" si="4"/>
        <v>3790.8097874283289</v>
      </c>
      <c r="M48" s="11">
        <f t="shared" si="5"/>
        <v>0</v>
      </c>
    </row>
    <row r="49" spans="1:13" ht="14.25" x14ac:dyDescent="0.2">
      <c r="A49" s="59">
        <v>46</v>
      </c>
      <c r="B49" s="20" t="s">
        <v>118</v>
      </c>
      <c r="C49" s="54">
        <f>+'10.1.14_SIS'!CL50</f>
        <v>10</v>
      </c>
      <c r="D49" s="54">
        <f>+'2.1.15_SIS'!CI50</f>
        <v>12</v>
      </c>
      <c r="E49" s="54">
        <f t="shared" si="6"/>
        <v>2</v>
      </c>
      <c r="F49" s="54">
        <f t="shared" si="1"/>
        <v>2</v>
      </c>
      <c r="G49" s="54">
        <f t="shared" si="2"/>
        <v>0</v>
      </c>
      <c r="H49" s="13">
        <f>+'Oct midyear Madison Prep'!H49*0.9</f>
        <v>5446.0930021279546</v>
      </c>
      <c r="I49" s="13">
        <f>+'Oct midyear Madison Prep'!I49*0.9</f>
        <v>655.25400000000002</v>
      </c>
      <c r="J49" s="13">
        <f t="shared" si="7"/>
        <v>3050.6735010639773</v>
      </c>
      <c r="K49" s="14">
        <f t="shared" si="3"/>
        <v>6101.3470021279545</v>
      </c>
      <c r="L49" s="13">
        <f t="shared" si="4"/>
        <v>6101.3470021279545</v>
      </c>
      <c r="M49" s="13">
        <f t="shared" si="5"/>
        <v>0</v>
      </c>
    </row>
    <row r="50" spans="1:13" ht="14.25" x14ac:dyDescent="0.2">
      <c r="A50" s="59">
        <v>47</v>
      </c>
      <c r="B50" s="20" t="s">
        <v>117</v>
      </c>
      <c r="C50" s="54">
        <f>+'10.1.14_SIS'!CL51</f>
        <v>2</v>
      </c>
      <c r="D50" s="54">
        <f>+'2.1.15_SIS'!CI51</f>
        <v>2</v>
      </c>
      <c r="E50" s="54">
        <f t="shared" si="6"/>
        <v>0</v>
      </c>
      <c r="F50" s="54">
        <f t="shared" si="1"/>
        <v>0</v>
      </c>
      <c r="G50" s="54">
        <f t="shared" si="2"/>
        <v>0</v>
      </c>
      <c r="H50" s="13">
        <f>+'Oct midyear Madison Prep'!H50*0.9</f>
        <v>2271.7336731882065</v>
      </c>
      <c r="I50" s="13">
        <f>+'Oct midyear Madison Prep'!I50*0.9</f>
        <v>819.68399999999997</v>
      </c>
      <c r="J50" s="13">
        <f t="shared" si="7"/>
        <v>1545.7088365941031</v>
      </c>
      <c r="K50" s="14">
        <f t="shared" si="3"/>
        <v>0</v>
      </c>
      <c r="L50" s="13">
        <f t="shared" si="4"/>
        <v>0</v>
      </c>
      <c r="M50" s="13">
        <f t="shared" si="5"/>
        <v>0</v>
      </c>
    </row>
    <row r="51" spans="1:13" ht="14.25" x14ac:dyDescent="0.2">
      <c r="A51" s="59">
        <v>48</v>
      </c>
      <c r="B51" s="20" t="s">
        <v>116</v>
      </c>
      <c r="C51" s="54">
        <f>+'10.1.14_SIS'!CL52</f>
        <v>27</v>
      </c>
      <c r="D51" s="54">
        <f>+'2.1.15_SIS'!CI52</f>
        <v>24</v>
      </c>
      <c r="E51" s="54">
        <f t="shared" si="6"/>
        <v>-3</v>
      </c>
      <c r="F51" s="54">
        <f t="shared" si="1"/>
        <v>0</v>
      </c>
      <c r="G51" s="54">
        <f t="shared" si="2"/>
        <v>-3</v>
      </c>
      <c r="H51" s="13">
        <f>+'Oct midyear Madison Prep'!H51*0.9</f>
        <v>3585.022427682065</v>
      </c>
      <c r="I51" s="13">
        <f>+'Oct midyear Madison Prep'!I51*0.9</f>
        <v>783.96300000000008</v>
      </c>
      <c r="J51" s="13">
        <f t="shared" si="7"/>
        <v>2184.4927138410326</v>
      </c>
      <c r="K51" s="14">
        <f t="shared" si="3"/>
        <v>-6553.4781415230973</v>
      </c>
      <c r="L51" s="13">
        <f t="shared" si="4"/>
        <v>0</v>
      </c>
      <c r="M51" s="13">
        <f t="shared" si="5"/>
        <v>-6553.4781415230973</v>
      </c>
    </row>
    <row r="52" spans="1:13" ht="14.25" x14ac:dyDescent="0.2">
      <c r="A52" s="59">
        <v>49</v>
      </c>
      <c r="B52" s="20" t="s">
        <v>115</v>
      </c>
      <c r="C52" s="54">
        <f>+'10.1.14_SIS'!CL53</f>
        <v>44</v>
      </c>
      <c r="D52" s="54">
        <f>+'2.1.15_SIS'!CI53</f>
        <v>47</v>
      </c>
      <c r="E52" s="54">
        <f t="shared" si="6"/>
        <v>3</v>
      </c>
      <c r="F52" s="54">
        <f t="shared" si="1"/>
        <v>3</v>
      </c>
      <c r="G52" s="54">
        <f t="shared" si="2"/>
        <v>0</v>
      </c>
      <c r="H52" s="13">
        <f>+'Oct midyear Madison Prep'!H52*0.9</f>
        <v>4496.2879784093275</v>
      </c>
      <c r="I52" s="13">
        <f>+'Oct midyear Madison Prep'!I52*0.9</f>
        <v>516.99599999999998</v>
      </c>
      <c r="J52" s="13">
        <f t="shared" si="7"/>
        <v>2506.6419892046638</v>
      </c>
      <c r="K52" s="14">
        <f t="shared" si="3"/>
        <v>7519.9259676139918</v>
      </c>
      <c r="L52" s="13">
        <f t="shared" si="4"/>
        <v>7519.9259676139918</v>
      </c>
      <c r="M52" s="13">
        <f t="shared" si="5"/>
        <v>0</v>
      </c>
    </row>
    <row r="53" spans="1:13" ht="14.25" x14ac:dyDescent="0.2">
      <c r="A53" s="60">
        <v>50</v>
      </c>
      <c r="B53" s="22" t="s">
        <v>114</v>
      </c>
      <c r="C53" s="55">
        <f>+'10.1.14_SIS'!CL54</f>
        <v>13</v>
      </c>
      <c r="D53" s="55">
        <f>+'2.1.15_SIS'!CI54</f>
        <v>12</v>
      </c>
      <c r="E53" s="55">
        <f t="shared" si="6"/>
        <v>-1</v>
      </c>
      <c r="F53" s="55">
        <f t="shared" si="1"/>
        <v>0</v>
      </c>
      <c r="G53" s="55">
        <f t="shared" si="2"/>
        <v>-1</v>
      </c>
      <c r="H53" s="11">
        <f>+'Oct midyear Madison Prep'!H53*0.9</f>
        <v>4659.9203450431514</v>
      </c>
      <c r="I53" s="11">
        <f>+'Oct midyear Madison Prep'!I53*0.9</f>
        <v>571.01400000000001</v>
      </c>
      <c r="J53" s="11">
        <f t="shared" si="7"/>
        <v>2615.4671725215758</v>
      </c>
      <c r="K53" s="10">
        <f t="shared" si="3"/>
        <v>-2615.4671725215758</v>
      </c>
      <c r="L53" s="11">
        <f t="shared" si="4"/>
        <v>0</v>
      </c>
      <c r="M53" s="11">
        <f t="shared" si="5"/>
        <v>-2615.4671725215758</v>
      </c>
    </row>
    <row r="54" spans="1:13" ht="14.25" x14ac:dyDescent="0.2">
      <c r="A54" s="59">
        <v>51</v>
      </c>
      <c r="B54" s="20" t="s">
        <v>113</v>
      </c>
      <c r="C54" s="54">
        <f>+'10.1.14_SIS'!CL55</f>
        <v>14</v>
      </c>
      <c r="D54" s="54">
        <f>+'2.1.15_SIS'!CI55</f>
        <v>15</v>
      </c>
      <c r="E54" s="54">
        <f t="shared" si="6"/>
        <v>1</v>
      </c>
      <c r="F54" s="54">
        <f t="shared" si="1"/>
        <v>1</v>
      </c>
      <c r="G54" s="54">
        <f t="shared" si="2"/>
        <v>0</v>
      </c>
      <c r="H54" s="13">
        <f>+'Oct midyear Madison Prep'!H54*0.9</f>
        <v>3738.7735741961096</v>
      </c>
      <c r="I54" s="13">
        <f>+'Oct midyear Madison Prep'!I54*0.9</f>
        <v>635.99400000000003</v>
      </c>
      <c r="J54" s="13">
        <f t="shared" si="7"/>
        <v>2187.3837870980547</v>
      </c>
      <c r="K54" s="14">
        <f t="shared" si="3"/>
        <v>2187.3837870980547</v>
      </c>
      <c r="L54" s="13">
        <f t="shared" si="4"/>
        <v>2187.3837870980547</v>
      </c>
      <c r="M54" s="13">
        <f t="shared" si="5"/>
        <v>0</v>
      </c>
    </row>
    <row r="55" spans="1:13" ht="14.25" x14ac:dyDescent="0.2">
      <c r="A55" s="59">
        <v>52</v>
      </c>
      <c r="B55" s="20" t="s">
        <v>112</v>
      </c>
      <c r="C55" s="54">
        <f>+'10.1.14_SIS'!CL56</f>
        <v>123</v>
      </c>
      <c r="D55" s="54">
        <f>+'2.1.15_SIS'!CI56</f>
        <v>135</v>
      </c>
      <c r="E55" s="54">
        <f t="shared" si="6"/>
        <v>12</v>
      </c>
      <c r="F55" s="54">
        <f t="shared" si="1"/>
        <v>12</v>
      </c>
      <c r="G55" s="54">
        <f t="shared" si="2"/>
        <v>0</v>
      </c>
      <c r="H55" s="13">
        <f>+'Oct midyear Madison Prep'!H55*0.9</f>
        <v>4556.0471260705353</v>
      </c>
      <c r="I55" s="13">
        <f>+'Oct midyear Madison Prep'!I55*0.9</f>
        <v>592.53300000000002</v>
      </c>
      <c r="J55" s="13">
        <f t="shared" si="7"/>
        <v>2574.2900630352678</v>
      </c>
      <c r="K55" s="14">
        <f t="shared" si="3"/>
        <v>30891.480756423214</v>
      </c>
      <c r="L55" s="13">
        <f t="shared" si="4"/>
        <v>30891.480756423214</v>
      </c>
      <c r="M55" s="13">
        <f t="shared" si="5"/>
        <v>0</v>
      </c>
    </row>
    <row r="56" spans="1:13" ht="14.25" x14ac:dyDescent="0.2">
      <c r="A56" s="59">
        <v>53</v>
      </c>
      <c r="B56" s="20" t="s">
        <v>111</v>
      </c>
      <c r="C56" s="54">
        <f>+'10.1.14_SIS'!CL57</f>
        <v>77</v>
      </c>
      <c r="D56" s="54">
        <f>+'2.1.15_SIS'!CI57</f>
        <v>75</v>
      </c>
      <c r="E56" s="54">
        <f t="shared" si="6"/>
        <v>-2</v>
      </c>
      <c r="F56" s="54">
        <f t="shared" si="1"/>
        <v>0</v>
      </c>
      <c r="G56" s="54">
        <f t="shared" si="2"/>
        <v>-2</v>
      </c>
      <c r="H56" s="13">
        <f>+'Oct midyear Madison Prep'!H56*0.9</f>
        <v>4554.1357374640938</v>
      </c>
      <c r="I56" s="13">
        <f>+'Oct midyear Madison Prep'!I56*0.9</f>
        <v>620.76600000000008</v>
      </c>
      <c r="J56" s="13">
        <f t="shared" si="7"/>
        <v>2587.4508687320467</v>
      </c>
      <c r="K56" s="14">
        <f t="shared" si="3"/>
        <v>-5174.9017374640935</v>
      </c>
      <c r="L56" s="13">
        <f t="shared" si="4"/>
        <v>0</v>
      </c>
      <c r="M56" s="13">
        <f t="shared" si="5"/>
        <v>-5174.9017374640935</v>
      </c>
    </row>
    <row r="57" spans="1:13" ht="14.25" x14ac:dyDescent="0.2">
      <c r="A57" s="59">
        <v>54</v>
      </c>
      <c r="B57" s="20" t="s">
        <v>110</v>
      </c>
      <c r="C57" s="54">
        <f>+'10.1.14_SIS'!CL58</f>
        <v>10</v>
      </c>
      <c r="D57" s="54">
        <f>+'2.1.15_SIS'!CI58</f>
        <v>10</v>
      </c>
      <c r="E57" s="54">
        <f t="shared" si="6"/>
        <v>0</v>
      </c>
      <c r="F57" s="54">
        <f t="shared" si="1"/>
        <v>0</v>
      </c>
      <c r="G57" s="54">
        <f t="shared" si="2"/>
        <v>0</v>
      </c>
      <c r="H57" s="13">
        <f>+'Oct midyear Madison Prep'!H57*0.9</f>
        <v>5280.3718533465044</v>
      </c>
      <c r="I57" s="13">
        <f>+'Oct midyear Madison Prep'!I57*0.9</f>
        <v>856.30500000000006</v>
      </c>
      <c r="J57" s="13">
        <f t="shared" si="7"/>
        <v>3068.3384266732523</v>
      </c>
      <c r="K57" s="14">
        <f t="shared" si="3"/>
        <v>0</v>
      </c>
      <c r="L57" s="13">
        <f t="shared" si="4"/>
        <v>0</v>
      </c>
      <c r="M57" s="13">
        <f t="shared" si="5"/>
        <v>0</v>
      </c>
    </row>
    <row r="58" spans="1:13" ht="14.25" x14ac:dyDescent="0.2">
      <c r="A58" s="60">
        <v>55</v>
      </c>
      <c r="B58" s="22" t="s">
        <v>109</v>
      </c>
      <c r="C58" s="55">
        <f>+'10.1.14_SIS'!CL59</f>
        <v>49</v>
      </c>
      <c r="D58" s="55">
        <f>+'2.1.15_SIS'!CI59</f>
        <v>55</v>
      </c>
      <c r="E58" s="55">
        <f t="shared" si="6"/>
        <v>6</v>
      </c>
      <c r="F58" s="55">
        <f t="shared" si="1"/>
        <v>6</v>
      </c>
      <c r="G58" s="55">
        <f t="shared" si="2"/>
        <v>0</v>
      </c>
      <c r="H58" s="11">
        <f>+'Oct midyear Madison Prep'!H58*0.9</f>
        <v>3840.1402942168634</v>
      </c>
      <c r="I58" s="11">
        <f>+'Oct midyear Madison Prep'!I58*0.9</f>
        <v>715.62599999999998</v>
      </c>
      <c r="J58" s="11">
        <f t="shared" si="7"/>
        <v>2277.8831471084318</v>
      </c>
      <c r="K58" s="10">
        <f t="shared" si="3"/>
        <v>13667.29888265059</v>
      </c>
      <c r="L58" s="11">
        <f t="shared" si="4"/>
        <v>13667.29888265059</v>
      </c>
      <c r="M58" s="11">
        <f t="shared" si="5"/>
        <v>0</v>
      </c>
    </row>
    <row r="59" spans="1:13" ht="14.25" x14ac:dyDescent="0.2">
      <c r="A59" s="59">
        <v>56</v>
      </c>
      <c r="B59" s="20" t="s">
        <v>108</v>
      </c>
      <c r="C59" s="54">
        <f>+'10.1.14_SIS'!CL60</f>
        <v>5</v>
      </c>
      <c r="D59" s="54">
        <f>+'2.1.15_SIS'!CI60</f>
        <v>6</v>
      </c>
      <c r="E59" s="54">
        <f t="shared" si="6"/>
        <v>1</v>
      </c>
      <c r="F59" s="54">
        <f t="shared" si="1"/>
        <v>1</v>
      </c>
      <c r="G59" s="54">
        <f t="shared" si="2"/>
        <v>0</v>
      </c>
      <c r="H59" s="13">
        <f>+'Oct midyear Madison Prep'!H59*0.9</f>
        <v>4525.6418467459462</v>
      </c>
      <c r="I59" s="13">
        <f>+'Oct midyear Madison Prep'!I59*0.9</f>
        <v>553.19400000000007</v>
      </c>
      <c r="J59" s="13">
        <f t="shared" si="7"/>
        <v>2539.4179233729733</v>
      </c>
      <c r="K59" s="14">
        <f t="shared" si="3"/>
        <v>2539.4179233729733</v>
      </c>
      <c r="L59" s="13">
        <f t="shared" si="4"/>
        <v>2539.4179233729733</v>
      </c>
      <c r="M59" s="13">
        <f t="shared" si="5"/>
        <v>0</v>
      </c>
    </row>
    <row r="60" spans="1:13" ht="14.25" x14ac:dyDescent="0.2">
      <c r="A60" s="59">
        <v>57</v>
      </c>
      <c r="B60" s="20" t="s">
        <v>107</v>
      </c>
      <c r="C60" s="54">
        <f>+'10.1.14_SIS'!CL61</f>
        <v>8</v>
      </c>
      <c r="D60" s="54">
        <f>+'2.1.15_SIS'!CI61</f>
        <v>13</v>
      </c>
      <c r="E60" s="54">
        <f t="shared" si="6"/>
        <v>5</v>
      </c>
      <c r="F60" s="54">
        <f t="shared" si="1"/>
        <v>5</v>
      </c>
      <c r="G60" s="54">
        <f t="shared" si="2"/>
        <v>0</v>
      </c>
      <c r="H60" s="13">
        <f>+'Oct midyear Madison Prep'!H60*0.9</f>
        <v>4163.393068130762</v>
      </c>
      <c r="I60" s="13">
        <f>+'Oct midyear Madison Prep'!I60*0.9</f>
        <v>688.05899999999997</v>
      </c>
      <c r="J60" s="13">
        <f t="shared" si="7"/>
        <v>2425.7260340653811</v>
      </c>
      <c r="K60" s="14">
        <f t="shared" si="3"/>
        <v>12128.630170326905</v>
      </c>
      <c r="L60" s="13">
        <f t="shared" si="4"/>
        <v>12128.630170326905</v>
      </c>
      <c r="M60" s="13">
        <f t="shared" si="5"/>
        <v>0</v>
      </c>
    </row>
    <row r="61" spans="1:13" ht="14.25" x14ac:dyDescent="0.2">
      <c r="A61" s="59">
        <v>58</v>
      </c>
      <c r="B61" s="20" t="s">
        <v>106</v>
      </c>
      <c r="C61" s="54">
        <f>+'10.1.14_SIS'!CL62</f>
        <v>32</v>
      </c>
      <c r="D61" s="54">
        <f>+'2.1.15_SIS'!CI62</f>
        <v>32</v>
      </c>
      <c r="E61" s="54">
        <f t="shared" si="6"/>
        <v>0</v>
      </c>
      <c r="F61" s="54">
        <f t="shared" si="1"/>
        <v>0</v>
      </c>
      <c r="G61" s="54">
        <f t="shared" si="2"/>
        <v>0</v>
      </c>
      <c r="H61" s="13">
        <f>+'Oct midyear Madison Prep'!H61*0.9</f>
        <v>5105.8016674093915</v>
      </c>
      <c r="I61" s="13">
        <f>+'Oct midyear Madison Prep'!I61*0.9</f>
        <v>627.33600000000001</v>
      </c>
      <c r="J61" s="13">
        <f t="shared" si="7"/>
        <v>2866.5688337046959</v>
      </c>
      <c r="K61" s="14">
        <f t="shared" si="3"/>
        <v>0</v>
      </c>
      <c r="L61" s="13">
        <f t="shared" si="4"/>
        <v>0</v>
      </c>
      <c r="M61" s="13">
        <f t="shared" si="5"/>
        <v>0</v>
      </c>
    </row>
    <row r="62" spans="1:13" ht="14.25" x14ac:dyDescent="0.2">
      <c r="A62" s="59">
        <v>59</v>
      </c>
      <c r="B62" s="20" t="s">
        <v>105</v>
      </c>
      <c r="C62" s="54">
        <f>+'10.1.14_SIS'!CL63</f>
        <v>23</v>
      </c>
      <c r="D62" s="54">
        <f>+'2.1.15_SIS'!CI63</f>
        <v>22</v>
      </c>
      <c r="E62" s="54">
        <f t="shared" si="6"/>
        <v>-1</v>
      </c>
      <c r="F62" s="54">
        <f t="shared" si="1"/>
        <v>0</v>
      </c>
      <c r="G62" s="54">
        <f t="shared" si="2"/>
        <v>-1</v>
      </c>
      <c r="H62" s="13">
        <f>+'Oct midyear Madison Prep'!H62*0.9</f>
        <v>5959.7516641696629</v>
      </c>
      <c r="I62" s="13">
        <f>+'Oct midyear Madison Prep'!I62*0.9</f>
        <v>620.56799999999998</v>
      </c>
      <c r="J62" s="13">
        <f t="shared" si="7"/>
        <v>3290.1598320848316</v>
      </c>
      <c r="K62" s="14">
        <f t="shared" si="3"/>
        <v>-3290.1598320848316</v>
      </c>
      <c r="L62" s="13">
        <f t="shared" si="4"/>
        <v>0</v>
      </c>
      <c r="M62" s="13">
        <f t="shared" si="5"/>
        <v>-3290.1598320848316</v>
      </c>
    </row>
    <row r="63" spans="1:13" ht="14.25" x14ac:dyDescent="0.2">
      <c r="A63" s="60">
        <v>60</v>
      </c>
      <c r="B63" s="22" t="s">
        <v>104</v>
      </c>
      <c r="C63" s="55">
        <f>+'10.1.14_SIS'!CL64</f>
        <v>19</v>
      </c>
      <c r="D63" s="55">
        <f>+'2.1.15_SIS'!CI64</f>
        <v>27</v>
      </c>
      <c r="E63" s="55">
        <f t="shared" si="6"/>
        <v>8</v>
      </c>
      <c r="F63" s="55">
        <f t="shared" si="1"/>
        <v>8</v>
      </c>
      <c r="G63" s="55">
        <f t="shared" si="2"/>
        <v>0</v>
      </c>
      <c r="H63" s="11">
        <f>+'Oct midyear Madison Prep'!H63*0.9</f>
        <v>4771.1016810574456</v>
      </c>
      <c r="I63" s="11">
        <f>+'Oct midyear Madison Prep'!I63*0.9</f>
        <v>534.63599999999997</v>
      </c>
      <c r="J63" s="11">
        <f t="shared" si="7"/>
        <v>2652.868840528723</v>
      </c>
      <c r="K63" s="10">
        <f t="shared" si="3"/>
        <v>21222.950724229784</v>
      </c>
      <c r="L63" s="11">
        <f t="shared" si="4"/>
        <v>21222.950724229784</v>
      </c>
      <c r="M63" s="11">
        <f t="shared" si="5"/>
        <v>0</v>
      </c>
    </row>
    <row r="64" spans="1:13" ht="14.25" x14ac:dyDescent="0.2">
      <c r="A64" s="59">
        <v>61</v>
      </c>
      <c r="B64" s="20" t="s">
        <v>103</v>
      </c>
      <c r="C64" s="54">
        <f>+'10.1.14_SIS'!CL65</f>
        <v>13</v>
      </c>
      <c r="D64" s="54">
        <f>+'2.1.15_SIS'!CI65</f>
        <v>15</v>
      </c>
      <c r="E64" s="54">
        <f t="shared" si="6"/>
        <v>2</v>
      </c>
      <c r="F64" s="54">
        <f t="shared" si="1"/>
        <v>2</v>
      </c>
      <c r="G64" s="54">
        <f t="shared" si="2"/>
        <v>0</v>
      </c>
      <c r="H64" s="13">
        <f>+'Oct midyear Madison Prep'!H64*0.9</f>
        <v>2568.7417820732267</v>
      </c>
      <c r="I64" s="13">
        <f>+'Oct midyear Madison Prep'!I64*0.9</f>
        <v>750.33899999999994</v>
      </c>
      <c r="J64" s="13">
        <f t="shared" si="7"/>
        <v>1659.5403910366133</v>
      </c>
      <c r="K64" s="14">
        <f t="shared" si="3"/>
        <v>3319.0807820732266</v>
      </c>
      <c r="L64" s="13">
        <f t="shared" si="4"/>
        <v>3319.0807820732266</v>
      </c>
      <c r="M64" s="13">
        <f t="shared" si="5"/>
        <v>0</v>
      </c>
    </row>
    <row r="65" spans="1:13" ht="14.25" x14ac:dyDescent="0.2">
      <c r="A65" s="59">
        <v>62</v>
      </c>
      <c r="B65" s="20" t="s">
        <v>102</v>
      </c>
      <c r="C65" s="54">
        <f>+'10.1.14_SIS'!CL66</f>
        <v>2</v>
      </c>
      <c r="D65" s="54">
        <f>+'2.1.15_SIS'!CI66</f>
        <v>2</v>
      </c>
      <c r="E65" s="54">
        <f t="shared" si="6"/>
        <v>0</v>
      </c>
      <c r="F65" s="54">
        <f t="shared" si="1"/>
        <v>0</v>
      </c>
      <c r="G65" s="54">
        <f t="shared" si="2"/>
        <v>0</v>
      </c>
      <c r="H65" s="13">
        <f>+'Oct midyear Madison Prep'!H65*0.9</f>
        <v>5310.9670846644076</v>
      </c>
      <c r="I65" s="13">
        <f>+'Oct midyear Madison Prep'!I65*0.9</f>
        <v>464.47200000000004</v>
      </c>
      <c r="J65" s="13">
        <f t="shared" si="7"/>
        <v>2887.7195423322037</v>
      </c>
      <c r="K65" s="14">
        <f t="shared" si="3"/>
        <v>0</v>
      </c>
      <c r="L65" s="13">
        <f t="shared" si="4"/>
        <v>0</v>
      </c>
      <c r="M65" s="13">
        <f t="shared" si="5"/>
        <v>0</v>
      </c>
    </row>
    <row r="66" spans="1:13" ht="14.25" x14ac:dyDescent="0.2">
      <c r="A66" s="59">
        <v>63</v>
      </c>
      <c r="B66" s="20" t="s">
        <v>101</v>
      </c>
      <c r="C66" s="54">
        <f>+'10.1.14_SIS'!CL67</f>
        <v>2</v>
      </c>
      <c r="D66" s="54">
        <f>+'2.1.15_SIS'!CI67</f>
        <v>7</v>
      </c>
      <c r="E66" s="54">
        <f t="shared" si="6"/>
        <v>5</v>
      </c>
      <c r="F66" s="54">
        <f t="shared" si="1"/>
        <v>5</v>
      </c>
      <c r="G66" s="54">
        <f t="shared" si="2"/>
        <v>0</v>
      </c>
      <c r="H66" s="13">
        <f>+'Oct midyear Madison Prep'!H66*0.9</f>
        <v>3711.9432133663286</v>
      </c>
      <c r="I66" s="13">
        <f>+'Oct midyear Madison Prep'!I66*0.9</f>
        <v>681.11099999999999</v>
      </c>
      <c r="J66" s="13">
        <f t="shared" si="7"/>
        <v>2196.5271066831642</v>
      </c>
      <c r="K66" s="14">
        <f t="shared" si="3"/>
        <v>10982.635533415822</v>
      </c>
      <c r="L66" s="13">
        <f t="shared" si="4"/>
        <v>10982.635533415822</v>
      </c>
      <c r="M66" s="13">
        <f t="shared" si="5"/>
        <v>0</v>
      </c>
    </row>
    <row r="67" spans="1:13" ht="14.25" x14ac:dyDescent="0.2">
      <c r="A67" s="59">
        <v>64</v>
      </c>
      <c r="B67" s="20" t="s">
        <v>100</v>
      </c>
      <c r="C67" s="54">
        <f>+'10.1.14_SIS'!CL68</f>
        <v>6</v>
      </c>
      <c r="D67" s="54">
        <f>+'2.1.15_SIS'!CI68</f>
        <v>4</v>
      </c>
      <c r="E67" s="54">
        <f t="shared" si="6"/>
        <v>-2</v>
      </c>
      <c r="F67" s="54">
        <f t="shared" si="1"/>
        <v>0</v>
      </c>
      <c r="G67" s="54">
        <f t="shared" si="2"/>
        <v>-2</v>
      </c>
      <c r="H67" s="13">
        <f>+'Oct midyear Madison Prep'!H67*0.9</f>
        <v>5650.0476779500432</v>
      </c>
      <c r="I67" s="13">
        <f>+'Oct midyear Madison Prep'!I67*0.9</f>
        <v>533.39400000000001</v>
      </c>
      <c r="J67" s="13">
        <f t="shared" si="7"/>
        <v>3091.7208389750217</v>
      </c>
      <c r="K67" s="14">
        <f t="shared" si="3"/>
        <v>-6183.4416779500434</v>
      </c>
      <c r="L67" s="13">
        <f t="shared" si="4"/>
        <v>0</v>
      </c>
      <c r="M67" s="13">
        <f t="shared" si="5"/>
        <v>-6183.4416779500434</v>
      </c>
    </row>
    <row r="68" spans="1:13" ht="14.25" x14ac:dyDescent="0.2">
      <c r="A68" s="60">
        <v>65</v>
      </c>
      <c r="B68" s="22" t="s">
        <v>99</v>
      </c>
      <c r="C68" s="55">
        <f>+'10.1.14_SIS'!CL69</f>
        <v>0</v>
      </c>
      <c r="D68" s="55">
        <f>+'2.1.15_SIS'!CI69</f>
        <v>0</v>
      </c>
      <c r="E68" s="55">
        <f t="shared" si="6"/>
        <v>0</v>
      </c>
      <c r="F68" s="55">
        <f t="shared" ref="F68:F72" si="8">IF(E68&gt;0,E68,0)</f>
        <v>0</v>
      </c>
      <c r="G68" s="55">
        <f t="shared" ref="G68:G72" si="9">IF(E68&lt;0,E68,0)</f>
        <v>0</v>
      </c>
      <c r="H68" s="11">
        <f>+'Oct midyear Madison Prep'!H68*0.9</f>
        <v>4297.6444989549282</v>
      </c>
      <c r="I68" s="11">
        <f>+'Oct midyear Madison Prep'!I68*0.9</f>
        <v>746.20799999999997</v>
      </c>
      <c r="J68" s="11">
        <f t="shared" si="7"/>
        <v>2521.9262494774639</v>
      </c>
      <c r="K68" s="10">
        <f t="shared" ref="K68:K72" si="10">E68*J68</f>
        <v>0</v>
      </c>
      <c r="L68" s="11">
        <f t="shared" ref="L68:L72" si="11">IF(K68&gt;0,K68,0)</f>
        <v>0</v>
      </c>
      <c r="M68" s="11">
        <f t="shared" ref="M68:M72" si="12">IF(K68&lt;0,K68,0)</f>
        <v>0</v>
      </c>
    </row>
    <row r="69" spans="1:13" ht="14.25" x14ac:dyDescent="0.2">
      <c r="A69" s="59">
        <v>66</v>
      </c>
      <c r="B69" s="20" t="s">
        <v>98</v>
      </c>
      <c r="C69" s="54">
        <f>+'10.1.14_SIS'!CL70</f>
        <v>0</v>
      </c>
      <c r="D69" s="54">
        <f>+'2.1.15_SIS'!CI70</f>
        <v>0</v>
      </c>
      <c r="E69" s="54">
        <f t="shared" ref="E69:E72" si="13">D69-C69</f>
        <v>0</v>
      </c>
      <c r="F69" s="54">
        <f t="shared" si="8"/>
        <v>0</v>
      </c>
      <c r="G69" s="54">
        <f t="shared" si="9"/>
        <v>0</v>
      </c>
      <c r="H69" s="13">
        <f>+'Oct midyear Madison Prep'!H69*0.9</f>
        <v>5907.6076890519034</v>
      </c>
      <c r="I69" s="13">
        <f>+'Oct midyear Madison Prep'!I69*0.9</f>
        <v>657.05399999999997</v>
      </c>
      <c r="J69" s="13">
        <f t="shared" ref="J69:J72" si="14">(I69+H69)*0.5</f>
        <v>3282.3308445259518</v>
      </c>
      <c r="K69" s="14">
        <f t="shared" si="10"/>
        <v>0</v>
      </c>
      <c r="L69" s="13">
        <f t="shared" si="11"/>
        <v>0</v>
      </c>
      <c r="M69" s="13">
        <f t="shared" si="12"/>
        <v>0</v>
      </c>
    </row>
    <row r="70" spans="1:13" ht="14.25" x14ac:dyDescent="0.2">
      <c r="A70" s="59">
        <v>67</v>
      </c>
      <c r="B70" s="20" t="s">
        <v>97</v>
      </c>
      <c r="C70" s="54">
        <f>+'10.1.14_SIS'!CL71</f>
        <v>0</v>
      </c>
      <c r="D70" s="54">
        <f>+'2.1.15_SIS'!CI71</f>
        <v>0</v>
      </c>
      <c r="E70" s="54">
        <f t="shared" si="13"/>
        <v>0</v>
      </c>
      <c r="F70" s="54">
        <f t="shared" si="8"/>
        <v>0</v>
      </c>
      <c r="G70" s="54">
        <f t="shared" si="9"/>
        <v>0</v>
      </c>
      <c r="H70" s="13">
        <f>+'Oct midyear Madison Prep'!H70*0.9</f>
        <v>4526.2320962520707</v>
      </c>
      <c r="I70" s="13">
        <f>+'Oct midyear Madison Prep'!I70*0.9</f>
        <v>644.04899999999998</v>
      </c>
      <c r="J70" s="13">
        <f t="shared" si="14"/>
        <v>2585.1405481260354</v>
      </c>
      <c r="K70" s="14">
        <f t="shared" si="10"/>
        <v>0</v>
      </c>
      <c r="L70" s="13">
        <f t="shared" si="11"/>
        <v>0</v>
      </c>
      <c r="M70" s="13">
        <f t="shared" si="12"/>
        <v>0</v>
      </c>
    </row>
    <row r="71" spans="1:13" ht="14.25" x14ac:dyDescent="0.2">
      <c r="A71" s="59">
        <v>68</v>
      </c>
      <c r="B71" s="20" t="s">
        <v>96</v>
      </c>
      <c r="C71" s="54">
        <f>+'10.1.14_SIS'!CL72</f>
        <v>0</v>
      </c>
      <c r="D71" s="54">
        <f>+'2.1.15_SIS'!CI72</f>
        <v>0</v>
      </c>
      <c r="E71" s="54">
        <f t="shared" si="13"/>
        <v>0</v>
      </c>
      <c r="F71" s="54">
        <f t="shared" si="8"/>
        <v>0</v>
      </c>
      <c r="G71" s="54">
        <f t="shared" si="9"/>
        <v>0</v>
      </c>
      <c r="H71" s="13">
        <f>+'Oct midyear Madison Prep'!H71*0.9</f>
        <v>5751.1479782304541</v>
      </c>
      <c r="I71" s="13">
        <f>+'Oct midyear Madison Prep'!I71*0.9</f>
        <v>718.83</v>
      </c>
      <c r="J71" s="13">
        <f t="shared" si="14"/>
        <v>3234.988989115227</v>
      </c>
      <c r="K71" s="14">
        <f t="shared" si="10"/>
        <v>0</v>
      </c>
      <c r="L71" s="13">
        <f t="shared" si="11"/>
        <v>0</v>
      </c>
      <c r="M71" s="13">
        <f t="shared" si="12"/>
        <v>0</v>
      </c>
    </row>
    <row r="72" spans="1:13" ht="14.25" x14ac:dyDescent="0.2">
      <c r="A72" s="59">
        <v>69</v>
      </c>
      <c r="B72" s="20" t="s">
        <v>95</v>
      </c>
      <c r="C72" s="54">
        <f>+'10.1.14_SIS'!CL73</f>
        <v>0</v>
      </c>
      <c r="D72" s="54">
        <f>+'2.1.15_SIS'!CI73</f>
        <v>0</v>
      </c>
      <c r="E72" s="54">
        <f t="shared" si="13"/>
        <v>0</v>
      </c>
      <c r="F72" s="54">
        <f t="shared" si="8"/>
        <v>0</v>
      </c>
      <c r="G72" s="54">
        <f t="shared" si="9"/>
        <v>0</v>
      </c>
      <c r="H72" s="13">
        <f>+'Oct midyear Madison Prep'!H72*0.9</f>
        <v>5150.24531291532</v>
      </c>
      <c r="I72" s="13">
        <f>+'Oct midyear Madison Prep'!I72*0.9</f>
        <v>635.10299999999995</v>
      </c>
      <c r="J72" s="13">
        <f t="shared" si="14"/>
        <v>2892.67415645766</v>
      </c>
      <c r="K72" s="14">
        <f t="shared" si="10"/>
        <v>0</v>
      </c>
      <c r="L72" s="13">
        <f t="shared" si="11"/>
        <v>0</v>
      </c>
      <c r="M72" s="13">
        <f t="shared" si="12"/>
        <v>0</v>
      </c>
    </row>
    <row r="73" spans="1:13" ht="13.5" thickBot="1" x14ac:dyDescent="0.25">
      <c r="A73" s="35"/>
      <c r="B73" s="34" t="s">
        <v>94</v>
      </c>
      <c r="C73" s="67">
        <f>SUM(C4:C72)</f>
        <v>1723</v>
      </c>
      <c r="D73" s="67">
        <f>SUM(D4:D72)</f>
        <v>1798</v>
      </c>
      <c r="E73" s="67">
        <f>SUM(E4:E72)</f>
        <v>75</v>
      </c>
      <c r="F73" s="67">
        <f>SUM(F4:F72)</f>
        <v>126</v>
      </c>
      <c r="G73" s="67">
        <f>SUM(G4:G72)</f>
        <v>-51</v>
      </c>
      <c r="H73" s="33"/>
      <c r="I73" s="32"/>
      <c r="J73" s="32"/>
      <c r="K73" s="32">
        <f>SUM(K4:K72)</f>
        <v>158009.60268053671</v>
      </c>
      <c r="L73" s="32">
        <f>SUM(L4:L72)</f>
        <v>289461.70706966857</v>
      </c>
      <c r="M73" s="32">
        <f>SUM(M4:M72)</f>
        <v>-131452.10438913188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February 1 Mid-year Adjustment for Students</oddHeader>
    <oddFooter>&amp;R&amp;P</oddFooter>
  </headerFooter>
  <colBreaks count="1" manualBreakCount="1">
    <brk id="7" max="73" man="1"/>
  </col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89"/>
  <sheetViews>
    <sheetView view="pageBreakPreview" zoomScale="60" zoomScaleNormal="70" workbookViewId="0">
      <pane xSplit="2" ySplit="4" topLeftCell="CM35" activePane="bottomRight" state="frozen"/>
      <selection activeCell="C5" sqref="C5"/>
      <selection pane="topRight" activeCell="C5" sqref="C5"/>
      <selection pane="bottomLeft" activeCell="C5" sqref="C5"/>
      <selection pane="bottomRight" sqref="A1:DH1048576"/>
    </sheetView>
  </sheetViews>
  <sheetFormatPr defaultColWidth="9.140625" defaultRowHeight="18" customHeight="1" x14ac:dyDescent="0.25"/>
  <cols>
    <col min="1" max="1" width="14" style="87" hidden="1" customWidth="1"/>
    <col min="2" max="2" width="31.5703125" style="87" hidden="1" customWidth="1"/>
    <col min="3" max="3" width="15.7109375" style="87" hidden="1" customWidth="1"/>
    <col min="4" max="4" width="9.140625" style="87" hidden="1" customWidth="1"/>
    <col min="5" max="5" width="11" style="87" hidden="1" customWidth="1"/>
    <col min="6" max="68" width="9.140625" style="87" hidden="1" customWidth="1"/>
    <col min="69" max="69" width="11.7109375" style="87" hidden="1" customWidth="1"/>
    <col min="70" max="70" width="0" style="87" hidden="1" customWidth="1"/>
    <col min="71" max="71" width="11.42578125" style="87" hidden="1" customWidth="1"/>
    <col min="72" max="72" width="12.85546875" style="87" hidden="1" customWidth="1"/>
    <col min="73" max="74" width="0" style="87" hidden="1" customWidth="1"/>
    <col min="75" max="75" width="12.5703125" style="87" hidden="1" customWidth="1"/>
    <col min="76" max="82" width="0" style="87" hidden="1" customWidth="1"/>
    <col min="83" max="83" width="12.5703125" style="87" hidden="1" customWidth="1"/>
    <col min="84" max="96" width="0" style="87" hidden="1" customWidth="1"/>
    <col min="97" max="97" width="11.42578125" style="87" hidden="1" customWidth="1"/>
    <col min="98" max="108" width="0" style="87" hidden="1" customWidth="1"/>
    <col min="109" max="109" width="13.140625" style="87" hidden="1" customWidth="1"/>
    <col min="110" max="110" width="11.5703125" style="87" hidden="1" customWidth="1"/>
    <col min="111" max="111" width="10.42578125" style="87" hidden="1" customWidth="1"/>
    <col min="112" max="115" width="9.5703125" style="87" hidden="1" customWidth="1"/>
    <col min="116" max="132" width="0" style="87" hidden="1" customWidth="1"/>
    <col min="133" max="133" width="14.5703125" style="87" hidden="1" customWidth="1"/>
    <col min="134" max="146" width="0" style="87" hidden="1" customWidth="1"/>
    <col min="147" max="16384" width="9.140625" style="87"/>
  </cols>
  <sheetData>
    <row r="1" spans="1:139" ht="18" customHeight="1" x14ac:dyDescent="0.25">
      <c r="A1" s="91" t="s">
        <v>538</v>
      </c>
    </row>
    <row r="2" spans="1:139" ht="15" customHeight="1" x14ac:dyDescent="0.25"/>
    <row r="3" spans="1:139" ht="50.25" customHeight="1" x14ac:dyDescent="0.5">
      <c r="A3" s="228" t="s">
        <v>539</v>
      </c>
      <c r="B3" s="228"/>
      <c r="C3" s="92" t="s">
        <v>268</v>
      </c>
      <c r="D3" s="229" t="s">
        <v>540</v>
      </c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30" t="s">
        <v>541</v>
      </c>
      <c r="BS3" s="231"/>
      <c r="BT3" s="93"/>
      <c r="BU3" s="231"/>
      <c r="BV3" s="231"/>
      <c r="BW3" s="231"/>
      <c r="BX3" s="232" t="s">
        <v>267</v>
      </c>
      <c r="BY3" s="227"/>
      <c r="BZ3" s="227"/>
      <c r="CA3" s="227"/>
      <c r="CB3" s="227"/>
      <c r="CC3" s="227"/>
      <c r="CD3" s="227"/>
      <c r="CE3" s="227"/>
      <c r="CF3" s="232" t="s">
        <v>542</v>
      </c>
      <c r="CG3" s="227"/>
      <c r="CH3" s="227"/>
      <c r="CI3" s="227"/>
      <c r="CJ3" s="227"/>
      <c r="CK3" s="227"/>
      <c r="CL3" s="227"/>
      <c r="CM3" s="227"/>
      <c r="CN3" s="227"/>
      <c r="CO3" s="227"/>
      <c r="CP3" s="227"/>
      <c r="CQ3" s="227"/>
      <c r="CR3" s="227"/>
      <c r="CS3" s="227"/>
      <c r="CT3" s="227"/>
      <c r="CU3" s="227"/>
      <c r="CV3" s="232"/>
      <c r="CW3" s="227"/>
      <c r="CX3" s="227"/>
      <c r="CY3" s="227"/>
      <c r="CZ3" s="227"/>
      <c r="DA3" s="227"/>
      <c r="DB3" s="227"/>
      <c r="DC3" s="227"/>
      <c r="DD3" s="227"/>
      <c r="DE3" s="227"/>
      <c r="DF3" s="233" t="s">
        <v>266</v>
      </c>
      <c r="DG3" s="234"/>
      <c r="DH3" s="235" t="s">
        <v>543</v>
      </c>
      <c r="DI3" s="94"/>
      <c r="DJ3" s="94"/>
      <c r="DK3" s="94"/>
      <c r="DL3" s="233" t="s">
        <v>389</v>
      </c>
      <c r="DM3" s="234"/>
      <c r="DN3" s="226" t="s">
        <v>544</v>
      </c>
      <c r="DO3" s="227"/>
      <c r="DP3" s="227"/>
      <c r="DQ3" s="227"/>
      <c r="DR3" s="227"/>
      <c r="DS3" s="227"/>
      <c r="DT3" s="227"/>
      <c r="DU3" s="227"/>
      <c r="DV3" s="227"/>
      <c r="DW3" s="227"/>
      <c r="DX3" s="227"/>
      <c r="DY3" s="227"/>
      <c r="DZ3" s="227"/>
      <c r="EA3" s="227"/>
      <c r="EB3" s="227"/>
      <c r="EC3" s="227"/>
      <c r="ED3" s="227"/>
      <c r="EE3" s="227"/>
      <c r="EF3" s="227"/>
      <c r="EG3" s="226" t="s">
        <v>1</v>
      </c>
      <c r="EH3" s="227"/>
      <c r="EI3" s="227"/>
    </row>
    <row r="4" spans="1:139" s="147" customFormat="1" ht="135" customHeight="1" x14ac:dyDescent="0.2">
      <c r="A4" s="135" t="s">
        <v>93</v>
      </c>
      <c r="B4" s="135" t="s">
        <v>265</v>
      </c>
      <c r="C4" s="136" t="s">
        <v>545</v>
      </c>
      <c r="D4" s="137" t="s">
        <v>546</v>
      </c>
      <c r="E4" s="137" t="s">
        <v>547</v>
      </c>
      <c r="F4" s="137" t="s">
        <v>548</v>
      </c>
      <c r="G4" s="137" t="s">
        <v>549</v>
      </c>
      <c r="H4" s="137" t="s">
        <v>550</v>
      </c>
      <c r="I4" s="137" t="s">
        <v>551</v>
      </c>
      <c r="J4" s="137" t="s">
        <v>552</v>
      </c>
      <c r="K4" s="137" t="s">
        <v>553</v>
      </c>
      <c r="L4" s="137" t="s">
        <v>554</v>
      </c>
      <c r="M4" s="137" t="s">
        <v>555</v>
      </c>
      <c r="N4" s="137" t="s">
        <v>556</v>
      </c>
      <c r="O4" s="137" t="s">
        <v>557</v>
      </c>
      <c r="P4" s="137" t="s">
        <v>558</v>
      </c>
      <c r="Q4" s="137" t="s">
        <v>559</v>
      </c>
      <c r="R4" s="137" t="s">
        <v>560</v>
      </c>
      <c r="S4" s="137" t="s">
        <v>561</v>
      </c>
      <c r="T4" s="137" t="s">
        <v>562</v>
      </c>
      <c r="U4" s="137" t="s">
        <v>563</v>
      </c>
      <c r="V4" s="137" t="s">
        <v>564</v>
      </c>
      <c r="W4" s="137" t="s">
        <v>565</v>
      </c>
      <c r="X4" s="137" t="s">
        <v>566</v>
      </c>
      <c r="Y4" s="137" t="s">
        <v>567</v>
      </c>
      <c r="Z4" s="137" t="s">
        <v>568</v>
      </c>
      <c r="AA4" s="137" t="s">
        <v>569</v>
      </c>
      <c r="AB4" s="137" t="s">
        <v>570</v>
      </c>
      <c r="AC4" s="137" t="s">
        <v>571</v>
      </c>
      <c r="AD4" s="137" t="s">
        <v>572</v>
      </c>
      <c r="AE4" s="137" t="s">
        <v>573</v>
      </c>
      <c r="AF4" s="137" t="s">
        <v>574</v>
      </c>
      <c r="AG4" s="137" t="s">
        <v>575</v>
      </c>
      <c r="AH4" s="137" t="s">
        <v>576</v>
      </c>
      <c r="AI4" s="137" t="s">
        <v>577</v>
      </c>
      <c r="AJ4" s="137" t="s">
        <v>578</v>
      </c>
      <c r="AK4" s="137" t="s">
        <v>579</v>
      </c>
      <c r="AL4" s="137" t="s">
        <v>580</v>
      </c>
      <c r="AM4" s="137" t="s">
        <v>581</v>
      </c>
      <c r="AN4" s="137" t="s">
        <v>582</v>
      </c>
      <c r="AO4" s="137" t="s">
        <v>583</v>
      </c>
      <c r="AP4" s="137" t="s">
        <v>584</v>
      </c>
      <c r="AQ4" s="137" t="s">
        <v>585</v>
      </c>
      <c r="AR4" s="137" t="s">
        <v>586</v>
      </c>
      <c r="AS4" s="137" t="s">
        <v>587</v>
      </c>
      <c r="AT4" s="137" t="s">
        <v>588</v>
      </c>
      <c r="AU4" s="137" t="s">
        <v>589</v>
      </c>
      <c r="AV4" s="137" t="s">
        <v>590</v>
      </c>
      <c r="AW4" s="137" t="s">
        <v>591</v>
      </c>
      <c r="AX4" s="137" t="s">
        <v>592</v>
      </c>
      <c r="AY4" s="137" t="s">
        <v>593</v>
      </c>
      <c r="AZ4" s="137" t="s">
        <v>594</v>
      </c>
      <c r="BA4" s="137" t="s">
        <v>595</v>
      </c>
      <c r="BB4" s="137" t="s">
        <v>596</v>
      </c>
      <c r="BC4" s="137" t="s">
        <v>597</v>
      </c>
      <c r="BD4" s="137" t="s">
        <v>598</v>
      </c>
      <c r="BE4" s="137" t="s">
        <v>599</v>
      </c>
      <c r="BF4" s="137" t="s">
        <v>600</v>
      </c>
      <c r="BG4" s="137" t="s">
        <v>601</v>
      </c>
      <c r="BH4" s="137" t="s">
        <v>602</v>
      </c>
      <c r="BI4" s="137" t="s">
        <v>603</v>
      </c>
      <c r="BJ4" s="137" t="s">
        <v>604</v>
      </c>
      <c r="BK4" s="137" t="s">
        <v>605</v>
      </c>
      <c r="BL4" s="137" t="s">
        <v>606</v>
      </c>
      <c r="BM4" s="137" t="s">
        <v>607</v>
      </c>
      <c r="BN4" s="137" t="s">
        <v>608</v>
      </c>
      <c r="BO4" s="137" t="s">
        <v>609</v>
      </c>
      <c r="BP4" s="137" t="s">
        <v>610</v>
      </c>
      <c r="BQ4" s="138" t="s">
        <v>611</v>
      </c>
      <c r="BR4" s="139" t="s">
        <v>612</v>
      </c>
      <c r="BS4" s="139" t="s">
        <v>613</v>
      </c>
      <c r="BT4" s="138" t="s">
        <v>614</v>
      </c>
      <c r="BU4" s="140" t="s">
        <v>247</v>
      </c>
      <c r="BV4" s="140" t="s">
        <v>246</v>
      </c>
      <c r="BW4" s="140" t="s">
        <v>615</v>
      </c>
      <c r="BX4" s="141" t="s">
        <v>264</v>
      </c>
      <c r="BY4" s="141" t="s">
        <v>263</v>
      </c>
      <c r="BZ4" s="141" t="s">
        <v>262</v>
      </c>
      <c r="CA4" s="141" t="s">
        <v>261</v>
      </c>
      <c r="CB4" s="141" t="s">
        <v>260</v>
      </c>
      <c r="CC4" s="141" t="s">
        <v>259</v>
      </c>
      <c r="CD4" s="141" t="s">
        <v>616</v>
      </c>
      <c r="CE4" s="141" t="s">
        <v>617</v>
      </c>
      <c r="CF4" s="142" t="s">
        <v>258</v>
      </c>
      <c r="CG4" s="142" t="s">
        <v>618</v>
      </c>
      <c r="CH4" s="142" t="s">
        <v>257</v>
      </c>
      <c r="CI4" s="142" t="s">
        <v>256</v>
      </c>
      <c r="CJ4" s="142" t="s">
        <v>255</v>
      </c>
      <c r="CK4" s="142" t="s">
        <v>254</v>
      </c>
      <c r="CL4" s="142" t="s">
        <v>253</v>
      </c>
      <c r="CM4" s="142" t="s">
        <v>252</v>
      </c>
      <c r="CN4" s="142" t="s">
        <v>251</v>
      </c>
      <c r="CO4" s="142" t="s">
        <v>250</v>
      </c>
      <c r="CP4" s="142" t="s">
        <v>249</v>
      </c>
      <c r="CQ4" s="142" t="s">
        <v>378</v>
      </c>
      <c r="CR4" s="142" t="s">
        <v>379</v>
      </c>
      <c r="CS4" s="142" t="s">
        <v>619</v>
      </c>
      <c r="CT4" s="142" t="s">
        <v>620</v>
      </c>
      <c r="CU4" s="142" t="s">
        <v>380</v>
      </c>
      <c r="CV4" s="142" t="s">
        <v>381</v>
      </c>
      <c r="CW4" s="142" t="s">
        <v>382</v>
      </c>
      <c r="CX4" s="142" t="s">
        <v>621</v>
      </c>
      <c r="CY4" s="142" t="s">
        <v>622</v>
      </c>
      <c r="CZ4" s="142" t="s">
        <v>623</v>
      </c>
      <c r="DA4" s="142" t="s">
        <v>624</v>
      </c>
      <c r="DB4" s="142" t="s">
        <v>625</v>
      </c>
      <c r="DC4" s="142" t="s">
        <v>626</v>
      </c>
      <c r="DD4" s="142" t="s">
        <v>627</v>
      </c>
      <c r="DE4" s="138" t="s">
        <v>628</v>
      </c>
      <c r="DF4" s="143" t="s">
        <v>245</v>
      </c>
      <c r="DG4" s="143" t="s">
        <v>244</v>
      </c>
      <c r="DH4" s="236"/>
      <c r="DI4" s="95"/>
      <c r="DJ4" s="95"/>
      <c r="DK4" s="95"/>
      <c r="DL4" s="140" t="s">
        <v>391</v>
      </c>
      <c r="DM4" s="144" t="s">
        <v>392</v>
      </c>
      <c r="DN4" s="145" t="s">
        <v>629</v>
      </c>
      <c r="DO4" s="145" t="s">
        <v>630</v>
      </c>
      <c r="DP4" s="145" t="s">
        <v>631</v>
      </c>
      <c r="DQ4" s="145" t="s">
        <v>632</v>
      </c>
      <c r="DR4" s="145" t="s">
        <v>633</v>
      </c>
      <c r="DS4" s="145" t="s">
        <v>634</v>
      </c>
      <c r="DT4" s="145" t="s">
        <v>635</v>
      </c>
      <c r="DU4" s="145" t="s">
        <v>636</v>
      </c>
      <c r="DV4" s="145" t="s">
        <v>637</v>
      </c>
      <c r="DW4" s="145" t="s">
        <v>638</v>
      </c>
      <c r="DX4" s="145" t="s">
        <v>639</v>
      </c>
      <c r="DY4" s="145" t="s">
        <v>640</v>
      </c>
      <c r="DZ4" s="145" t="s">
        <v>641</v>
      </c>
      <c r="EA4" s="145" t="s">
        <v>642</v>
      </c>
      <c r="EB4" s="145" t="s">
        <v>643</v>
      </c>
      <c r="EC4" s="145" t="s">
        <v>644</v>
      </c>
      <c r="ED4" s="145" t="s">
        <v>645</v>
      </c>
      <c r="EE4" s="145" t="s">
        <v>646</v>
      </c>
      <c r="EF4" s="145" t="s">
        <v>647</v>
      </c>
      <c r="EG4" s="146" t="s">
        <v>648</v>
      </c>
      <c r="EH4" s="146" t="s">
        <v>649</v>
      </c>
      <c r="EI4" s="146" t="s">
        <v>390</v>
      </c>
    </row>
    <row r="5" spans="1:139" ht="18" customHeight="1" x14ac:dyDescent="0.25">
      <c r="A5" s="96" t="s">
        <v>299</v>
      </c>
      <c r="B5" s="96" t="s">
        <v>243</v>
      </c>
      <c r="C5" s="97">
        <v>9739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9">
        <f>SUM(D5:BP5)</f>
        <v>0</v>
      </c>
      <c r="BR5" s="98"/>
      <c r="BS5" s="98"/>
      <c r="BT5" s="99">
        <f>SUM(BR5:BS5)</f>
        <v>0</v>
      </c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7">
        <v>26</v>
      </c>
      <c r="CK5" s="98"/>
      <c r="CL5" s="97">
        <v>29</v>
      </c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7">
        <v>6</v>
      </c>
      <c r="DB5" s="98"/>
      <c r="DC5" s="98"/>
      <c r="DD5" s="97">
        <v>6</v>
      </c>
      <c r="DE5" s="100">
        <f>SUM(CF5:DD5)</f>
        <v>67</v>
      </c>
      <c r="DF5" s="97">
        <v>7</v>
      </c>
      <c r="DG5" s="98"/>
      <c r="DH5" s="101">
        <f>C5+BQ5+BT5+BU5+BV5+BW5+BX5+BY5+BZ5+CA5+CB5+CC5+CD5+CE5+DE5+DF5+DG5</f>
        <v>9813</v>
      </c>
      <c r="DI5" s="102"/>
      <c r="DJ5" s="102"/>
      <c r="DK5" s="102"/>
      <c r="DL5" s="97">
        <v>1</v>
      </c>
      <c r="DM5" s="103"/>
      <c r="DN5" s="98"/>
      <c r="DO5" s="97">
        <v>1</v>
      </c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7">
        <v>1</v>
      </c>
      <c r="EH5" s="98"/>
      <c r="EI5" s="98"/>
    </row>
    <row r="6" spans="1:139" ht="18" customHeight="1" x14ac:dyDescent="0.25">
      <c r="A6" s="96" t="s">
        <v>300</v>
      </c>
      <c r="B6" s="96" t="s">
        <v>242</v>
      </c>
      <c r="C6" s="97">
        <v>4103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9">
        <f t="shared" ref="BQ6:BQ69" si="0">SUM(D6:BP6)</f>
        <v>0</v>
      </c>
      <c r="BR6" s="98"/>
      <c r="BS6" s="98"/>
      <c r="BT6" s="99">
        <f t="shared" ref="BT6:BT69" si="1">SUM(BR6:BS6)</f>
        <v>0</v>
      </c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7">
        <v>16</v>
      </c>
      <c r="CK6" s="98"/>
      <c r="CL6" s="97">
        <v>11</v>
      </c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100">
        <f t="shared" ref="DE6:DE69" si="2">SUM(CF6:DD6)</f>
        <v>27</v>
      </c>
      <c r="DF6" s="97">
        <v>1</v>
      </c>
      <c r="DG6" s="98"/>
      <c r="DH6" s="101">
        <f t="shared" ref="DH6:DH69" si="3">C6+BQ6+BT6+BU6+BV6+BW6+BX6+BY6+BZ6+CA6+CB6+CC6+CD6+CE6+DE6+DF6+DG6</f>
        <v>4131</v>
      </c>
      <c r="DI6" s="102"/>
      <c r="DJ6" s="102"/>
      <c r="DK6" s="102"/>
      <c r="DL6" s="98"/>
      <c r="DM6" s="104">
        <v>1</v>
      </c>
      <c r="DN6" s="98"/>
      <c r="DO6" s="98"/>
      <c r="DP6" s="98"/>
      <c r="DQ6" s="98"/>
      <c r="DR6" s="98"/>
      <c r="DS6" s="97">
        <v>1</v>
      </c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7">
        <v>1</v>
      </c>
      <c r="EH6" s="98"/>
      <c r="EI6" s="98"/>
    </row>
    <row r="7" spans="1:139" ht="18" customHeight="1" x14ac:dyDescent="0.25">
      <c r="A7" s="96" t="s">
        <v>301</v>
      </c>
      <c r="B7" s="96" t="s">
        <v>241</v>
      </c>
      <c r="C7" s="97">
        <v>21259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7"/>
      <c r="BO7" s="98"/>
      <c r="BP7" s="98"/>
      <c r="BQ7" s="99">
        <f t="shared" si="0"/>
        <v>0</v>
      </c>
      <c r="BR7" s="98"/>
      <c r="BS7" s="98"/>
      <c r="BT7" s="99">
        <f t="shared" si="1"/>
        <v>0</v>
      </c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7">
        <v>2</v>
      </c>
      <c r="CF7" s="98"/>
      <c r="CG7" s="98"/>
      <c r="CH7" s="98"/>
      <c r="CI7" s="98"/>
      <c r="CJ7" s="97">
        <v>37</v>
      </c>
      <c r="CK7" s="98"/>
      <c r="CL7" s="97">
        <v>54</v>
      </c>
      <c r="CM7" s="98"/>
      <c r="CN7" s="98"/>
      <c r="CO7" s="98"/>
      <c r="CP7" s="98"/>
      <c r="CQ7" s="98"/>
      <c r="CR7" s="98"/>
      <c r="CS7" s="97">
        <v>1</v>
      </c>
      <c r="CT7" s="97">
        <v>3</v>
      </c>
      <c r="CU7" s="98"/>
      <c r="CV7" s="98"/>
      <c r="CW7" s="97">
        <v>12</v>
      </c>
      <c r="CX7" s="98"/>
      <c r="CY7" s="98"/>
      <c r="CZ7" s="98"/>
      <c r="DA7" s="98"/>
      <c r="DB7" s="98"/>
      <c r="DC7" s="98"/>
      <c r="DD7" s="98"/>
      <c r="DE7" s="100">
        <f t="shared" si="2"/>
        <v>107</v>
      </c>
      <c r="DF7" s="97">
        <v>14</v>
      </c>
      <c r="DG7" s="97">
        <v>1</v>
      </c>
      <c r="DH7" s="101">
        <f t="shared" si="3"/>
        <v>21383</v>
      </c>
      <c r="DI7" s="102"/>
      <c r="DJ7" s="102"/>
      <c r="DK7" s="102"/>
      <c r="DL7" s="97">
        <v>1</v>
      </c>
      <c r="DM7" s="103"/>
      <c r="DN7" s="97">
        <v>1</v>
      </c>
      <c r="DO7" s="97">
        <v>3</v>
      </c>
      <c r="DP7" s="98"/>
      <c r="DQ7" s="98"/>
      <c r="DR7" s="97">
        <v>1</v>
      </c>
      <c r="DS7" s="98"/>
      <c r="DT7" s="98"/>
      <c r="DU7" s="98"/>
      <c r="DV7" s="98"/>
      <c r="DW7" s="98"/>
      <c r="DX7" s="98"/>
      <c r="DY7" s="98"/>
      <c r="DZ7" s="98"/>
      <c r="EA7" s="98"/>
      <c r="EB7" s="97">
        <v>1</v>
      </c>
      <c r="EC7" s="98"/>
      <c r="ED7" s="98"/>
      <c r="EE7" s="98"/>
      <c r="EF7" s="98"/>
      <c r="EG7" s="97">
        <v>5</v>
      </c>
      <c r="EH7" s="97">
        <v>3</v>
      </c>
      <c r="EI7" s="98"/>
    </row>
    <row r="8" spans="1:139" ht="18" customHeight="1" x14ac:dyDescent="0.25">
      <c r="A8" s="96" t="s">
        <v>302</v>
      </c>
      <c r="B8" s="96" t="s">
        <v>240</v>
      </c>
      <c r="C8" s="97">
        <v>3426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9">
        <f t="shared" si="0"/>
        <v>0</v>
      </c>
      <c r="BR8" s="98"/>
      <c r="BS8" s="98"/>
      <c r="BT8" s="99">
        <f t="shared" si="1"/>
        <v>0</v>
      </c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7">
        <v>4</v>
      </c>
      <c r="CF8" s="98"/>
      <c r="CG8" s="98"/>
      <c r="CH8" s="98"/>
      <c r="CI8" s="98"/>
      <c r="CJ8" s="97">
        <v>9</v>
      </c>
      <c r="CK8" s="98"/>
      <c r="CL8" s="97">
        <v>3</v>
      </c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100">
        <f t="shared" si="2"/>
        <v>12</v>
      </c>
      <c r="DF8" s="98"/>
      <c r="DG8" s="98"/>
      <c r="DH8" s="101">
        <f t="shared" si="3"/>
        <v>3442</v>
      </c>
      <c r="DI8" s="102"/>
      <c r="DJ8" s="102"/>
      <c r="DK8" s="102"/>
      <c r="DL8" s="98"/>
      <c r="DM8" s="103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7">
        <v>1</v>
      </c>
      <c r="EB8" s="98"/>
      <c r="EC8" s="98"/>
      <c r="ED8" s="98"/>
      <c r="EE8" s="98"/>
      <c r="EF8" s="98"/>
      <c r="EG8" s="98"/>
      <c r="EH8" s="98"/>
      <c r="EI8" s="98"/>
    </row>
    <row r="9" spans="1:139" ht="18" customHeight="1" x14ac:dyDescent="0.25">
      <c r="A9" s="96" t="s">
        <v>303</v>
      </c>
      <c r="B9" s="96" t="s">
        <v>239</v>
      </c>
      <c r="C9" s="97">
        <v>5666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9">
        <f t="shared" si="0"/>
        <v>0</v>
      </c>
      <c r="BR9" s="98"/>
      <c r="BS9" s="98"/>
      <c r="BT9" s="99">
        <f t="shared" si="1"/>
        <v>0</v>
      </c>
      <c r="BU9" s="98"/>
      <c r="BV9" s="98"/>
      <c r="BW9" s="98"/>
      <c r="BX9" s="98"/>
      <c r="BY9" s="98"/>
      <c r="BZ9" s="98"/>
      <c r="CA9" s="97">
        <v>715</v>
      </c>
      <c r="CB9" s="98"/>
      <c r="CC9" s="98"/>
      <c r="CD9" s="98"/>
      <c r="CE9" s="98"/>
      <c r="CF9" s="98"/>
      <c r="CG9" s="98"/>
      <c r="CH9" s="98"/>
      <c r="CI9" s="98"/>
      <c r="CJ9" s="97">
        <v>20</v>
      </c>
      <c r="CK9" s="98"/>
      <c r="CL9" s="97">
        <v>23</v>
      </c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100">
        <f t="shared" si="2"/>
        <v>43</v>
      </c>
      <c r="DF9" s="97">
        <v>4</v>
      </c>
      <c r="DG9" s="98"/>
      <c r="DH9" s="101">
        <f t="shared" si="3"/>
        <v>6428</v>
      </c>
      <c r="DI9" s="102"/>
      <c r="DJ9" s="102"/>
      <c r="DK9" s="102"/>
      <c r="DL9" s="98"/>
      <c r="DM9" s="103"/>
      <c r="DN9" s="98"/>
      <c r="DO9" s="97">
        <v>1</v>
      </c>
      <c r="DP9" s="98"/>
      <c r="DQ9" s="98"/>
      <c r="DR9" s="98"/>
      <c r="DS9" s="98"/>
      <c r="DT9" s="98"/>
      <c r="DU9" s="98"/>
      <c r="DV9" s="98"/>
      <c r="DW9" s="98"/>
      <c r="DX9" s="97">
        <v>1</v>
      </c>
      <c r="DY9" s="98"/>
      <c r="DZ9" s="98"/>
      <c r="EA9" s="97">
        <v>1</v>
      </c>
      <c r="EB9" s="97">
        <v>1</v>
      </c>
      <c r="EC9" s="98"/>
      <c r="ED9" s="98"/>
      <c r="EE9" s="98"/>
      <c r="EF9" s="98"/>
      <c r="EG9" s="97">
        <v>4</v>
      </c>
      <c r="EH9" s="98"/>
      <c r="EI9" s="98"/>
    </row>
    <row r="10" spans="1:139" ht="18" customHeight="1" x14ac:dyDescent="0.25">
      <c r="A10" s="96" t="s">
        <v>304</v>
      </c>
      <c r="B10" s="96" t="s">
        <v>238</v>
      </c>
      <c r="C10" s="97">
        <v>5848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9">
        <f t="shared" si="0"/>
        <v>0</v>
      </c>
      <c r="BR10" s="98"/>
      <c r="BS10" s="98"/>
      <c r="BT10" s="99">
        <f t="shared" si="1"/>
        <v>0</v>
      </c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7">
        <v>23</v>
      </c>
      <c r="CK10" s="98"/>
      <c r="CL10" s="97">
        <v>13</v>
      </c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100">
        <f t="shared" si="2"/>
        <v>36</v>
      </c>
      <c r="DF10" s="97">
        <v>1</v>
      </c>
      <c r="DG10" s="98"/>
      <c r="DH10" s="101">
        <f t="shared" si="3"/>
        <v>5885</v>
      </c>
      <c r="DI10" s="102"/>
      <c r="DJ10" s="102"/>
      <c r="DK10" s="102"/>
      <c r="DL10" s="97">
        <v>4</v>
      </c>
      <c r="DM10" s="103"/>
      <c r="DN10" s="98"/>
      <c r="DO10" s="97">
        <v>1</v>
      </c>
      <c r="DP10" s="98"/>
      <c r="DQ10" s="98"/>
      <c r="DR10" s="97">
        <v>2</v>
      </c>
      <c r="DS10" s="98"/>
      <c r="DT10" s="98"/>
      <c r="DU10" s="98"/>
      <c r="DV10" s="98"/>
      <c r="DW10" s="98"/>
      <c r="DX10" s="98"/>
      <c r="DY10" s="98"/>
      <c r="DZ10" s="98"/>
      <c r="EA10" s="97">
        <v>1</v>
      </c>
      <c r="EB10" s="98"/>
      <c r="EC10" s="98"/>
      <c r="ED10" s="98"/>
      <c r="EE10" s="98"/>
      <c r="EF10" s="98"/>
      <c r="EG10" s="98"/>
      <c r="EH10" s="98"/>
      <c r="EI10" s="98"/>
    </row>
    <row r="11" spans="1:139" ht="18" customHeight="1" x14ac:dyDescent="0.25">
      <c r="A11" s="96" t="s">
        <v>305</v>
      </c>
      <c r="B11" s="96" t="s">
        <v>237</v>
      </c>
      <c r="C11" s="97">
        <v>2162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9">
        <f t="shared" si="0"/>
        <v>0</v>
      </c>
      <c r="BR11" s="98"/>
      <c r="BS11" s="98"/>
      <c r="BT11" s="99">
        <f t="shared" si="1"/>
        <v>0</v>
      </c>
      <c r="BU11" s="98"/>
      <c r="BV11" s="98"/>
      <c r="BW11" s="98"/>
      <c r="BX11" s="97">
        <v>1</v>
      </c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7">
        <v>11</v>
      </c>
      <c r="CK11" s="98"/>
      <c r="CL11" s="97">
        <v>5</v>
      </c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100">
        <f t="shared" si="2"/>
        <v>16</v>
      </c>
      <c r="DF11" s="97">
        <v>1</v>
      </c>
      <c r="DG11" s="98"/>
      <c r="DH11" s="101">
        <f t="shared" si="3"/>
        <v>2180</v>
      </c>
      <c r="DI11" s="102"/>
      <c r="DJ11" s="102"/>
      <c r="DK11" s="102"/>
      <c r="DL11" s="98"/>
      <c r="DM11" s="103"/>
      <c r="DN11" s="98"/>
      <c r="DO11" s="97">
        <v>1</v>
      </c>
      <c r="DP11" s="98"/>
      <c r="DQ11" s="98"/>
      <c r="DR11" s="98"/>
      <c r="DS11" s="98"/>
      <c r="DT11" s="98"/>
      <c r="DU11" s="97">
        <v>1</v>
      </c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7">
        <v>1</v>
      </c>
      <c r="EG11" s="98"/>
      <c r="EH11" s="98"/>
      <c r="EI11" s="98"/>
    </row>
    <row r="12" spans="1:139" ht="18" customHeight="1" x14ac:dyDescent="0.25">
      <c r="A12" s="96" t="s">
        <v>306</v>
      </c>
      <c r="B12" s="96" t="s">
        <v>236</v>
      </c>
      <c r="C12" s="97">
        <v>21740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9">
        <f t="shared" si="0"/>
        <v>0</v>
      </c>
      <c r="BR12" s="98"/>
      <c r="BS12" s="98"/>
      <c r="BT12" s="99">
        <f t="shared" si="1"/>
        <v>0</v>
      </c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7">
        <v>76</v>
      </c>
      <c r="CK12" s="98"/>
      <c r="CL12" s="97">
        <v>52</v>
      </c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100">
        <f t="shared" si="2"/>
        <v>128</v>
      </c>
      <c r="DF12" s="97">
        <v>17</v>
      </c>
      <c r="DG12" s="98"/>
      <c r="DH12" s="101">
        <f t="shared" si="3"/>
        <v>21885</v>
      </c>
      <c r="DI12" s="102"/>
      <c r="DJ12" s="102"/>
      <c r="DK12" s="102"/>
      <c r="DL12" s="97">
        <v>2</v>
      </c>
      <c r="DM12" s="104">
        <v>4</v>
      </c>
      <c r="DN12" s="98"/>
      <c r="DO12" s="98"/>
      <c r="DP12" s="98"/>
      <c r="DQ12" s="98"/>
      <c r="DR12" s="98"/>
      <c r="DS12" s="98"/>
      <c r="DT12" s="98"/>
      <c r="DU12" s="97">
        <v>1</v>
      </c>
      <c r="DV12" s="98"/>
      <c r="DW12" s="98"/>
      <c r="DX12" s="98"/>
      <c r="DY12" s="98"/>
      <c r="DZ12" s="98"/>
      <c r="EA12" s="97">
        <v>1</v>
      </c>
      <c r="EB12" s="98"/>
      <c r="EC12" s="98"/>
      <c r="ED12" s="98"/>
      <c r="EE12" s="97">
        <v>1</v>
      </c>
      <c r="EF12" s="98"/>
      <c r="EG12" s="97">
        <v>1</v>
      </c>
      <c r="EH12" s="98"/>
      <c r="EI12" s="98"/>
    </row>
    <row r="13" spans="1:139" ht="18" customHeight="1" x14ac:dyDescent="0.25">
      <c r="A13" s="96" t="s">
        <v>307</v>
      </c>
      <c r="B13" s="96" t="s">
        <v>235</v>
      </c>
      <c r="C13" s="97">
        <v>39941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7">
        <v>533</v>
      </c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9">
        <f t="shared" si="0"/>
        <v>533</v>
      </c>
      <c r="BR13" s="98"/>
      <c r="BS13" s="98"/>
      <c r="BT13" s="99">
        <f t="shared" si="1"/>
        <v>0</v>
      </c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7">
        <v>86</v>
      </c>
      <c r="CK13" s="98"/>
      <c r="CL13" s="97">
        <v>109</v>
      </c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100">
        <f t="shared" si="2"/>
        <v>195</v>
      </c>
      <c r="DF13" s="97">
        <v>4</v>
      </c>
      <c r="DG13" s="98"/>
      <c r="DH13" s="101">
        <f t="shared" si="3"/>
        <v>40673</v>
      </c>
      <c r="DI13" s="102"/>
      <c r="DJ13" s="102"/>
      <c r="DK13" s="102"/>
      <c r="DL13" s="97">
        <v>8</v>
      </c>
      <c r="DM13" s="104">
        <v>28</v>
      </c>
      <c r="DN13" s="98"/>
      <c r="DO13" s="97">
        <v>2</v>
      </c>
      <c r="DP13" s="98"/>
      <c r="DQ13" s="98"/>
      <c r="DR13" s="97">
        <v>5</v>
      </c>
      <c r="DS13" s="97">
        <v>14</v>
      </c>
      <c r="DT13" s="98"/>
      <c r="DU13" s="98"/>
      <c r="DV13" s="98"/>
      <c r="DW13" s="97">
        <v>1</v>
      </c>
      <c r="DX13" s="98"/>
      <c r="DY13" s="98"/>
      <c r="DZ13" s="97">
        <v>1</v>
      </c>
      <c r="EA13" s="97">
        <v>6</v>
      </c>
      <c r="EB13" s="98"/>
      <c r="EC13" s="98"/>
      <c r="ED13" s="98"/>
      <c r="EE13" s="97">
        <v>1</v>
      </c>
      <c r="EF13" s="98"/>
      <c r="EG13" s="97">
        <v>3</v>
      </c>
      <c r="EH13" s="97">
        <v>1</v>
      </c>
      <c r="EI13" s="98"/>
    </row>
    <row r="14" spans="1:139" ht="18" customHeight="1" x14ac:dyDescent="0.25">
      <c r="A14" s="96" t="s">
        <v>308</v>
      </c>
      <c r="B14" s="96" t="s">
        <v>234</v>
      </c>
      <c r="C14" s="97">
        <v>30615</v>
      </c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9">
        <f t="shared" si="0"/>
        <v>0</v>
      </c>
      <c r="BR14" s="98"/>
      <c r="BS14" s="98"/>
      <c r="BT14" s="99">
        <f t="shared" si="1"/>
        <v>0</v>
      </c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7">
        <v>864</v>
      </c>
      <c r="CG14" s="97">
        <v>103</v>
      </c>
      <c r="CH14" s="98"/>
      <c r="CI14" s="98"/>
      <c r="CJ14" s="97">
        <v>63</v>
      </c>
      <c r="CK14" s="98"/>
      <c r="CL14" s="97">
        <v>65</v>
      </c>
      <c r="CM14" s="97">
        <v>860</v>
      </c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7">
        <v>5</v>
      </c>
      <c r="DE14" s="100">
        <f t="shared" si="2"/>
        <v>1960</v>
      </c>
      <c r="DF14" s="97">
        <v>17</v>
      </c>
      <c r="DG14" s="98"/>
      <c r="DH14" s="101">
        <f t="shared" si="3"/>
        <v>32592</v>
      </c>
      <c r="DI14" s="102"/>
      <c r="DJ14" s="102"/>
      <c r="DK14" s="102"/>
      <c r="DL14" s="97">
        <v>7</v>
      </c>
      <c r="DM14" s="104">
        <v>8</v>
      </c>
      <c r="DN14" s="98"/>
      <c r="DO14" s="97">
        <v>1</v>
      </c>
      <c r="DP14" s="98"/>
      <c r="DQ14" s="98"/>
      <c r="DR14" s="97">
        <v>3</v>
      </c>
      <c r="DS14" s="97">
        <v>4</v>
      </c>
      <c r="DT14" s="98"/>
      <c r="DU14" s="98"/>
      <c r="DV14" s="98"/>
      <c r="DW14" s="97">
        <v>1</v>
      </c>
      <c r="DX14" s="97">
        <v>1</v>
      </c>
      <c r="DY14" s="98"/>
      <c r="DZ14" s="98"/>
      <c r="EA14" s="98"/>
      <c r="EB14" s="97">
        <v>4</v>
      </c>
      <c r="EC14" s="97">
        <v>1</v>
      </c>
      <c r="ED14" s="98"/>
      <c r="EE14" s="98"/>
      <c r="EF14" s="97">
        <v>1</v>
      </c>
      <c r="EG14" s="97">
        <v>4</v>
      </c>
      <c r="EH14" s="97">
        <v>5</v>
      </c>
      <c r="EI14" s="98"/>
    </row>
    <row r="15" spans="1:139" ht="18" customHeight="1" x14ac:dyDescent="0.25">
      <c r="A15" s="96" t="s">
        <v>309</v>
      </c>
      <c r="B15" s="96" t="s">
        <v>233</v>
      </c>
      <c r="C15" s="97">
        <v>1606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9">
        <f t="shared" si="0"/>
        <v>0</v>
      </c>
      <c r="BR15" s="98"/>
      <c r="BS15" s="98"/>
      <c r="BT15" s="99">
        <f t="shared" si="1"/>
        <v>0</v>
      </c>
      <c r="BU15" s="98"/>
      <c r="BV15" s="98"/>
      <c r="BW15" s="98"/>
      <c r="BX15" s="98"/>
      <c r="BY15" s="98"/>
      <c r="BZ15" s="97">
        <v>1</v>
      </c>
      <c r="CA15" s="98"/>
      <c r="CB15" s="98"/>
      <c r="CC15" s="98"/>
      <c r="CD15" s="98"/>
      <c r="CE15" s="98"/>
      <c r="CF15" s="98"/>
      <c r="CG15" s="98"/>
      <c r="CH15" s="98"/>
      <c r="CI15" s="98"/>
      <c r="CJ15" s="97">
        <v>3</v>
      </c>
      <c r="CK15" s="98"/>
      <c r="CL15" s="97">
        <v>2</v>
      </c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100">
        <f t="shared" si="2"/>
        <v>5</v>
      </c>
      <c r="DF15" s="98"/>
      <c r="DG15" s="98"/>
      <c r="DH15" s="101">
        <f t="shared" si="3"/>
        <v>1612</v>
      </c>
      <c r="DI15" s="102"/>
      <c r="DJ15" s="102"/>
      <c r="DK15" s="102"/>
      <c r="DL15" s="98"/>
      <c r="DM15" s="103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</row>
    <row r="16" spans="1:139" ht="18" customHeight="1" x14ac:dyDescent="0.25">
      <c r="A16" s="96" t="s">
        <v>310</v>
      </c>
      <c r="B16" s="96" t="s">
        <v>232</v>
      </c>
      <c r="C16" s="97">
        <v>1241</v>
      </c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9">
        <f t="shared" si="0"/>
        <v>0</v>
      </c>
      <c r="BR16" s="98"/>
      <c r="BS16" s="98"/>
      <c r="BT16" s="99">
        <f t="shared" si="1"/>
        <v>0</v>
      </c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7">
        <v>2</v>
      </c>
      <c r="CK16" s="98"/>
      <c r="CL16" s="97">
        <v>1</v>
      </c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100">
        <f t="shared" si="2"/>
        <v>3</v>
      </c>
      <c r="DF16" s="98"/>
      <c r="DG16" s="98"/>
      <c r="DH16" s="101">
        <f t="shared" si="3"/>
        <v>1244</v>
      </c>
      <c r="DI16" s="102"/>
      <c r="DJ16" s="102"/>
      <c r="DK16" s="102"/>
      <c r="DL16" s="98"/>
      <c r="DM16" s="103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</row>
    <row r="17" spans="1:139" ht="18" customHeight="1" x14ac:dyDescent="0.25">
      <c r="A17" s="96" t="s">
        <v>311</v>
      </c>
      <c r="B17" s="96" t="s">
        <v>231</v>
      </c>
      <c r="C17" s="97">
        <v>1431</v>
      </c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9">
        <f t="shared" si="0"/>
        <v>0</v>
      </c>
      <c r="BR17" s="98"/>
      <c r="BS17" s="98"/>
      <c r="BT17" s="99">
        <f t="shared" si="1"/>
        <v>0</v>
      </c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7">
        <v>4</v>
      </c>
      <c r="CK17" s="98"/>
      <c r="CL17" s="97">
        <v>5</v>
      </c>
      <c r="CM17" s="98"/>
      <c r="CN17" s="98"/>
      <c r="CO17" s="98"/>
      <c r="CP17" s="98"/>
      <c r="CQ17" s="98"/>
      <c r="CR17" s="98"/>
      <c r="CS17" s="98"/>
      <c r="CT17" s="98"/>
      <c r="CU17" s="134">
        <f>56-CW82</f>
        <v>55</v>
      </c>
      <c r="CV17" s="98"/>
      <c r="CW17" s="98"/>
      <c r="CX17" s="98"/>
      <c r="CY17" s="98"/>
      <c r="CZ17" s="98"/>
      <c r="DA17" s="98"/>
      <c r="DB17" s="98"/>
      <c r="DC17" s="98"/>
      <c r="DD17" s="98"/>
      <c r="DE17" s="100">
        <f t="shared" si="2"/>
        <v>64</v>
      </c>
      <c r="DF17" s="98"/>
      <c r="DG17" s="98"/>
      <c r="DH17" s="101">
        <f t="shared" si="3"/>
        <v>1495</v>
      </c>
      <c r="DI17" s="102"/>
      <c r="DJ17" s="102"/>
      <c r="DK17" s="102"/>
      <c r="DL17" s="98"/>
      <c r="DM17" s="103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</row>
    <row r="18" spans="1:139" ht="18" customHeight="1" x14ac:dyDescent="0.25">
      <c r="A18" s="96" t="s">
        <v>312</v>
      </c>
      <c r="B18" s="96" t="s">
        <v>230</v>
      </c>
      <c r="C18" s="97">
        <v>1652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9">
        <f t="shared" si="0"/>
        <v>0</v>
      </c>
      <c r="BR18" s="98"/>
      <c r="BS18" s="98"/>
      <c r="BT18" s="99">
        <f t="shared" si="1"/>
        <v>0</v>
      </c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7">
        <v>3</v>
      </c>
      <c r="CI18" s="98"/>
      <c r="CJ18" s="97">
        <v>1</v>
      </c>
      <c r="CK18" s="98"/>
      <c r="CL18" s="97">
        <v>22</v>
      </c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7">
        <v>82</v>
      </c>
      <c r="DC18" s="98"/>
      <c r="DD18" s="98"/>
      <c r="DE18" s="100">
        <f t="shared" si="2"/>
        <v>108</v>
      </c>
      <c r="DF18" s="97">
        <v>1</v>
      </c>
      <c r="DG18" s="98"/>
      <c r="DH18" s="101">
        <f t="shared" si="3"/>
        <v>1761</v>
      </c>
      <c r="DI18" s="102"/>
      <c r="DJ18" s="102"/>
      <c r="DK18" s="102"/>
      <c r="DL18" s="98"/>
      <c r="DM18" s="103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7">
        <v>1</v>
      </c>
      <c r="EB18" s="98"/>
      <c r="EC18" s="98"/>
      <c r="ED18" s="98"/>
      <c r="EE18" s="98"/>
      <c r="EF18" s="98"/>
      <c r="EG18" s="98"/>
      <c r="EH18" s="98"/>
      <c r="EI18" s="98"/>
    </row>
    <row r="19" spans="1:139" ht="18" customHeight="1" x14ac:dyDescent="0.25">
      <c r="A19" s="96" t="s">
        <v>313</v>
      </c>
      <c r="B19" s="96" t="s">
        <v>229</v>
      </c>
      <c r="C19" s="97">
        <v>3394</v>
      </c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9">
        <f t="shared" si="0"/>
        <v>0</v>
      </c>
      <c r="BR19" s="98"/>
      <c r="BS19" s="98"/>
      <c r="BT19" s="99">
        <f t="shared" si="1"/>
        <v>0</v>
      </c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7">
        <v>19</v>
      </c>
      <c r="CK19" s="98"/>
      <c r="CL19" s="97">
        <v>5</v>
      </c>
      <c r="CM19" s="98"/>
      <c r="CN19" s="98"/>
      <c r="CO19" s="98"/>
      <c r="CP19" s="98"/>
      <c r="CQ19" s="98"/>
      <c r="CR19" s="98"/>
      <c r="CS19" s="98"/>
      <c r="CT19" s="98"/>
      <c r="CU19" s="134">
        <f>313-CW83</f>
        <v>304</v>
      </c>
      <c r="CV19" s="98"/>
      <c r="CW19" s="98"/>
      <c r="CX19" s="98"/>
      <c r="CY19" s="98"/>
      <c r="CZ19" s="98"/>
      <c r="DA19" s="98"/>
      <c r="DB19" s="98"/>
      <c r="DC19" s="98"/>
      <c r="DD19" s="98"/>
      <c r="DE19" s="100">
        <f t="shared" si="2"/>
        <v>328</v>
      </c>
      <c r="DF19" s="98"/>
      <c r="DG19" s="98"/>
      <c r="DH19" s="101">
        <f t="shared" si="3"/>
        <v>3722</v>
      </c>
      <c r="DI19" s="102"/>
      <c r="DJ19" s="102"/>
      <c r="DK19" s="102"/>
      <c r="DL19" s="98"/>
      <c r="DM19" s="103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7">
        <v>1</v>
      </c>
      <c r="EC19" s="98"/>
      <c r="ED19" s="98"/>
      <c r="EE19" s="98"/>
      <c r="EF19" s="98"/>
      <c r="EG19" s="98"/>
      <c r="EH19" s="98"/>
      <c r="EI19" s="98"/>
    </row>
    <row r="20" spans="1:139" ht="18" customHeight="1" x14ac:dyDescent="0.25">
      <c r="A20" s="96" t="s">
        <v>314</v>
      </c>
      <c r="B20" s="96" t="s">
        <v>228</v>
      </c>
      <c r="C20" s="97">
        <v>4864</v>
      </c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9">
        <f t="shared" si="0"/>
        <v>0</v>
      </c>
      <c r="BR20" s="98"/>
      <c r="BS20" s="98"/>
      <c r="BT20" s="99">
        <f t="shared" si="1"/>
        <v>0</v>
      </c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7">
        <v>16</v>
      </c>
      <c r="CK20" s="98"/>
      <c r="CL20" s="97">
        <v>7</v>
      </c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100">
        <f t="shared" si="2"/>
        <v>23</v>
      </c>
      <c r="DF20" s="97">
        <v>3</v>
      </c>
      <c r="DG20" s="98"/>
      <c r="DH20" s="101">
        <f t="shared" si="3"/>
        <v>4890</v>
      </c>
      <c r="DI20" s="102"/>
      <c r="DJ20" s="102"/>
      <c r="DK20" s="102"/>
      <c r="DL20" s="97">
        <v>1</v>
      </c>
      <c r="DM20" s="104">
        <v>3</v>
      </c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</row>
    <row r="21" spans="1:139" ht="18" customHeight="1" x14ac:dyDescent="0.25">
      <c r="A21" s="96" t="s">
        <v>315</v>
      </c>
      <c r="B21" s="96" t="s">
        <v>227</v>
      </c>
      <c r="C21" s="97">
        <v>40471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7">
        <v>564</v>
      </c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7">
        <v>414</v>
      </c>
      <c r="BM21" s="97">
        <v>324</v>
      </c>
      <c r="BN21" s="98">
        <v>386</v>
      </c>
      <c r="BO21" s="97">
        <v>88</v>
      </c>
      <c r="BP21" s="97">
        <v>365</v>
      </c>
      <c r="BQ21" s="99">
        <f t="shared" si="0"/>
        <v>2141</v>
      </c>
      <c r="BR21" s="98"/>
      <c r="BS21" s="98"/>
      <c r="BT21" s="99">
        <f t="shared" si="1"/>
        <v>0</v>
      </c>
      <c r="BU21" s="97">
        <v>1414</v>
      </c>
      <c r="BV21" s="97">
        <v>467</v>
      </c>
      <c r="BW21" s="97">
        <v>557</v>
      </c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7">
        <v>331</v>
      </c>
      <c r="CJ21" s="97">
        <v>99</v>
      </c>
      <c r="CK21" s="98"/>
      <c r="CL21" s="97">
        <v>143</v>
      </c>
      <c r="CM21" s="98"/>
      <c r="CN21" s="98"/>
      <c r="CO21" s="98"/>
      <c r="CP21" s="98"/>
      <c r="CQ21" s="98"/>
      <c r="CR21" s="98"/>
      <c r="CS21" s="97">
        <v>613</v>
      </c>
      <c r="CT21" s="97">
        <v>2</v>
      </c>
      <c r="CU21" s="98"/>
      <c r="CV21" s="98"/>
      <c r="CW21" s="97">
        <v>142</v>
      </c>
      <c r="CX21" s="97">
        <v>54</v>
      </c>
      <c r="CY21" s="98"/>
      <c r="CZ21" s="97">
        <v>131</v>
      </c>
      <c r="DA21" s="97">
        <v>1</v>
      </c>
      <c r="DB21" s="98"/>
      <c r="DC21" s="98"/>
      <c r="DD21" s="98"/>
      <c r="DE21" s="100">
        <f t="shared" si="2"/>
        <v>1516</v>
      </c>
      <c r="DF21" s="97">
        <v>26</v>
      </c>
      <c r="DG21" s="98"/>
      <c r="DH21" s="101">
        <f t="shared" si="3"/>
        <v>46592</v>
      </c>
      <c r="DI21" s="102"/>
      <c r="DJ21" s="102"/>
      <c r="DK21" s="102"/>
      <c r="DL21" s="97">
        <v>7</v>
      </c>
      <c r="DM21" s="104">
        <v>14</v>
      </c>
      <c r="DN21" s="97">
        <v>2</v>
      </c>
      <c r="DO21" s="97">
        <v>4</v>
      </c>
      <c r="DP21" s="98"/>
      <c r="DQ21" s="98"/>
      <c r="DR21" s="98"/>
      <c r="DS21" s="97">
        <v>5</v>
      </c>
      <c r="DT21" s="97">
        <v>1</v>
      </c>
      <c r="DU21" s="97">
        <v>2</v>
      </c>
      <c r="DV21" s="98"/>
      <c r="DW21" s="98"/>
      <c r="DX21" s="97">
        <v>1</v>
      </c>
      <c r="DY21" s="97">
        <v>1</v>
      </c>
      <c r="DZ21" s="98"/>
      <c r="EA21" s="98"/>
      <c r="EB21" s="97">
        <v>1</v>
      </c>
      <c r="EC21" s="97">
        <v>3</v>
      </c>
      <c r="ED21" s="97">
        <v>1</v>
      </c>
      <c r="EE21" s="97">
        <v>3</v>
      </c>
      <c r="EF21" s="98"/>
      <c r="EG21" s="97">
        <v>36</v>
      </c>
      <c r="EH21" s="97">
        <v>15</v>
      </c>
      <c r="EI21" s="98"/>
    </row>
    <row r="22" spans="1:139" ht="18" customHeight="1" x14ac:dyDescent="0.25">
      <c r="A22" s="96" t="s">
        <v>316</v>
      </c>
      <c r="B22" s="96" t="s">
        <v>226</v>
      </c>
      <c r="C22" s="97">
        <v>1041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9">
        <f t="shared" si="0"/>
        <v>0</v>
      </c>
      <c r="BR22" s="98"/>
      <c r="BS22" s="98"/>
      <c r="BT22" s="99">
        <f t="shared" si="1"/>
        <v>0</v>
      </c>
      <c r="BU22" s="98"/>
      <c r="BV22" s="98"/>
      <c r="BW22" s="98"/>
      <c r="BX22" s="98"/>
      <c r="BY22" s="98"/>
      <c r="BZ22" s="98"/>
      <c r="CA22" s="98"/>
      <c r="CB22" s="97">
        <v>14</v>
      </c>
      <c r="CC22" s="98"/>
      <c r="CD22" s="98"/>
      <c r="CE22" s="98"/>
      <c r="CF22" s="98"/>
      <c r="CG22" s="98"/>
      <c r="CH22" s="98"/>
      <c r="CI22" s="98"/>
      <c r="CJ22" s="97">
        <v>4</v>
      </c>
      <c r="CK22" s="98"/>
      <c r="CL22" s="97">
        <v>3</v>
      </c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100">
        <f t="shared" si="2"/>
        <v>7</v>
      </c>
      <c r="DF22" s="98"/>
      <c r="DG22" s="98"/>
      <c r="DH22" s="101">
        <f t="shared" si="3"/>
        <v>1062</v>
      </c>
      <c r="DI22" s="102"/>
      <c r="DJ22" s="102"/>
      <c r="DK22" s="102"/>
      <c r="DL22" s="98"/>
      <c r="DM22" s="104">
        <v>2</v>
      </c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7">
        <v>1</v>
      </c>
      <c r="ED22" s="98"/>
      <c r="EE22" s="98"/>
      <c r="EF22" s="98"/>
      <c r="EG22" s="98"/>
      <c r="EH22" s="98"/>
      <c r="EI22" s="98"/>
    </row>
    <row r="23" spans="1:139" ht="18" customHeight="1" x14ac:dyDescent="0.25">
      <c r="A23" s="96" t="s">
        <v>317</v>
      </c>
      <c r="B23" s="96" t="s">
        <v>225</v>
      </c>
      <c r="C23" s="97">
        <v>1884</v>
      </c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9">
        <f t="shared" si="0"/>
        <v>0</v>
      </c>
      <c r="BR23" s="98"/>
      <c r="BS23" s="98"/>
      <c r="BT23" s="99">
        <f t="shared" si="1"/>
        <v>0</v>
      </c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7">
        <v>14</v>
      </c>
      <c r="CK23" s="98"/>
      <c r="CL23" s="97">
        <v>11</v>
      </c>
      <c r="CM23" s="98"/>
      <c r="CN23" s="98"/>
      <c r="CO23" s="98"/>
      <c r="CP23" s="98"/>
      <c r="CQ23" s="98"/>
      <c r="CR23" s="98"/>
      <c r="CS23" s="97">
        <v>3</v>
      </c>
      <c r="CT23" s="98"/>
      <c r="CU23" s="98"/>
      <c r="CV23" s="98"/>
      <c r="CW23" s="97">
        <v>2</v>
      </c>
      <c r="CX23" s="97">
        <v>1</v>
      </c>
      <c r="CY23" s="98"/>
      <c r="CZ23" s="97">
        <v>8</v>
      </c>
      <c r="DA23" s="98"/>
      <c r="DB23" s="98"/>
      <c r="DC23" s="98"/>
      <c r="DD23" s="98"/>
      <c r="DE23" s="100">
        <f t="shared" si="2"/>
        <v>39</v>
      </c>
      <c r="DF23" s="97">
        <v>1</v>
      </c>
      <c r="DG23" s="98"/>
      <c r="DH23" s="101">
        <f t="shared" si="3"/>
        <v>1924</v>
      </c>
      <c r="DI23" s="102"/>
      <c r="DJ23" s="102"/>
      <c r="DK23" s="102"/>
      <c r="DL23" s="97">
        <v>1</v>
      </c>
      <c r="DM23" s="103"/>
      <c r="DN23" s="98"/>
      <c r="DO23" s="98"/>
      <c r="DP23" s="98"/>
      <c r="DQ23" s="98"/>
      <c r="DR23" s="97">
        <v>1</v>
      </c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7">
        <v>2</v>
      </c>
      <c r="EH23" s="97">
        <v>1</v>
      </c>
      <c r="EI23" s="98"/>
    </row>
    <row r="24" spans="1:139" ht="18" customHeight="1" x14ac:dyDescent="0.25">
      <c r="A24" s="96" t="s">
        <v>318</v>
      </c>
      <c r="B24" s="96" t="s">
        <v>224</v>
      </c>
      <c r="C24" s="97">
        <v>5902</v>
      </c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9">
        <f t="shared" si="0"/>
        <v>0</v>
      </c>
      <c r="BR24" s="98"/>
      <c r="BS24" s="98"/>
      <c r="BT24" s="99">
        <f t="shared" si="1"/>
        <v>0</v>
      </c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7">
        <v>8</v>
      </c>
      <c r="CK24" s="98"/>
      <c r="CL24" s="97">
        <v>6</v>
      </c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100">
        <f t="shared" si="2"/>
        <v>14</v>
      </c>
      <c r="DF24" s="97">
        <v>4</v>
      </c>
      <c r="DG24" s="98"/>
      <c r="DH24" s="101">
        <f t="shared" si="3"/>
        <v>5920</v>
      </c>
      <c r="DI24" s="102"/>
      <c r="DJ24" s="102"/>
      <c r="DK24" s="102"/>
      <c r="DL24" s="97">
        <v>1</v>
      </c>
      <c r="DM24" s="104">
        <v>5</v>
      </c>
      <c r="DN24" s="98"/>
      <c r="DO24" s="97">
        <v>3</v>
      </c>
      <c r="DP24" s="98"/>
      <c r="DQ24" s="98"/>
      <c r="DR24" s="98"/>
      <c r="DS24" s="97">
        <v>2</v>
      </c>
      <c r="DT24" s="98"/>
      <c r="DU24" s="98"/>
      <c r="DV24" s="98"/>
      <c r="DW24" s="98"/>
      <c r="DX24" s="98"/>
      <c r="DY24" s="98"/>
      <c r="DZ24" s="97">
        <v>1</v>
      </c>
      <c r="EA24" s="98"/>
      <c r="EB24" s="98"/>
      <c r="EC24" s="98"/>
      <c r="ED24" s="98"/>
      <c r="EE24" s="98"/>
      <c r="EF24" s="98"/>
      <c r="EG24" s="97">
        <v>1</v>
      </c>
      <c r="EH24" s="97">
        <v>1</v>
      </c>
      <c r="EI24" s="98"/>
    </row>
    <row r="25" spans="1:139" ht="18" customHeight="1" x14ac:dyDescent="0.25">
      <c r="A25" s="96" t="s">
        <v>319</v>
      </c>
      <c r="B25" s="96" t="s">
        <v>223</v>
      </c>
      <c r="C25" s="97">
        <v>2849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9">
        <f t="shared" si="0"/>
        <v>0</v>
      </c>
      <c r="BR25" s="98"/>
      <c r="BS25" s="98"/>
      <c r="BT25" s="99">
        <f t="shared" si="1"/>
        <v>0</v>
      </c>
      <c r="BU25" s="98"/>
      <c r="BV25" s="98"/>
      <c r="BW25" s="98"/>
      <c r="BX25" s="98"/>
      <c r="BY25" s="98"/>
      <c r="BZ25" s="98"/>
      <c r="CA25" s="98"/>
      <c r="CB25" s="97">
        <v>99</v>
      </c>
      <c r="CC25" s="98"/>
      <c r="CD25" s="98"/>
      <c r="CE25" s="98"/>
      <c r="CF25" s="98"/>
      <c r="CG25" s="98"/>
      <c r="CH25" s="98"/>
      <c r="CI25" s="98"/>
      <c r="CJ25" s="97">
        <v>11</v>
      </c>
      <c r="CK25" s="98"/>
      <c r="CL25" s="97">
        <v>8</v>
      </c>
      <c r="CM25" s="98"/>
      <c r="CN25" s="98"/>
      <c r="CO25" s="98"/>
      <c r="CP25" s="98"/>
      <c r="CQ25" s="98"/>
      <c r="CR25" s="98"/>
      <c r="CS25" s="98"/>
      <c r="CT25" s="98"/>
      <c r="CU25" s="97">
        <v>2</v>
      </c>
      <c r="CV25" s="98"/>
      <c r="CW25" s="98"/>
      <c r="CX25" s="98"/>
      <c r="CY25" s="97">
        <v>1</v>
      </c>
      <c r="CZ25" s="98"/>
      <c r="DA25" s="98"/>
      <c r="DB25" s="98"/>
      <c r="DC25" s="98"/>
      <c r="DD25" s="98"/>
      <c r="DE25" s="100">
        <f t="shared" si="2"/>
        <v>22</v>
      </c>
      <c r="DF25" s="97">
        <v>2</v>
      </c>
      <c r="DG25" s="98"/>
      <c r="DH25" s="101">
        <f t="shared" si="3"/>
        <v>2972</v>
      </c>
      <c r="DI25" s="102"/>
      <c r="DJ25" s="102"/>
      <c r="DK25" s="102"/>
      <c r="DL25" s="98"/>
      <c r="DM25" s="104">
        <v>4</v>
      </c>
      <c r="DN25" s="98"/>
      <c r="DO25" s="97">
        <v>1</v>
      </c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7">
        <v>1</v>
      </c>
      <c r="EB25" s="98"/>
      <c r="EC25" s="98"/>
      <c r="ED25" s="98"/>
      <c r="EE25" s="98"/>
      <c r="EF25" s="97">
        <v>1</v>
      </c>
      <c r="EG25" s="98"/>
      <c r="EH25" s="98"/>
      <c r="EI25" s="98"/>
    </row>
    <row r="26" spans="1:139" ht="18" customHeight="1" x14ac:dyDescent="0.25">
      <c r="A26" s="96" t="s">
        <v>320</v>
      </c>
      <c r="B26" s="96" t="s">
        <v>222</v>
      </c>
      <c r="C26" s="97">
        <v>3175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9">
        <f t="shared" si="0"/>
        <v>0</v>
      </c>
      <c r="BR26" s="98"/>
      <c r="BS26" s="98"/>
      <c r="BT26" s="99">
        <f t="shared" si="1"/>
        <v>0</v>
      </c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7">
        <v>9</v>
      </c>
      <c r="CK26" s="98"/>
      <c r="CL26" s="97">
        <v>16</v>
      </c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100">
        <f t="shared" si="2"/>
        <v>25</v>
      </c>
      <c r="DF26" s="98"/>
      <c r="DG26" s="98"/>
      <c r="DH26" s="101">
        <f t="shared" si="3"/>
        <v>3200</v>
      </c>
      <c r="DI26" s="102"/>
      <c r="DJ26" s="102"/>
      <c r="DK26" s="102"/>
      <c r="DL26" s="98"/>
      <c r="DM26" s="104">
        <v>1</v>
      </c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</row>
    <row r="27" spans="1:139" ht="18" customHeight="1" x14ac:dyDescent="0.25">
      <c r="A27" s="96" t="s">
        <v>321</v>
      </c>
      <c r="B27" s="96" t="s">
        <v>221</v>
      </c>
      <c r="C27" s="97">
        <v>13560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9">
        <f t="shared" si="0"/>
        <v>0</v>
      </c>
      <c r="BR27" s="98"/>
      <c r="BS27" s="98"/>
      <c r="BT27" s="99">
        <f t="shared" si="1"/>
        <v>0</v>
      </c>
      <c r="BU27" s="98"/>
      <c r="BV27" s="98"/>
      <c r="BW27" s="98"/>
      <c r="BX27" s="98"/>
      <c r="BY27" s="97">
        <v>83</v>
      </c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7">
        <v>16</v>
      </c>
      <c r="CK27" s="98"/>
      <c r="CL27" s="97">
        <v>27</v>
      </c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7">
        <v>4</v>
      </c>
      <c r="DB27" s="98"/>
      <c r="DC27" s="97">
        <v>19</v>
      </c>
      <c r="DD27" s="97">
        <v>1</v>
      </c>
      <c r="DE27" s="100">
        <f t="shared" si="2"/>
        <v>67</v>
      </c>
      <c r="DF27" s="97">
        <v>5</v>
      </c>
      <c r="DG27" s="98"/>
      <c r="DH27" s="101">
        <f t="shared" si="3"/>
        <v>13715</v>
      </c>
      <c r="DI27" s="102"/>
      <c r="DJ27" s="102"/>
      <c r="DK27" s="102"/>
      <c r="DL27" s="97">
        <v>1</v>
      </c>
      <c r="DM27" s="104">
        <v>1</v>
      </c>
      <c r="DN27" s="98"/>
      <c r="DO27" s="97">
        <v>2</v>
      </c>
      <c r="DP27" s="98"/>
      <c r="DQ27" s="97">
        <v>1</v>
      </c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7">
        <v>1</v>
      </c>
      <c r="EH27" s="98"/>
      <c r="EI27" s="98"/>
    </row>
    <row r="28" spans="1:139" ht="18" customHeight="1" x14ac:dyDescent="0.25">
      <c r="A28" s="96" t="s">
        <v>322</v>
      </c>
      <c r="B28" s="96" t="s">
        <v>220</v>
      </c>
      <c r="C28" s="97">
        <v>4378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9">
        <f t="shared" si="0"/>
        <v>0</v>
      </c>
      <c r="BR28" s="98"/>
      <c r="BS28" s="98"/>
      <c r="BT28" s="99">
        <f t="shared" si="1"/>
        <v>0</v>
      </c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7">
        <v>1</v>
      </c>
      <c r="CJ28" s="97">
        <v>11</v>
      </c>
      <c r="CK28" s="98"/>
      <c r="CL28" s="97">
        <v>2</v>
      </c>
      <c r="CM28" s="98"/>
      <c r="CN28" s="98"/>
      <c r="CO28" s="98"/>
      <c r="CP28" s="98"/>
      <c r="CQ28" s="98"/>
      <c r="CR28" s="98"/>
      <c r="CS28" s="97">
        <v>3</v>
      </c>
      <c r="CT28" s="97">
        <v>256</v>
      </c>
      <c r="CU28" s="98"/>
      <c r="CV28" s="98"/>
      <c r="CW28" s="97">
        <v>7</v>
      </c>
      <c r="CX28" s="98"/>
      <c r="CY28" s="98"/>
      <c r="CZ28" s="98"/>
      <c r="DA28" s="98"/>
      <c r="DB28" s="98"/>
      <c r="DC28" s="98"/>
      <c r="DD28" s="98"/>
      <c r="DE28" s="100">
        <f t="shared" si="2"/>
        <v>280</v>
      </c>
      <c r="DF28" s="97">
        <v>1</v>
      </c>
      <c r="DG28" s="98"/>
      <c r="DH28" s="101">
        <f t="shared" si="3"/>
        <v>4659</v>
      </c>
      <c r="DI28" s="102"/>
      <c r="DJ28" s="102"/>
      <c r="DK28" s="102"/>
      <c r="DL28" s="98"/>
      <c r="DM28" s="103"/>
      <c r="DN28" s="98"/>
      <c r="DO28" s="97">
        <v>1</v>
      </c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7">
        <v>1</v>
      </c>
      <c r="EC28" s="98"/>
      <c r="ED28" s="98"/>
      <c r="EE28" s="98"/>
      <c r="EF28" s="98"/>
      <c r="EG28" s="97">
        <v>1</v>
      </c>
      <c r="EH28" s="97">
        <v>1</v>
      </c>
      <c r="EI28" s="98"/>
    </row>
    <row r="29" spans="1:139" ht="18" customHeight="1" x14ac:dyDescent="0.25">
      <c r="A29" s="96" t="s">
        <v>323</v>
      </c>
      <c r="B29" s="96" t="s">
        <v>219</v>
      </c>
      <c r="C29" s="97">
        <v>2268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9">
        <f t="shared" si="0"/>
        <v>0</v>
      </c>
      <c r="BR29" s="98"/>
      <c r="BS29" s="98"/>
      <c r="BT29" s="99">
        <f t="shared" si="1"/>
        <v>0</v>
      </c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7">
        <v>1</v>
      </c>
      <c r="CK29" s="98"/>
      <c r="CL29" s="97">
        <v>4</v>
      </c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100">
        <f t="shared" si="2"/>
        <v>5</v>
      </c>
      <c r="DF29" s="98"/>
      <c r="DG29" s="98"/>
      <c r="DH29" s="101">
        <f t="shared" si="3"/>
        <v>2273</v>
      </c>
      <c r="DI29" s="102"/>
      <c r="DJ29" s="102"/>
      <c r="DK29" s="102"/>
      <c r="DL29" s="98"/>
      <c r="DM29" s="103"/>
      <c r="DN29" s="98"/>
      <c r="DO29" s="98"/>
      <c r="DP29" s="97">
        <v>1</v>
      </c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</row>
    <row r="30" spans="1:139" ht="18" customHeight="1" x14ac:dyDescent="0.25">
      <c r="A30" s="96" t="s">
        <v>324</v>
      </c>
      <c r="B30" s="96" t="s">
        <v>218</v>
      </c>
      <c r="C30" s="97">
        <v>46082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9">
        <f t="shared" si="0"/>
        <v>0</v>
      </c>
      <c r="BR30" s="98"/>
      <c r="BS30" s="98"/>
      <c r="BT30" s="99">
        <f t="shared" si="1"/>
        <v>0</v>
      </c>
      <c r="BU30" s="98"/>
      <c r="BV30" s="98"/>
      <c r="BW30" s="98"/>
      <c r="BX30" s="98"/>
      <c r="BY30" s="98"/>
      <c r="BZ30" s="97">
        <v>275</v>
      </c>
      <c r="CA30" s="98"/>
      <c r="CB30" s="98"/>
      <c r="CC30" s="97">
        <v>234</v>
      </c>
      <c r="CD30" s="97">
        <v>207</v>
      </c>
      <c r="CE30" s="98"/>
      <c r="CF30" s="98"/>
      <c r="CG30" s="98"/>
      <c r="CH30" s="98"/>
      <c r="CI30" s="98"/>
      <c r="CJ30" s="97">
        <v>168</v>
      </c>
      <c r="CK30" s="97">
        <v>80</v>
      </c>
      <c r="CL30" s="97">
        <v>137</v>
      </c>
      <c r="CM30" s="98"/>
      <c r="CN30" s="97">
        <v>99</v>
      </c>
      <c r="CO30" s="97">
        <v>289</v>
      </c>
      <c r="CP30" s="98"/>
      <c r="CQ30" s="97">
        <v>98</v>
      </c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100">
        <f t="shared" si="2"/>
        <v>871</v>
      </c>
      <c r="DF30" s="97">
        <v>10</v>
      </c>
      <c r="DG30" s="97">
        <v>69</v>
      </c>
      <c r="DH30" s="101">
        <f t="shared" si="3"/>
        <v>47748</v>
      </c>
      <c r="DI30" s="102"/>
      <c r="DJ30" s="102"/>
      <c r="DK30" s="102"/>
      <c r="DL30" s="97">
        <v>21</v>
      </c>
      <c r="DM30" s="104">
        <v>15</v>
      </c>
      <c r="DN30" s="98"/>
      <c r="DO30" s="97">
        <v>4</v>
      </c>
      <c r="DP30" s="98"/>
      <c r="DQ30" s="98"/>
      <c r="DR30" s="97">
        <v>9</v>
      </c>
      <c r="DS30" s="97">
        <v>2</v>
      </c>
      <c r="DT30" s="97">
        <v>1</v>
      </c>
      <c r="DU30" s="97">
        <v>3</v>
      </c>
      <c r="DV30" s="97">
        <v>2</v>
      </c>
      <c r="DW30" s="98"/>
      <c r="DX30" s="97">
        <v>1</v>
      </c>
      <c r="DY30" s="97">
        <v>3</v>
      </c>
      <c r="DZ30" s="98"/>
      <c r="EA30" s="98"/>
      <c r="EB30" s="98"/>
      <c r="EC30" s="98"/>
      <c r="ED30" s="97">
        <v>2</v>
      </c>
      <c r="EE30" s="97">
        <v>1</v>
      </c>
      <c r="EF30" s="97">
        <v>2</v>
      </c>
      <c r="EG30" s="97">
        <v>2</v>
      </c>
      <c r="EH30" s="97">
        <v>1</v>
      </c>
      <c r="EI30" s="98"/>
    </row>
    <row r="31" spans="1:139" ht="18" customHeight="1" x14ac:dyDescent="0.25">
      <c r="A31" s="96" t="s">
        <v>325</v>
      </c>
      <c r="B31" s="96" t="s">
        <v>217</v>
      </c>
      <c r="C31" s="97">
        <v>5552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9">
        <f t="shared" si="0"/>
        <v>0</v>
      </c>
      <c r="BR31" s="98"/>
      <c r="BS31" s="98"/>
      <c r="BT31" s="99">
        <f t="shared" si="1"/>
        <v>0</v>
      </c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7">
        <v>12</v>
      </c>
      <c r="CK31" s="98"/>
      <c r="CL31" s="97">
        <v>3</v>
      </c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7">
        <v>1</v>
      </c>
      <c r="DE31" s="100">
        <f t="shared" si="2"/>
        <v>16</v>
      </c>
      <c r="DF31" s="97">
        <v>1</v>
      </c>
      <c r="DG31" s="98"/>
      <c r="DH31" s="101">
        <f t="shared" si="3"/>
        <v>5569</v>
      </c>
      <c r="DI31" s="102"/>
      <c r="DJ31" s="102"/>
      <c r="DK31" s="102"/>
      <c r="DL31" s="98"/>
      <c r="DM31" s="104">
        <v>2</v>
      </c>
      <c r="DN31" s="98"/>
      <c r="DO31" s="98"/>
      <c r="DP31" s="98"/>
      <c r="DQ31" s="98"/>
      <c r="DR31" s="98"/>
      <c r="DS31" s="97">
        <v>2</v>
      </c>
      <c r="DT31" s="98"/>
      <c r="DU31" s="98"/>
      <c r="DV31" s="98"/>
      <c r="DW31" s="98"/>
      <c r="DX31" s="98"/>
      <c r="DY31" s="98"/>
      <c r="DZ31" s="98"/>
      <c r="EA31" s="97">
        <v>1</v>
      </c>
      <c r="EB31" s="97">
        <v>1</v>
      </c>
      <c r="EC31" s="98"/>
      <c r="ED31" s="98"/>
      <c r="EE31" s="98"/>
      <c r="EF31" s="98"/>
      <c r="EG31" s="98"/>
      <c r="EH31" s="97">
        <v>1</v>
      </c>
      <c r="EI31" s="98"/>
    </row>
    <row r="32" spans="1:139" ht="18" customHeight="1" x14ac:dyDescent="0.25">
      <c r="A32" s="96" t="s">
        <v>326</v>
      </c>
      <c r="B32" s="96" t="s">
        <v>216</v>
      </c>
      <c r="C32" s="97">
        <v>29266</v>
      </c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9">
        <f t="shared" si="0"/>
        <v>0</v>
      </c>
      <c r="BR32" s="98"/>
      <c r="BS32" s="98"/>
      <c r="BT32" s="99">
        <f t="shared" si="1"/>
        <v>0</v>
      </c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7">
        <v>70</v>
      </c>
      <c r="CK32" s="98"/>
      <c r="CL32" s="97">
        <v>74</v>
      </c>
      <c r="CM32" s="98"/>
      <c r="CN32" s="98"/>
      <c r="CO32" s="98"/>
      <c r="CP32" s="97">
        <v>2</v>
      </c>
      <c r="CQ32" s="98"/>
      <c r="CR32" s="98"/>
      <c r="CS32" s="97">
        <v>1</v>
      </c>
      <c r="CT32" s="98"/>
      <c r="CU32" s="98"/>
      <c r="CV32" s="98"/>
      <c r="CW32" s="98"/>
      <c r="CX32" s="98"/>
      <c r="CY32" s="98"/>
      <c r="CZ32" s="98"/>
      <c r="DA32" s="97">
        <v>411</v>
      </c>
      <c r="DB32" s="98"/>
      <c r="DC32" s="97">
        <v>635</v>
      </c>
      <c r="DD32" s="97">
        <v>458</v>
      </c>
      <c r="DE32" s="100">
        <f t="shared" si="2"/>
        <v>1651</v>
      </c>
      <c r="DF32" s="97">
        <v>9</v>
      </c>
      <c r="DG32" s="98"/>
      <c r="DH32" s="101">
        <f t="shared" si="3"/>
        <v>30926</v>
      </c>
      <c r="DI32" s="102"/>
      <c r="DJ32" s="102"/>
      <c r="DK32" s="102"/>
      <c r="DL32" s="97">
        <v>1</v>
      </c>
      <c r="DM32" s="104">
        <v>5</v>
      </c>
      <c r="DN32" s="98"/>
      <c r="DO32" s="97">
        <v>4</v>
      </c>
      <c r="DP32" s="98"/>
      <c r="DQ32" s="98"/>
      <c r="DR32" s="98"/>
      <c r="DS32" s="97">
        <v>2</v>
      </c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7">
        <v>2</v>
      </c>
      <c r="EH32" s="97">
        <v>1</v>
      </c>
      <c r="EI32" s="98"/>
    </row>
    <row r="33" spans="1:139" ht="18" customHeight="1" x14ac:dyDescent="0.25">
      <c r="A33" s="96" t="s">
        <v>327</v>
      </c>
      <c r="B33" s="96" t="s">
        <v>215</v>
      </c>
      <c r="C33" s="97">
        <v>14074</v>
      </c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9">
        <f t="shared" si="0"/>
        <v>0</v>
      </c>
      <c r="BR33" s="98"/>
      <c r="BS33" s="98"/>
      <c r="BT33" s="99">
        <f t="shared" si="1"/>
        <v>0</v>
      </c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7">
        <v>51</v>
      </c>
      <c r="CF33" s="98"/>
      <c r="CG33" s="98"/>
      <c r="CH33" s="98"/>
      <c r="CI33" s="98"/>
      <c r="CJ33" s="97">
        <v>36</v>
      </c>
      <c r="CK33" s="98"/>
      <c r="CL33" s="97">
        <v>8</v>
      </c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100">
        <f t="shared" si="2"/>
        <v>44</v>
      </c>
      <c r="DF33" s="97">
        <v>5</v>
      </c>
      <c r="DG33" s="97">
        <v>1</v>
      </c>
      <c r="DH33" s="101">
        <f t="shared" si="3"/>
        <v>14175</v>
      </c>
      <c r="DI33" s="102"/>
      <c r="DJ33" s="102"/>
      <c r="DK33" s="102"/>
      <c r="DL33" s="97">
        <v>5</v>
      </c>
      <c r="DM33" s="104">
        <v>7</v>
      </c>
      <c r="DN33" s="98"/>
      <c r="DO33" s="98"/>
      <c r="DP33" s="98"/>
      <c r="DQ33" s="98"/>
      <c r="DR33" s="97">
        <v>1</v>
      </c>
      <c r="DS33" s="97">
        <v>4</v>
      </c>
      <c r="DT33" s="98"/>
      <c r="DU33" s="97">
        <v>1</v>
      </c>
      <c r="DV33" s="98"/>
      <c r="DW33" s="98"/>
      <c r="DX33" s="97">
        <v>2</v>
      </c>
      <c r="DY33" s="98"/>
      <c r="DZ33" s="98"/>
      <c r="EA33" s="97">
        <v>3</v>
      </c>
      <c r="EB33" s="98"/>
      <c r="EC33" s="98"/>
      <c r="ED33" s="97">
        <v>1</v>
      </c>
      <c r="EE33" s="97">
        <v>3</v>
      </c>
      <c r="EF33" s="98"/>
      <c r="EG33" s="98"/>
      <c r="EH33" s="97">
        <v>2</v>
      </c>
      <c r="EI33" s="98"/>
    </row>
    <row r="34" spans="1:139" ht="18" customHeight="1" x14ac:dyDescent="0.25">
      <c r="A34" s="96" t="s">
        <v>328</v>
      </c>
      <c r="B34" s="96" t="s">
        <v>214</v>
      </c>
      <c r="C34" s="97">
        <v>2487</v>
      </c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9">
        <f t="shared" si="0"/>
        <v>0</v>
      </c>
      <c r="BR34" s="98"/>
      <c r="BS34" s="98"/>
      <c r="BT34" s="99">
        <f t="shared" si="1"/>
        <v>0</v>
      </c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7">
        <v>5</v>
      </c>
      <c r="CK34" s="98"/>
      <c r="CL34" s="97">
        <v>12</v>
      </c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100">
        <f t="shared" si="2"/>
        <v>17</v>
      </c>
      <c r="DF34" s="97">
        <v>1</v>
      </c>
      <c r="DG34" s="98"/>
      <c r="DH34" s="101">
        <f t="shared" si="3"/>
        <v>2505</v>
      </c>
      <c r="DI34" s="102"/>
      <c r="DJ34" s="102"/>
      <c r="DK34" s="102"/>
      <c r="DL34" s="98"/>
      <c r="DM34" s="103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7">
        <v>1</v>
      </c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</row>
    <row r="35" spans="1:139" ht="18" customHeight="1" x14ac:dyDescent="0.25">
      <c r="A35" s="96" t="s">
        <v>329</v>
      </c>
      <c r="B35" s="96" t="s">
        <v>213</v>
      </c>
      <c r="C35" s="97">
        <v>6398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9">
        <f t="shared" si="0"/>
        <v>0</v>
      </c>
      <c r="BR35" s="98"/>
      <c r="BS35" s="98"/>
      <c r="BT35" s="99">
        <f t="shared" si="1"/>
        <v>0</v>
      </c>
      <c r="BU35" s="98"/>
      <c r="BV35" s="98"/>
      <c r="BW35" s="98"/>
      <c r="BX35" s="97">
        <v>1</v>
      </c>
      <c r="BY35" s="98"/>
      <c r="BZ35" s="98"/>
      <c r="CA35" s="98"/>
      <c r="CB35" s="98"/>
      <c r="CC35" s="98"/>
      <c r="CD35" s="98"/>
      <c r="CE35" s="98"/>
      <c r="CF35" s="98"/>
      <c r="CG35" s="98"/>
      <c r="CH35" s="97">
        <v>20</v>
      </c>
      <c r="CI35" s="98"/>
      <c r="CJ35" s="97">
        <v>1</v>
      </c>
      <c r="CK35" s="98"/>
      <c r="CL35" s="97">
        <v>5</v>
      </c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100">
        <f t="shared" si="2"/>
        <v>26</v>
      </c>
      <c r="DF35" s="97">
        <v>2</v>
      </c>
      <c r="DG35" s="98"/>
      <c r="DH35" s="101">
        <f t="shared" si="3"/>
        <v>6427</v>
      </c>
      <c r="DI35" s="102"/>
      <c r="DJ35" s="102"/>
      <c r="DK35" s="102"/>
      <c r="DL35" s="98"/>
      <c r="DM35" s="104">
        <v>1</v>
      </c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7">
        <v>1</v>
      </c>
      <c r="EB35" s="98"/>
      <c r="EC35" s="98"/>
      <c r="ED35" s="97">
        <v>1</v>
      </c>
      <c r="EE35" s="98"/>
      <c r="EF35" s="97">
        <v>1</v>
      </c>
      <c r="EG35" s="97">
        <v>3</v>
      </c>
      <c r="EH35" s="98"/>
      <c r="EI35" s="98"/>
    </row>
    <row r="36" spans="1:139" ht="18" customHeight="1" x14ac:dyDescent="0.25">
      <c r="A36" s="96" t="s">
        <v>330</v>
      </c>
      <c r="B36" s="96" t="s">
        <v>212</v>
      </c>
      <c r="C36" s="97">
        <v>25349</v>
      </c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9">
        <f t="shared" si="0"/>
        <v>0</v>
      </c>
      <c r="BR36" s="98"/>
      <c r="BS36" s="98"/>
      <c r="BT36" s="99">
        <f t="shared" si="1"/>
        <v>0</v>
      </c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7">
        <v>109</v>
      </c>
      <c r="CK36" s="98"/>
      <c r="CL36" s="97">
        <v>111</v>
      </c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7">
        <v>9</v>
      </c>
      <c r="CX36" s="98"/>
      <c r="CY36" s="98"/>
      <c r="CZ36" s="98"/>
      <c r="DA36" s="98"/>
      <c r="DB36" s="98"/>
      <c r="DC36" s="98"/>
      <c r="DD36" s="98"/>
      <c r="DE36" s="100">
        <f t="shared" si="2"/>
        <v>229</v>
      </c>
      <c r="DF36" s="97">
        <v>26</v>
      </c>
      <c r="DG36" s="97">
        <v>1</v>
      </c>
      <c r="DH36" s="101">
        <f t="shared" si="3"/>
        <v>25605</v>
      </c>
      <c r="DI36" s="102"/>
      <c r="DJ36" s="102"/>
      <c r="DK36" s="102"/>
      <c r="DL36" s="97">
        <v>1</v>
      </c>
      <c r="DM36" s="103"/>
      <c r="DN36" s="98"/>
      <c r="DO36" s="97">
        <v>2</v>
      </c>
      <c r="DP36" s="98"/>
      <c r="DQ36" s="98"/>
      <c r="DR36" s="97">
        <v>1</v>
      </c>
      <c r="DS36" s="98"/>
      <c r="DT36" s="98"/>
      <c r="DU36" s="98"/>
      <c r="DV36" s="97">
        <v>1</v>
      </c>
      <c r="DW36" s="97">
        <v>1</v>
      </c>
      <c r="DX36" s="98"/>
      <c r="DY36" s="98"/>
      <c r="DZ36" s="98"/>
      <c r="EA36" s="98"/>
      <c r="EB36" s="97">
        <v>1</v>
      </c>
      <c r="EC36" s="98"/>
      <c r="ED36" s="97">
        <v>1</v>
      </c>
      <c r="EE36" s="98"/>
      <c r="EF36" s="98"/>
      <c r="EG36" s="97">
        <v>8</v>
      </c>
      <c r="EH36" s="97">
        <v>3</v>
      </c>
      <c r="EI36" s="98"/>
    </row>
    <row r="37" spans="1:139" ht="18" customHeight="1" x14ac:dyDescent="0.25">
      <c r="A37" s="96" t="s">
        <v>331</v>
      </c>
      <c r="B37" s="96" t="s">
        <v>211</v>
      </c>
      <c r="C37" s="97">
        <v>1355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9">
        <f t="shared" si="0"/>
        <v>0</v>
      </c>
      <c r="BR37" s="98"/>
      <c r="BS37" s="98"/>
      <c r="BT37" s="99">
        <f t="shared" si="1"/>
        <v>0</v>
      </c>
      <c r="BU37" s="98"/>
      <c r="BV37" s="98"/>
      <c r="BW37" s="98"/>
      <c r="BX37" s="98"/>
      <c r="BY37" s="98"/>
      <c r="BZ37" s="98"/>
      <c r="CA37" s="98"/>
      <c r="CB37" s="97">
        <v>224</v>
      </c>
      <c r="CC37" s="98"/>
      <c r="CD37" s="98"/>
      <c r="CE37" s="98"/>
      <c r="CF37" s="98"/>
      <c r="CG37" s="98"/>
      <c r="CH37" s="98"/>
      <c r="CI37" s="98"/>
      <c r="CJ37" s="97">
        <v>2</v>
      </c>
      <c r="CK37" s="98"/>
      <c r="CL37" s="97">
        <v>2</v>
      </c>
      <c r="CM37" s="98"/>
      <c r="CN37" s="98"/>
      <c r="CO37" s="98"/>
      <c r="CP37" s="98"/>
      <c r="CQ37" s="98"/>
      <c r="CR37" s="97">
        <v>333</v>
      </c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100">
        <f t="shared" si="2"/>
        <v>337</v>
      </c>
      <c r="DF37" s="98"/>
      <c r="DG37" s="98"/>
      <c r="DH37" s="101">
        <f t="shared" si="3"/>
        <v>1916</v>
      </c>
      <c r="DI37" s="102"/>
      <c r="DJ37" s="102"/>
      <c r="DK37" s="102"/>
      <c r="DL37" s="98"/>
      <c r="DM37" s="104">
        <v>2</v>
      </c>
      <c r="DN37" s="98"/>
      <c r="DO37" s="98"/>
      <c r="DP37" s="98"/>
      <c r="DQ37" s="97">
        <v>1</v>
      </c>
      <c r="DR37" s="98"/>
      <c r="DS37" s="97">
        <v>1</v>
      </c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7">
        <v>2</v>
      </c>
      <c r="EI37" s="98"/>
    </row>
    <row r="38" spans="1:139" ht="18" customHeight="1" x14ac:dyDescent="0.25">
      <c r="A38" s="96" t="s">
        <v>332</v>
      </c>
      <c r="B38" s="96" t="s">
        <v>210</v>
      </c>
      <c r="C38" s="97">
        <v>4307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9">
        <f t="shared" si="0"/>
        <v>0</v>
      </c>
      <c r="BR38" s="98"/>
      <c r="BS38" s="98"/>
      <c r="BT38" s="99">
        <f t="shared" si="1"/>
        <v>0</v>
      </c>
      <c r="BU38" s="98"/>
      <c r="BV38" s="98"/>
      <c r="BW38" s="98"/>
      <c r="BX38" s="97">
        <v>5</v>
      </c>
      <c r="BY38" s="98"/>
      <c r="BZ38" s="98"/>
      <c r="CA38" s="98"/>
      <c r="CB38" s="97">
        <v>2</v>
      </c>
      <c r="CC38" s="98"/>
      <c r="CD38" s="98"/>
      <c r="CE38" s="98"/>
      <c r="CF38" s="98"/>
      <c r="CG38" s="98"/>
      <c r="CH38" s="98"/>
      <c r="CI38" s="98"/>
      <c r="CJ38" s="97">
        <v>30</v>
      </c>
      <c r="CK38" s="98"/>
      <c r="CL38" s="97">
        <v>17</v>
      </c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100">
        <f t="shared" si="2"/>
        <v>47</v>
      </c>
      <c r="DF38" s="97">
        <v>2</v>
      </c>
      <c r="DG38" s="98"/>
      <c r="DH38" s="101">
        <f t="shared" si="3"/>
        <v>4363</v>
      </c>
      <c r="DI38" s="102"/>
      <c r="DJ38" s="102"/>
      <c r="DK38" s="102"/>
      <c r="DL38" s="98"/>
      <c r="DM38" s="104">
        <v>2</v>
      </c>
      <c r="DN38" s="98"/>
      <c r="DO38" s="98"/>
      <c r="DP38" s="97">
        <v>1</v>
      </c>
      <c r="DQ38" s="98"/>
      <c r="DR38" s="98"/>
      <c r="DS38" s="97">
        <v>1</v>
      </c>
      <c r="DT38" s="98"/>
      <c r="DU38" s="98"/>
      <c r="DV38" s="98"/>
      <c r="DW38" s="98"/>
      <c r="DX38" s="98"/>
      <c r="DY38" s="98"/>
      <c r="DZ38" s="98"/>
      <c r="EA38" s="98"/>
      <c r="EB38" s="97">
        <v>1</v>
      </c>
      <c r="EC38" s="98"/>
      <c r="ED38" s="98"/>
      <c r="EE38" s="98"/>
      <c r="EF38" s="98"/>
      <c r="EG38" s="98"/>
      <c r="EH38" s="98"/>
      <c r="EI38" s="98"/>
    </row>
    <row r="39" spans="1:139" ht="18" customHeight="1" x14ac:dyDescent="0.25">
      <c r="A39" s="96" t="s">
        <v>333</v>
      </c>
      <c r="B39" s="96" t="s">
        <v>209</v>
      </c>
      <c r="C39" s="97">
        <v>6245</v>
      </c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9">
        <f t="shared" si="0"/>
        <v>0</v>
      </c>
      <c r="BR39" s="98"/>
      <c r="BS39" s="98"/>
      <c r="BT39" s="99">
        <f t="shared" si="1"/>
        <v>0</v>
      </c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7">
        <v>21</v>
      </c>
      <c r="CK39" s="98"/>
      <c r="CL39" s="97">
        <v>19</v>
      </c>
      <c r="CM39" s="98"/>
      <c r="CN39" s="98"/>
      <c r="CO39" s="98"/>
      <c r="CP39" s="98"/>
      <c r="CQ39" s="98"/>
      <c r="CR39" s="98"/>
      <c r="CS39" s="98"/>
      <c r="CT39" s="98"/>
      <c r="CU39" s="97">
        <v>1</v>
      </c>
      <c r="CV39" s="98"/>
      <c r="CW39" s="98"/>
      <c r="CX39" s="98"/>
      <c r="CY39" s="98"/>
      <c r="CZ39" s="98"/>
      <c r="DA39" s="98"/>
      <c r="DB39" s="98"/>
      <c r="DC39" s="98"/>
      <c r="DD39" s="98"/>
      <c r="DE39" s="100">
        <f t="shared" si="2"/>
        <v>41</v>
      </c>
      <c r="DF39" s="97">
        <v>21</v>
      </c>
      <c r="DG39" s="98"/>
      <c r="DH39" s="101">
        <f t="shared" si="3"/>
        <v>6307</v>
      </c>
      <c r="DI39" s="102"/>
      <c r="DJ39" s="102"/>
      <c r="DK39" s="102"/>
      <c r="DL39" s="97">
        <v>1</v>
      </c>
      <c r="DM39" s="103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7">
        <v>1</v>
      </c>
      <c r="EB39" s="98"/>
      <c r="EC39" s="98"/>
      <c r="ED39" s="98"/>
      <c r="EE39" s="98"/>
      <c r="EF39" s="98"/>
      <c r="EG39" s="97">
        <v>1</v>
      </c>
      <c r="EH39" s="97">
        <v>1</v>
      </c>
      <c r="EI39" s="98"/>
    </row>
    <row r="40" spans="1:139" ht="18" customHeight="1" x14ac:dyDescent="0.25">
      <c r="A40" s="96" t="s">
        <v>334</v>
      </c>
      <c r="B40" s="96" t="s">
        <v>208</v>
      </c>
      <c r="C40" s="97">
        <v>12886</v>
      </c>
      <c r="D40" s="97">
        <v>405</v>
      </c>
      <c r="E40" s="97">
        <v>480</v>
      </c>
      <c r="F40" s="97">
        <v>698</v>
      </c>
      <c r="G40" s="97">
        <v>465</v>
      </c>
      <c r="H40" s="97">
        <v>164</v>
      </c>
      <c r="I40" s="97">
        <v>162</v>
      </c>
      <c r="J40" s="97">
        <v>543</v>
      </c>
      <c r="K40" s="97">
        <v>414</v>
      </c>
      <c r="L40" s="97">
        <v>558</v>
      </c>
      <c r="M40" s="97">
        <v>180</v>
      </c>
      <c r="N40" s="97">
        <v>387</v>
      </c>
      <c r="O40" s="97">
        <v>467</v>
      </c>
      <c r="P40" s="97">
        <v>630</v>
      </c>
      <c r="Q40" s="97">
        <v>688</v>
      </c>
      <c r="R40" s="97">
        <v>735</v>
      </c>
      <c r="S40" s="97">
        <v>178</v>
      </c>
      <c r="T40" s="97">
        <v>163</v>
      </c>
      <c r="U40" s="97">
        <v>783</v>
      </c>
      <c r="V40" s="97">
        <v>13</v>
      </c>
      <c r="W40" s="98"/>
      <c r="X40" s="97">
        <v>425</v>
      </c>
      <c r="Y40" s="97">
        <v>423</v>
      </c>
      <c r="Z40" s="97">
        <v>506</v>
      </c>
      <c r="AA40" s="97">
        <v>487</v>
      </c>
      <c r="AB40" s="97">
        <v>460</v>
      </c>
      <c r="AC40" s="97">
        <v>305</v>
      </c>
      <c r="AD40" s="97">
        <v>287</v>
      </c>
      <c r="AE40" s="97">
        <v>365</v>
      </c>
      <c r="AF40" s="97">
        <v>341</v>
      </c>
      <c r="AG40" s="97">
        <v>464</v>
      </c>
      <c r="AH40" s="97">
        <v>389</v>
      </c>
      <c r="AI40" s="97">
        <v>608</v>
      </c>
      <c r="AJ40" s="98"/>
      <c r="AK40" s="97">
        <v>476</v>
      </c>
      <c r="AL40" s="97">
        <v>726</v>
      </c>
      <c r="AM40" s="97">
        <v>390</v>
      </c>
      <c r="AN40" s="97">
        <v>448</v>
      </c>
      <c r="AO40" s="97">
        <v>916</v>
      </c>
      <c r="AP40" s="97">
        <v>453</v>
      </c>
      <c r="AQ40" s="97">
        <v>415</v>
      </c>
      <c r="AR40" s="97">
        <v>683</v>
      </c>
      <c r="AS40" s="97">
        <v>775</v>
      </c>
      <c r="AT40" s="97">
        <v>613</v>
      </c>
      <c r="AU40" s="97">
        <v>632</v>
      </c>
      <c r="AV40" s="97">
        <v>1316</v>
      </c>
      <c r="AW40" s="97">
        <v>299</v>
      </c>
      <c r="AX40" s="97">
        <v>399</v>
      </c>
      <c r="AY40" s="97">
        <v>797</v>
      </c>
      <c r="AZ40" s="97">
        <v>918</v>
      </c>
      <c r="BA40" s="97">
        <v>418</v>
      </c>
      <c r="BB40" s="97">
        <v>516</v>
      </c>
      <c r="BC40" s="97">
        <v>445</v>
      </c>
      <c r="BD40" s="97">
        <v>834</v>
      </c>
      <c r="BE40" s="97">
        <v>94</v>
      </c>
      <c r="BF40" s="97">
        <v>522</v>
      </c>
      <c r="BG40" s="97">
        <v>694</v>
      </c>
      <c r="BH40" s="97">
        <v>427</v>
      </c>
      <c r="BI40" s="97">
        <v>590</v>
      </c>
      <c r="BJ40" s="97">
        <v>807</v>
      </c>
      <c r="BK40" s="97">
        <v>637</v>
      </c>
      <c r="BL40" s="98"/>
      <c r="BM40" s="98"/>
      <c r="BN40" s="98"/>
      <c r="BO40" s="98"/>
      <c r="BP40" s="98"/>
      <c r="BQ40" s="99">
        <f t="shared" si="0"/>
        <v>29413</v>
      </c>
      <c r="BR40" s="97">
        <v>39</v>
      </c>
      <c r="BS40" s="97">
        <v>109</v>
      </c>
      <c r="BT40" s="152">
        <v>142</v>
      </c>
      <c r="BU40" s="98"/>
      <c r="BV40" s="98"/>
      <c r="BW40" s="98"/>
      <c r="BX40" s="98"/>
      <c r="BY40" s="98"/>
      <c r="BZ40" s="97">
        <v>581</v>
      </c>
      <c r="CA40" s="98"/>
      <c r="CB40" s="98"/>
      <c r="CC40" s="97">
        <v>196</v>
      </c>
      <c r="CD40" s="97">
        <v>217</v>
      </c>
      <c r="CE40" s="98"/>
      <c r="CF40" s="98"/>
      <c r="CG40" s="98"/>
      <c r="CH40" s="98"/>
      <c r="CI40" s="98"/>
      <c r="CJ40" s="97">
        <v>74</v>
      </c>
      <c r="CK40" s="97">
        <v>461</v>
      </c>
      <c r="CL40" s="97">
        <v>55</v>
      </c>
      <c r="CM40" s="98"/>
      <c r="CN40" s="97">
        <v>315</v>
      </c>
      <c r="CO40" s="97">
        <v>233</v>
      </c>
      <c r="CP40" s="98"/>
      <c r="CQ40" s="97">
        <v>5</v>
      </c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100">
        <f t="shared" si="2"/>
        <v>1143</v>
      </c>
      <c r="DF40" s="97">
        <v>3</v>
      </c>
      <c r="DG40" s="97">
        <v>101</v>
      </c>
      <c r="DH40" s="101">
        <f t="shared" si="3"/>
        <v>44682</v>
      </c>
      <c r="DI40" s="102"/>
      <c r="DJ40" s="102"/>
      <c r="DK40" s="102"/>
      <c r="DL40" s="97">
        <v>22</v>
      </c>
      <c r="DM40" s="104">
        <v>8</v>
      </c>
      <c r="DN40" s="97">
        <v>5</v>
      </c>
      <c r="DO40" s="97">
        <v>5</v>
      </c>
      <c r="DP40" s="98"/>
      <c r="DQ40" s="97">
        <v>2</v>
      </c>
      <c r="DR40" s="97">
        <v>7</v>
      </c>
      <c r="DS40" s="97">
        <v>3</v>
      </c>
      <c r="DT40" s="97">
        <v>4</v>
      </c>
      <c r="DU40" s="97">
        <v>4</v>
      </c>
      <c r="DV40" s="97">
        <v>3</v>
      </c>
      <c r="DW40" s="97">
        <v>4</v>
      </c>
      <c r="DX40" s="98"/>
      <c r="DY40" s="97">
        <v>1</v>
      </c>
      <c r="DZ40" s="97">
        <v>1</v>
      </c>
      <c r="EA40" s="98"/>
      <c r="EB40" s="98"/>
      <c r="EC40" s="97">
        <v>2</v>
      </c>
      <c r="ED40" s="97">
        <v>1</v>
      </c>
      <c r="EE40" s="97">
        <v>3</v>
      </c>
      <c r="EF40" s="97">
        <v>1</v>
      </c>
      <c r="EG40" s="97">
        <v>8</v>
      </c>
      <c r="EH40" s="97">
        <v>4</v>
      </c>
      <c r="EI40" s="98"/>
    </row>
    <row r="41" spans="1:139" ht="18" customHeight="1" x14ac:dyDescent="0.25">
      <c r="A41" s="96" t="s">
        <v>335</v>
      </c>
      <c r="B41" s="96" t="s">
        <v>207</v>
      </c>
      <c r="C41" s="97">
        <v>19566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9">
        <f t="shared" si="0"/>
        <v>0</v>
      </c>
      <c r="BR41" s="98"/>
      <c r="BS41" s="98"/>
      <c r="BT41" s="99">
        <f t="shared" si="1"/>
        <v>0</v>
      </c>
      <c r="BU41" s="98"/>
      <c r="BV41" s="98"/>
      <c r="BW41" s="98"/>
      <c r="BX41" s="97">
        <v>146</v>
      </c>
      <c r="BY41" s="98"/>
      <c r="BZ41" s="98"/>
      <c r="CA41" s="98"/>
      <c r="CB41" s="97">
        <v>3</v>
      </c>
      <c r="CC41" s="98"/>
      <c r="CD41" s="98"/>
      <c r="CE41" s="98"/>
      <c r="CF41" s="98"/>
      <c r="CG41" s="98"/>
      <c r="CH41" s="97">
        <v>12</v>
      </c>
      <c r="CI41" s="98"/>
      <c r="CJ41" s="97">
        <v>49</v>
      </c>
      <c r="CK41" s="98"/>
      <c r="CL41" s="97">
        <v>28</v>
      </c>
      <c r="CM41" s="98"/>
      <c r="CN41" s="98"/>
      <c r="CO41" s="98"/>
      <c r="CP41" s="98"/>
      <c r="CQ41" s="98"/>
      <c r="CR41" s="98"/>
      <c r="CS41" s="98"/>
      <c r="CT41" s="98"/>
      <c r="CU41" s="97">
        <v>1</v>
      </c>
      <c r="CV41" s="98"/>
      <c r="CW41" s="98"/>
      <c r="CX41" s="98"/>
      <c r="CY41" s="97">
        <v>199</v>
      </c>
      <c r="CZ41" s="98"/>
      <c r="DA41" s="98"/>
      <c r="DB41" s="98"/>
      <c r="DC41" s="98"/>
      <c r="DD41" s="98"/>
      <c r="DE41" s="100">
        <f t="shared" si="2"/>
        <v>289</v>
      </c>
      <c r="DF41" s="97">
        <v>6</v>
      </c>
      <c r="DG41" s="98"/>
      <c r="DH41" s="101">
        <f t="shared" si="3"/>
        <v>20010</v>
      </c>
      <c r="DI41" s="102"/>
      <c r="DJ41" s="102"/>
      <c r="DK41" s="102"/>
      <c r="DL41" s="97">
        <v>2</v>
      </c>
      <c r="DM41" s="104">
        <v>4</v>
      </c>
      <c r="DN41" s="98"/>
      <c r="DO41" s="97">
        <v>2</v>
      </c>
      <c r="DP41" s="97">
        <v>1</v>
      </c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7">
        <v>2</v>
      </c>
      <c r="EB41" s="98"/>
      <c r="EC41" s="97">
        <v>1</v>
      </c>
      <c r="ED41" s="98"/>
      <c r="EE41" s="98"/>
      <c r="EF41" s="98"/>
      <c r="EG41" s="97">
        <v>1</v>
      </c>
      <c r="EH41" s="97">
        <v>1</v>
      </c>
      <c r="EI41" s="98"/>
    </row>
    <row r="42" spans="1:139" ht="18" customHeight="1" x14ac:dyDescent="0.25">
      <c r="A42" s="96" t="s">
        <v>336</v>
      </c>
      <c r="B42" s="96" t="s">
        <v>206</v>
      </c>
      <c r="C42" s="97">
        <v>3937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9">
        <f t="shared" si="0"/>
        <v>0</v>
      </c>
      <c r="BR42" s="98"/>
      <c r="BS42" s="98"/>
      <c r="BT42" s="99">
        <f t="shared" si="1"/>
        <v>0</v>
      </c>
      <c r="BU42" s="98"/>
      <c r="BV42" s="98"/>
      <c r="BW42" s="98"/>
      <c r="BX42" s="98"/>
      <c r="BY42" s="98"/>
      <c r="BZ42" s="97">
        <v>3</v>
      </c>
      <c r="CA42" s="98"/>
      <c r="CB42" s="98"/>
      <c r="CC42" s="97">
        <v>499</v>
      </c>
      <c r="CD42" s="98"/>
      <c r="CE42" s="98"/>
      <c r="CF42" s="98"/>
      <c r="CG42" s="98"/>
      <c r="CH42" s="98"/>
      <c r="CI42" s="98"/>
      <c r="CJ42" s="97">
        <v>7</v>
      </c>
      <c r="CK42" s="98"/>
      <c r="CL42" s="97">
        <v>9</v>
      </c>
      <c r="CM42" s="98"/>
      <c r="CN42" s="97">
        <v>5</v>
      </c>
      <c r="CO42" s="97">
        <v>17</v>
      </c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100">
        <f t="shared" si="2"/>
        <v>38</v>
      </c>
      <c r="DF42" s="97">
        <v>2</v>
      </c>
      <c r="DG42" s="97">
        <v>2</v>
      </c>
      <c r="DH42" s="101">
        <f t="shared" si="3"/>
        <v>4481</v>
      </c>
      <c r="DI42" s="102"/>
      <c r="DJ42" s="102"/>
      <c r="DK42" s="102"/>
      <c r="DL42" s="98"/>
      <c r="DM42" s="104">
        <v>1</v>
      </c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7">
        <v>1</v>
      </c>
      <c r="EG42" s="98"/>
      <c r="EH42" s="98"/>
      <c r="EI42" s="98"/>
    </row>
    <row r="43" spans="1:139" ht="18" customHeight="1" x14ac:dyDescent="0.25">
      <c r="A43" s="96" t="s">
        <v>337</v>
      </c>
      <c r="B43" s="96" t="s">
        <v>205</v>
      </c>
      <c r="C43" s="97">
        <v>2786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9">
        <f t="shared" si="0"/>
        <v>0</v>
      </c>
      <c r="BR43" s="98"/>
      <c r="BS43" s="98"/>
      <c r="BT43" s="99">
        <f t="shared" si="1"/>
        <v>0</v>
      </c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7">
        <v>3</v>
      </c>
      <c r="CK43" s="98"/>
      <c r="CL43" s="97">
        <v>27</v>
      </c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7">
        <v>2</v>
      </c>
      <c r="CX43" s="98"/>
      <c r="CY43" s="98"/>
      <c r="CZ43" s="98"/>
      <c r="DA43" s="98"/>
      <c r="DB43" s="98"/>
      <c r="DC43" s="98"/>
      <c r="DD43" s="98"/>
      <c r="DE43" s="100">
        <f t="shared" si="2"/>
        <v>32</v>
      </c>
      <c r="DF43" s="97">
        <v>6</v>
      </c>
      <c r="DG43" s="98"/>
      <c r="DH43" s="101">
        <f t="shared" si="3"/>
        <v>2824</v>
      </c>
      <c r="DI43" s="102"/>
      <c r="DJ43" s="102"/>
      <c r="DK43" s="102"/>
      <c r="DL43" s="98"/>
      <c r="DM43" s="104">
        <v>1</v>
      </c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7">
        <v>5</v>
      </c>
      <c r="EH43" s="97">
        <v>3</v>
      </c>
      <c r="EI43" s="98"/>
    </row>
    <row r="44" spans="1:139" ht="18" customHeight="1" x14ac:dyDescent="0.25">
      <c r="A44" s="96" t="s">
        <v>338</v>
      </c>
      <c r="B44" s="96" t="s">
        <v>204</v>
      </c>
      <c r="C44" s="97">
        <v>22629</v>
      </c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9">
        <f t="shared" si="0"/>
        <v>0</v>
      </c>
      <c r="BR44" s="98"/>
      <c r="BS44" s="98"/>
      <c r="BT44" s="99">
        <f t="shared" si="1"/>
        <v>0</v>
      </c>
      <c r="BU44" s="98"/>
      <c r="BV44" s="98"/>
      <c r="BW44" s="98"/>
      <c r="BX44" s="98"/>
      <c r="BY44" s="98"/>
      <c r="BZ44" s="98"/>
      <c r="CA44" s="97">
        <v>3</v>
      </c>
      <c r="CB44" s="98"/>
      <c r="CC44" s="98"/>
      <c r="CD44" s="98"/>
      <c r="CE44" s="98"/>
      <c r="CF44" s="98"/>
      <c r="CG44" s="98"/>
      <c r="CH44" s="98"/>
      <c r="CI44" s="98"/>
      <c r="CJ44" s="97">
        <v>57</v>
      </c>
      <c r="CK44" s="98"/>
      <c r="CL44" s="97">
        <v>63</v>
      </c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100">
        <f t="shared" si="2"/>
        <v>120</v>
      </c>
      <c r="DF44" s="97">
        <v>16</v>
      </c>
      <c r="DG44" s="98"/>
      <c r="DH44" s="101">
        <f t="shared" si="3"/>
        <v>22768</v>
      </c>
      <c r="DI44" s="102"/>
      <c r="DJ44" s="102"/>
      <c r="DK44" s="102"/>
      <c r="DL44" s="97">
        <v>2</v>
      </c>
      <c r="DM44" s="104">
        <v>6</v>
      </c>
      <c r="DN44" s="98"/>
      <c r="DO44" s="97">
        <v>3</v>
      </c>
      <c r="DP44" s="98"/>
      <c r="DQ44" s="97">
        <v>1</v>
      </c>
      <c r="DR44" s="97">
        <v>1</v>
      </c>
      <c r="DS44" s="97">
        <v>2</v>
      </c>
      <c r="DT44" s="98"/>
      <c r="DU44" s="98"/>
      <c r="DV44" s="98"/>
      <c r="DW44" s="97">
        <v>1</v>
      </c>
      <c r="DX44" s="97">
        <v>19</v>
      </c>
      <c r="DY44" s="98"/>
      <c r="DZ44" s="98"/>
      <c r="EA44" s="98"/>
      <c r="EB44" s="98"/>
      <c r="EC44" s="98"/>
      <c r="ED44" s="98"/>
      <c r="EE44" s="97">
        <v>5</v>
      </c>
      <c r="EF44" s="97">
        <v>1</v>
      </c>
      <c r="EG44" s="97">
        <v>3</v>
      </c>
      <c r="EH44" s="98"/>
      <c r="EI44" s="97">
        <v>38</v>
      </c>
    </row>
    <row r="45" spans="1:139" ht="18" customHeight="1" x14ac:dyDescent="0.25">
      <c r="A45" s="96" t="s">
        <v>339</v>
      </c>
      <c r="B45" s="96" t="s">
        <v>203</v>
      </c>
      <c r="C45" s="97">
        <v>1421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9">
        <f t="shared" si="0"/>
        <v>0</v>
      </c>
      <c r="BR45" s="98"/>
      <c r="BS45" s="98"/>
      <c r="BT45" s="99">
        <f t="shared" si="1"/>
        <v>0</v>
      </c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7">
        <v>8</v>
      </c>
      <c r="CK45" s="98"/>
      <c r="CL45" s="97">
        <v>2</v>
      </c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100">
        <f t="shared" si="2"/>
        <v>10</v>
      </c>
      <c r="DF45" s="97">
        <v>2</v>
      </c>
      <c r="DG45" s="98"/>
      <c r="DH45" s="101">
        <f t="shared" si="3"/>
        <v>1433</v>
      </c>
      <c r="DI45" s="102"/>
      <c r="DJ45" s="102"/>
      <c r="DK45" s="102"/>
      <c r="DL45" s="98"/>
      <c r="DM45" s="104">
        <v>1</v>
      </c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7">
        <v>1</v>
      </c>
      <c r="EB45" s="98"/>
      <c r="EC45" s="98"/>
      <c r="ED45" s="98"/>
      <c r="EE45" s="98"/>
      <c r="EF45" s="98"/>
      <c r="EG45" s="98"/>
      <c r="EH45" s="97">
        <v>1</v>
      </c>
      <c r="EI45" s="98"/>
    </row>
    <row r="46" spans="1:139" ht="18" customHeight="1" x14ac:dyDescent="0.25">
      <c r="A46" s="96" t="s">
        <v>340</v>
      </c>
      <c r="B46" s="96" t="s">
        <v>202</v>
      </c>
      <c r="C46" s="97">
        <v>3131</v>
      </c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9">
        <f t="shared" si="0"/>
        <v>0</v>
      </c>
      <c r="BR46" s="98"/>
      <c r="BS46" s="98"/>
      <c r="BT46" s="99">
        <f t="shared" si="1"/>
        <v>0</v>
      </c>
      <c r="BU46" s="98"/>
      <c r="BV46" s="98"/>
      <c r="BW46" s="98"/>
      <c r="BX46" s="97">
        <v>5</v>
      </c>
      <c r="BY46" s="98"/>
      <c r="BZ46" s="98"/>
      <c r="CA46" s="98"/>
      <c r="CB46" s="97">
        <v>444</v>
      </c>
      <c r="CC46" s="98"/>
      <c r="CD46" s="98"/>
      <c r="CE46" s="98"/>
      <c r="CF46" s="98"/>
      <c r="CG46" s="98"/>
      <c r="CH46" s="98"/>
      <c r="CI46" s="98"/>
      <c r="CJ46" s="97">
        <v>4</v>
      </c>
      <c r="CK46" s="98"/>
      <c r="CL46" s="97">
        <v>7</v>
      </c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100">
        <f t="shared" si="2"/>
        <v>11</v>
      </c>
      <c r="DF46" s="97">
        <v>1</v>
      </c>
      <c r="DG46" s="98"/>
      <c r="DH46" s="101">
        <f t="shared" si="3"/>
        <v>3592</v>
      </c>
      <c r="DI46" s="102"/>
      <c r="DJ46" s="102"/>
      <c r="DK46" s="102"/>
      <c r="DL46" s="98"/>
      <c r="DM46" s="104">
        <v>5</v>
      </c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98"/>
      <c r="EF46" s="98"/>
      <c r="EG46" s="98"/>
      <c r="EH46" s="98"/>
      <c r="EI46" s="98"/>
    </row>
    <row r="47" spans="1:139" ht="18" customHeight="1" x14ac:dyDescent="0.25">
      <c r="A47" s="96" t="s">
        <v>341</v>
      </c>
      <c r="B47" s="96" t="s">
        <v>201</v>
      </c>
      <c r="C47" s="97">
        <v>4085</v>
      </c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9">
        <f t="shared" si="0"/>
        <v>0</v>
      </c>
      <c r="BR47" s="98"/>
      <c r="BS47" s="98"/>
      <c r="BT47" s="99">
        <f t="shared" si="1"/>
        <v>0</v>
      </c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7">
        <v>10</v>
      </c>
      <c r="CK47" s="98"/>
      <c r="CL47" s="97">
        <v>8</v>
      </c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100">
        <f t="shared" si="2"/>
        <v>18</v>
      </c>
      <c r="DF47" s="97">
        <v>1</v>
      </c>
      <c r="DG47" s="98"/>
      <c r="DH47" s="101">
        <f t="shared" si="3"/>
        <v>4104</v>
      </c>
      <c r="DI47" s="102"/>
      <c r="DJ47" s="102"/>
      <c r="DK47" s="102"/>
      <c r="DL47" s="97">
        <v>1</v>
      </c>
      <c r="DM47" s="104">
        <v>2</v>
      </c>
      <c r="DN47" s="98"/>
      <c r="DO47" s="98"/>
      <c r="DP47" s="98"/>
      <c r="DQ47" s="98"/>
      <c r="DR47" s="97">
        <v>1</v>
      </c>
      <c r="DS47" s="97">
        <v>1</v>
      </c>
      <c r="DT47" s="97">
        <v>1</v>
      </c>
      <c r="DU47" s="98"/>
      <c r="DV47" s="98"/>
      <c r="DW47" s="98"/>
      <c r="DX47" s="98"/>
      <c r="DY47" s="98"/>
      <c r="DZ47" s="97">
        <v>1</v>
      </c>
      <c r="EA47" s="97">
        <v>1</v>
      </c>
      <c r="EB47" s="98"/>
      <c r="EC47" s="98"/>
      <c r="ED47" s="98"/>
      <c r="EE47" s="97">
        <v>1</v>
      </c>
      <c r="EF47" s="98"/>
      <c r="EG47" s="98"/>
      <c r="EH47" s="98"/>
      <c r="EI47" s="98"/>
    </row>
    <row r="48" spans="1:139" ht="18" customHeight="1" x14ac:dyDescent="0.25">
      <c r="A48" s="96" t="s">
        <v>342</v>
      </c>
      <c r="B48" s="96" t="s">
        <v>200</v>
      </c>
      <c r="C48" s="97">
        <v>7004</v>
      </c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9">
        <f t="shared" si="0"/>
        <v>0</v>
      </c>
      <c r="BR48" s="98"/>
      <c r="BS48" s="98"/>
      <c r="BT48" s="99">
        <f t="shared" si="1"/>
        <v>0</v>
      </c>
      <c r="BU48" s="98"/>
      <c r="BV48" s="98"/>
      <c r="BW48" s="98"/>
      <c r="BX48" s="98"/>
      <c r="BY48" s="98"/>
      <c r="BZ48" s="97">
        <v>21</v>
      </c>
      <c r="CA48" s="98"/>
      <c r="CB48" s="98"/>
      <c r="CC48" s="97">
        <v>2</v>
      </c>
      <c r="CD48" s="98"/>
      <c r="CE48" s="98"/>
      <c r="CF48" s="98"/>
      <c r="CG48" s="98"/>
      <c r="CH48" s="98"/>
      <c r="CI48" s="98"/>
      <c r="CJ48" s="97">
        <v>23</v>
      </c>
      <c r="CK48" s="97">
        <v>4</v>
      </c>
      <c r="CL48" s="97">
        <v>12</v>
      </c>
      <c r="CM48" s="98"/>
      <c r="CN48" s="97">
        <v>4</v>
      </c>
      <c r="CO48" s="97">
        <v>1</v>
      </c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100">
        <f t="shared" si="2"/>
        <v>44</v>
      </c>
      <c r="DF48" s="98"/>
      <c r="DG48" s="97">
        <v>8</v>
      </c>
      <c r="DH48" s="101">
        <f t="shared" si="3"/>
        <v>7079</v>
      </c>
      <c r="DI48" s="102"/>
      <c r="DJ48" s="102"/>
      <c r="DK48" s="102"/>
      <c r="DL48" s="97">
        <v>2</v>
      </c>
      <c r="DM48" s="103"/>
      <c r="DN48" s="98"/>
      <c r="DO48" s="97">
        <v>1</v>
      </c>
      <c r="DP48" s="98"/>
      <c r="DQ48" s="98"/>
      <c r="DR48" s="97">
        <v>1</v>
      </c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7">
        <v>1</v>
      </c>
      <c r="EE48" s="97">
        <v>1</v>
      </c>
      <c r="EF48" s="98"/>
      <c r="EG48" s="97">
        <v>4</v>
      </c>
      <c r="EH48" s="98"/>
      <c r="EI48" s="98"/>
    </row>
    <row r="49" spans="1:139" ht="18" customHeight="1" x14ac:dyDescent="0.25">
      <c r="A49" s="96" t="s">
        <v>343</v>
      </c>
      <c r="B49" s="96" t="s">
        <v>199</v>
      </c>
      <c r="C49" s="97">
        <v>9440</v>
      </c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9">
        <f t="shared" si="0"/>
        <v>0</v>
      </c>
      <c r="BR49" s="98"/>
      <c r="BS49" s="98"/>
      <c r="BT49" s="99">
        <f t="shared" si="1"/>
        <v>0</v>
      </c>
      <c r="BU49" s="98"/>
      <c r="BV49" s="98"/>
      <c r="BW49" s="98"/>
      <c r="BX49" s="98"/>
      <c r="BY49" s="98"/>
      <c r="BZ49" s="97">
        <v>8</v>
      </c>
      <c r="CA49" s="98"/>
      <c r="CB49" s="98"/>
      <c r="CC49" s="98"/>
      <c r="CD49" s="98"/>
      <c r="CE49" s="97">
        <v>4</v>
      </c>
      <c r="CF49" s="98"/>
      <c r="CG49" s="98"/>
      <c r="CH49" s="98"/>
      <c r="CI49" s="98"/>
      <c r="CJ49" s="97">
        <v>9</v>
      </c>
      <c r="CK49" s="98"/>
      <c r="CL49" s="97">
        <v>19</v>
      </c>
      <c r="CM49" s="98"/>
      <c r="CN49" s="97">
        <v>4</v>
      </c>
      <c r="CO49" s="98"/>
      <c r="CP49" s="98"/>
      <c r="CQ49" s="97">
        <v>1</v>
      </c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100">
        <f t="shared" si="2"/>
        <v>33</v>
      </c>
      <c r="DF49" s="97">
        <v>2</v>
      </c>
      <c r="DG49" s="97">
        <v>11</v>
      </c>
      <c r="DH49" s="101">
        <f t="shared" si="3"/>
        <v>9498</v>
      </c>
      <c r="DI49" s="102"/>
      <c r="DJ49" s="102"/>
      <c r="DK49" s="102"/>
      <c r="DL49" s="98"/>
      <c r="DM49" s="103"/>
      <c r="DN49" s="98"/>
      <c r="DO49" s="98"/>
      <c r="DP49" s="98"/>
      <c r="DQ49" s="98"/>
      <c r="DR49" s="98"/>
      <c r="DS49" s="98"/>
      <c r="DT49" s="98"/>
      <c r="DU49" s="98"/>
      <c r="DV49" s="98"/>
      <c r="DW49" s="98"/>
      <c r="DX49" s="97">
        <v>1</v>
      </c>
      <c r="DY49" s="98"/>
      <c r="DZ49" s="98"/>
      <c r="EA49" s="98"/>
      <c r="EB49" s="98"/>
      <c r="EC49" s="97">
        <v>1</v>
      </c>
      <c r="ED49" s="98"/>
      <c r="EE49" s="98"/>
      <c r="EF49" s="98"/>
      <c r="EG49" s="98"/>
      <c r="EH49" s="98"/>
      <c r="EI49" s="98"/>
    </row>
    <row r="50" spans="1:139" ht="18" customHeight="1" x14ac:dyDescent="0.25">
      <c r="A50" s="96" t="s">
        <v>344</v>
      </c>
      <c r="B50" s="96" t="s">
        <v>198</v>
      </c>
      <c r="C50" s="97">
        <v>1055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>
        <f t="shared" si="0"/>
        <v>0</v>
      </c>
      <c r="BR50" s="98"/>
      <c r="BS50" s="98"/>
      <c r="BT50" s="99">
        <f t="shared" si="1"/>
        <v>0</v>
      </c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7">
        <v>8</v>
      </c>
      <c r="CK50" s="98"/>
      <c r="CL50" s="97">
        <v>10</v>
      </c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100">
        <f t="shared" si="2"/>
        <v>18</v>
      </c>
      <c r="DF50" s="98"/>
      <c r="DG50" s="98"/>
      <c r="DH50" s="101">
        <f t="shared" si="3"/>
        <v>1073</v>
      </c>
      <c r="DI50" s="102"/>
      <c r="DJ50" s="102"/>
      <c r="DK50" s="102"/>
      <c r="DL50" s="98"/>
      <c r="DM50" s="103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</row>
    <row r="51" spans="1:139" ht="18" customHeight="1" x14ac:dyDescent="0.25">
      <c r="A51" s="96" t="s">
        <v>345</v>
      </c>
      <c r="B51" s="96" t="s">
        <v>197</v>
      </c>
      <c r="C51" s="97">
        <v>3646</v>
      </c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9">
        <f t="shared" si="0"/>
        <v>0</v>
      </c>
      <c r="BR51" s="98"/>
      <c r="BS51" s="98"/>
      <c r="BT51" s="99">
        <f t="shared" si="1"/>
        <v>0</v>
      </c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7">
        <v>3</v>
      </c>
      <c r="CF51" s="98"/>
      <c r="CG51" s="98"/>
      <c r="CH51" s="98"/>
      <c r="CI51" s="98"/>
      <c r="CJ51" s="97">
        <v>1</v>
      </c>
      <c r="CK51" s="98"/>
      <c r="CL51" s="97">
        <v>2</v>
      </c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100">
        <f t="shared" si="2"/>
        <v>3</v>
      </c>
      <c r="DF51" s="97">
        <v>4</v>
      </c>
      <c r="DG51" s="98"/>
      <c r="DH51" s="101">
        <f t="shared" si="3"/>
        <v>3656</v>
      </c>
      <c r="DI51" s="102"/>
      <c r="DJ51" s="102"/>
      <c r="DK51" s="102"/>
      <c r="DL51" s="98"/>
      <c r="DM51" s="104">
        <v>1</v>
      </c>
      <c r="DN51" s="98"/>
      <c r="DO51" s="98"/>
      <c r="DP51" s="98"/>
      <c r="DQ51" s="98"/>
      <c r="DR51" s="98"/>
      <c r="DS51" s="97">
        <v>1</v>
      </c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7">
        <v>1</v>
      </c>
      <c r="EH51" s="98"/>
      <c r="EI51" s="98"/>
    </row>
    <row r="52" spans="1:139" ht="18" customHeight="1" x14ac:dyDescent="0.25">
      <c r="A52" s="96" t="s">
        <v>346</v>
      </c>
      <c r="B52" s="96" t="s">
        <v>196</v>
      </c>
      <c r="C52" s="97">
        <v>5673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>
        <f t="shared" si="0"/>
        <v>0</v>
      </c>
      <c r="BR52" s="98"/>
      <c r="BS52" s="98"/>
      <c r="BT52" s="99">
        <f t="shared" si="1"/>
        <v>0</v>
      </c>
      <c r="BU52" s="98"/>
      <c r="BV52" s="98"/>
      <c r="BW52" s="98"/>
      <c r="BX52" s="98"/>
      <c r="BY52" s="98"/>
      <c r="BZ52" s="97">
        <v>6</v>
      </c>
      <c r="CA52" s="98"/>
      <c r="CB52" s="98"/>
      <c r="CC52" s="97">
        <v>1</v>
      </c>
      <c r="CD52" s="97">
        <v>2</v>
      </c>
      <c r="CE52" s="97">
        <v>1</v>
      </c>
      <c r="CF52" s="98"/>
      <c r="CG52" s="98"/>
      <c r="CH52" s="98"/>
      <c r="CI52" s="98"/>
      <c r="CJ52" s="97">
        <v>26</v>
      </c>
      <c r="CK52" s="98"/>
      <c r="CL52" s="97">
        <v>27</v>
      </c>
      <c r="CM52" s="98"/>
      <c r="CN52" s="97">
        <v>1</v>
      </c>
      <c r="CO52" s="98"/>
      <c r="CP52" s="98"/>
      <c r="CQ52" s="97">
        <v>1</v>
      </c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100">
        <f t="shared" si="2"/>
        <v>55</v>
      </c>
      <c r="DF52" s="97">
        <v>2</v>
      </c>
      <c r="DG52" s="97">
        <v>1</v>
      </c>
      <c r="DH52" s="101">
        <f t="shared" si="3"/>
        <v>5741</v>
      </c>
      <c r="DI52" s="102"/>
      <c r="DJ52" s="102"/>
      <c r="DK52" s="102"/>
      <c r="DL52" s="98"/>
      <c r="DM52" s="104">
        <v>1</v>
      </c>
      <c r="DN52" s="98"/>
      <c r="DO52" s="98"/>
      <c r="DP52" s="98"/>
      <c r="DQ52" s="98"/>
      <c r="DR52" s="98"/>
      <c r="DS52" s="97">
        <v>2</v>
      </c>
      <c r="DT52" s="98"/>
      <c r="DU52" s="98"/>
      <c r="DV52" s="98"/>
      <c r="DW52" s="98"/>
      <c r="DX52" s="98"/>
      <c r="DY52" s="98"/>
      <c r="DZ52" s="98"/>
      <c r="EA52" s="97">
        <v>1</v>
      </c>
      <c r="EB52" s="98"/>
      <c r="EC52" s="98"/>
      <c r="ED52" s="98"/>
      <c r="EE52" s="98"/>
      <c r="EF52" s="98"/>
      <c r="EG52" s="97">
        <v>1</v>
      </c>
      <c r="EH52" s="97">
        <v>1</v>
      </c>
      <c r="EI52" s="98"/>
    </row>
    <row r="53" spans="1:139" ht="18" customHeight="1" x14ac:dyDescent="0.25">
      <c r="A53" s="96" t="s">
        <v>347</v>
      </c>
      <c r="B53" s="96" t="s">
        <v>195</v>
      </c>
      <c r="C53" s="97">
        <v>14038</v>
      </c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9">
        <f t="shared" si="0"/>
        <v>0</v>
      </c>
      <c r="BR53" s="98"/>
      <c r="BS53" s="98"/>
      <c r="BT53" s="99">
        <f t="shared" si="1"/>
        <v>0</v>
      </c>
      <c r="BU53" s="98"/>
      <c r="BV53" s="98"/>
      <c r="BW53" s="98"/>
      <c r="BX53" s="98"/>
      <c r="BY53" s="98"/>
      <c r="BZ53" s="98"/>
      <c r="CA53" s="97">
        <v>3</v>
      </c>
      <c r="CB53" s="98"/>
      <c r="CC53" s="98"/>
      <c r="CD53" s="98"/>
      <c r="CE53" s="98"/>
      <c r="CF53" s="98"/>
      <c r="CG53" s="98"/>
      <c r="CH53" s="98"/>
      <c r="CI53" s="98"/>
      <c r="CJ53" s="97">
        <v>99</v>
      </c>
      <c r="CK53" s="98"/>
      <c r="CL53" s="97">
        <v>44</v>
      </c>
      <c r="CM53" s="98"/>
      <c r="CN53" s="98"/>
      <c r="CO53" s="98"/>
      <c r="CP53" s="97">
        <v>218</v>
      </c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7">
        <v>25</v>
      </c>
      <c r="DB53" s="98"/>
      <c r="DC53" s="98"/>
      <c r="DD53" s="97">
        <v>53</v>
      </c>
      <c r="DE53" s="100">
        <f t="shared" si="2"/>
        <v>439</v>
      </c>
      <c r="DF53" s="97">
        <v>7</v>
      </c>
      <c r="DG53" s="98"/>
      <c r="DH53" s="101">
        <f t="shared" si="3"/>
        <v>14487</v>
      </c>
      <c r="DI53" s="102"/>
      <c r="DJ53" s="102"/>
      <c r="DK53" s="102"/>
      <c r="DL53" s="97">
        <v>4</v>
      </c>
      <c r="DM53" s="104">
        <v>1</v>
      </c>
      <c r="DN53" s="98"/>
      <c r="DO53" s="97">
        <v>3</v>
      </c>
      <c r="DP53" s="98"/>
      <c r="DQ53" s="98"/>
      <c r="DR53" s="97">
        <v>2</v>
      </c>
      <c r="DS53" s="97">
        <v>1</v>
      </c>
      <c r="DT53" s="98"/>
      <c r="DU53" s="98"/>
      <c r="DV53" s="98"/>
      <c r="DW53" s="98"/>
      <c r="DX53" s="98"/>
      <c r="DY53" s="98"/>
      <c r="DZ53" s="98"/>
      <c r="EA53" s="97">
        <v>1</v>
      </c>
      <c r="EB53" s="98"/>
      <c r="EC53" s="97">
        <v>1</v>
      </c>
      <c r="ED53" s="98"/>
      <c r="EE53" s="98"/>
      <c r="EF53" s="98"/>
      <c r="EG53" s="97">
        <v>4</v>
      </c>
      <c r="EH53" s="97">
        <v>2</v>
      </c>
      <c r="EI53" s="98"/>
    </row>
    <row r="54" spans="1:139" ht="18" customHeight="1" x14ac:dyDescent="0.25">
      <c r="A54" s="96" t="s">
        <v>348</v>
      </c>
      <c r="B54" s="96" t="s">
        <v>194</v>
      </c>
      <c r="C54" s="97">
        <v>7992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9">
        <f t="shared" si="0"/>
        <v>0</v>
      </c>
      <c r="BR54" s="98"/>
      <c r="BS54" s="98"/>
      <c r="BT54" s="99">
        <f t="shared" si="1"/>
        <v>0</v>
      </c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7">
        <v>19</v>
      </c>
      <c r="CK54" s="98"/>
      <c r="CL54" s="97">
        <v>13</v>
      </c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7">
        <v>28</v>
      </c>
      <c r="DB54" s="98"/>
      <c r="DC54" s="97">
        <v>6</v>
      </c>
      <c r="DD54" s="97">
        <v>5</v>
      </c>
      <c r="DE54" s="100">
        <f t="shared" si="2"/>
        <v>71</v>
      </c>
      <c r="DF54" s="97">
        <v>10</v>
      </c>
      <c r="DG54" s="98"/>
      <c r="DH54" s="101">
        <f t="shared" si="3"/>
        <v>8073</v>
      </c>
      <c r="DI54" s="102"/>
      <c r="DJ54" s="102"/>
      <c r="DK54" s="102"/>
      <c r="DL54" s="98"/>
      <c r="DM54" s="104">
        <v>1</v>
      </c>
      <c r="DN54" s="98"/>
      <c r="DO54" s="98"/>
      <c r="DP54" s="98"/>
      <c r="DQ54" s="98"/>
      <c r="DR54" s="98"/>
      <c r="DS54" s="98"/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8"/>
      <c r="EH54" s="97">
        <v>2</v>
      </c>
      <c r="EI54" s="98"/>
    </row>
    <row r="55" spans="1:139" ht="18" customHeight="1" x14ac:dyDescent="0.25">
      <c r="A55" s="96" t="s">
        <v>349</v>
      </c>
      <c r="B55" s="96" t="s">
        <v>193</v>
      </c>
      <c r="C55" s="97">
        <v>8962</v>
      </c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9">
        <f t="shared" si="0"/>
        <v>0</v>
      </c>
      <c r="BR55" s="98"/>
      <c r="BS55" s="98"/>
      <c r="BT55" s="99">
        <f t="shared" si="1"/>
        <v>0</v>
      </c>
      <c r="BU55" s="98"/>
      <c r="BV55" s="98"/>
      <c r="BW55" s="98"/>
      <c r="BX55" s="98"/>
      <c r="BY55" s="97">
        <v>294</v>
      </c>
      <c r="BZ55" s="98"/>
      <c r="CA55" s="98"/>
      <c r="CB55" s="98"/>
      <c r="CC55" s="98"/>
      <c r="CD55" s="98"/>
      <c r="CE55" s="97">
        <v>3</v>
      </c>
      <c r="CF55" s="98"/>
      <c r="CG55" s="98"/>
      <c r="CH55" s="98"/>
      <c r="CI55" s="98"/>
      <c r="CJ55" s="97">
        <v>17</v>
      </c>
      <c r="CK55" s="98"/>
      <c r="CL55" s="97">
        <v>14</v>
      </c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7">
        <v>1</v>
      </c>
      <c r="DB55" s="98"/>
      <c r="DC55" s="98"/>
      <c r="DD55" s="97">
        <v>3</v>
      </c>
      <c r="DE55" s="100">
        <f t="shared" si="2"/>
        <v>35</v>
      </c>
      <c r="DF55" s="97">
        <v>3</v>
      </c>
      <c r="DG55" s="98"/>
      <c r="DH55" s="101">
        <f t="shared" si="3"/>
        <v>9297</v>
      </c>
      <c r="DI55" s="102"/>
      <c r="DJ55" s="102"/>
      <c r="DK55" s="102"/>
      <c r="DL55" s="98"/>
      <c r="DM55" s="104">
        <v>1</v>
      </c>
      <c r="DN55" s="98"/>
      <c r="DO55" s="98"/>
      <c r="DP55" s="98"/>
      <c r="DQ55" s="98"/>
      <c r="DR55" s="98"/>
      <c r="DS55" s="97">
        <v>1</v>
      </c>
      <c r="DT55" s="98"/>
      <c r="DU55" s="98"/>
      <c r="DV55" s="98"/>
      <c r="DW55" s="98"/>
      <c r="DX55" s="97">
        <v>1</v>
      </c>
      <c r="DY55" s="98"/>
      <c r="DZ55" s="98"/>
      <c r="EA55" s="97">
        <v>1</v>
      </c>
      <c r="EB55" s="98"/>
      <c r="EC55" s="97">
        <v>1</v>
      </c>
      <c r="ED55" s="98"/>
      <c r="EE55" s="98"/>
      <c r="EF55" s="98"/>
      <c r="EG55" s="97">
        <v>2</v>
      </c>
      <c r="EH55" s="97">
        <v>1</v>
      </c>
      <c r="EI55" s="98"/>
    </row>
    <row r="56" spans="1:139" ht="18" customHeight="1" x14ac:dyDescent="0.25">
      <c r="A56" s="96" t="s">
        <v>350</v>
      </c>
      <c r="B56" s="96" t="s">
        <v>192</v>
      </c>
      <c r="C56" s="97">
        <v>37210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9">
        <f t="shared" si="0"/>
        <v>0</v>
      </c>
      <c r="BR56" s="98"/>
      <c r="BS56" s="98"/>
      <c r="BT56" s="99">
        <f t="shared" si="1"/>
        <v>0</v>
      </c>
      <c r="BU56" s="98"/>
      <c r="BV56" s="98"/>
      <c r="BW56" s="98"/>
      <c r="BX56" s="98"/>
      <c r="BY56" s="98"/>
      <c r="BZ56" s="97">
        <v>13</v>
      </c>
      <c r="CA56" s="98"/>
      <c r="CB56" s="98"/>
      <c r="CC56" s="97">
        <v>1</v>
      </c>
      <c r="CD56" s="97">
        <v>2</v>
      </c>
      <c r="CE56" s="98"/>
      <c r="CF56" s="98"/>
      <c r="CG56" s="98"/>
      <c r="CH56" s="98"/>
      <c r="CI56" s="98"/>
      <c r="CJ56" s="97">
        <v>124</v>
      </c>
      <c r="CK56" s="97">
        <v>1</v>
      </c>
      <c r="CL56" s="97">
        <v>123</v>
      </c>
      <c r="CM56" s="98"/>
      <c r="CN56" s="97">
        <v>1</v>
      </c>
      <c r="CO56" s="98"/>
      <c r="CP56" s="98"/>
      <c r="CQ56" s="98"/>
      <c r="CR56" s="98"/>
      <c r="CS56" s="98"/>
      <c r="CT56" s="98"/>
      <c r="CU56" s="98"/>
      <c r="CV56" s="97">
        <v>1</v>
      </c>
      <c r="CW56" s="98"/>
      <c r="CX56" s="98"/>
      <c r="CY56" s="98"/>
      <c r="CZ56" s="98"/>
      <c r="DA56" s="98"/>
      <c r="DB56" s="98"/>
      <c r="DC56" s="98"/>
      <c r="DD56" s="98"/>
      <c r="DE56" s="100">
        <f t="shared" si="2"/>
        <v>250</v>
      </c>
      <c r="DF56" s="97">
        <v>17</v>
      </c>
      <c r="DG56" s="97">
        <v>43</v>
      </c>
      <c r="DH56" s="101">
        <f t="shared" si="3"/>
        <v>37536</v>
      </c>
      <c r="DI56" s="102"/>
      <c r="DJ56" s="102"/>
      <c r="DK56" s="102"/>
      <c r="DL56" s="97">
        <v>8</v>
      </c>
      <c r="DM56" s="104">
        <v>4</v>
      </c>
      <c r="DN56" s="98"/>
      <c r="DO56" s="98"/>
      <c r="DP56" s="98"/>
      <c r="DQ56" s="98"/>
      <c r="DR56" s="97">
        <v>5</v>
      </c>
      <c r="DS56" s="97">
        <v>1</v>
      </c>
      <c r="DT56" s="98"/>
      <c r="DU56" s="98"/>
      <c r="DV56" s="97">
        <v>1</v>
      </c>
      <c r="DW56" s="98"/>
      <c r="DX56" s="97">
        <v>1</v>
      </c>
      <c r="DY56" s="98"/>
      <c r="DZ56" s="98"/>
      <c r="EA56" s="98"/>
      <c r="EB56" s="98"/>
      <c r="EC56" s="97">
        <v>3</v>
      </c>
      <c r="ED56" s="97">
        <v>3</v>
      </c>
      <c r="EE56" s="97">
        <v>1</v>
      </c>
      <c r="EF56" s="97">
        <v>1</v>
      </c>
      <c r="EG56" s="97">
        <v>1</v>
      </c>
      <c r="EH56" s="97">
        <v>3</v>
      </c>
      <c r="EI56" s="98"/>
    </row>
    <row r="57" spans="1:139" ht="18" customHeight="1" x14ac:dyDescent="0.25">
      <c r="A57" s="96" t="s">
        <v>351</v>
      </c>
      <c r="B57" s="96" t="s">
        <v>191</v>
      </c>
      <c r="C57" s="97">
        <v>19316</v>
      </c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9">
        <f t="shared" si="0"/>
        <v>0</v>
      </c>
      <c r="BR57" s="98"/>
      <c r="BS57" s="98"/>
      <c r="BT57" s="99">
        <f t="shared" si="1"/>
        <v>0</v>
      </c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7">
        <v>101</v>
      </c>
      <c r="CK57" s="98"/>
      <c r="CL57" s="97">
        <v>77</v>
      </c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100">
        <f t="shared" si="2"/>
        <v>178</v>
      </c>
      <c r="DF57" s="97">
        <v>2</v>
      </c>
      <c r="DG57" s="97">
        <v>4</v>
      </c>
      <c r="DH57" s="101">
        <f t="shared" si="3"/>
        <v>19500</v>
      </c>
      <c r="DI57" s="102"/>
      <c r="DJ57" s="102"/>
      <c r="DK57" s="102"/>
      <c r="DL57" s="97">
        <v>6</v>
      </c>
      <c r="DM57" s="104">
        <v>4</v>
      </c>
      <c r="DN57" s="98"/>
      <c r="DO57" s="97">
        <v>1</v>
      </c>
      <c r="DP57" s="98"/>
      <c r="DQ57" s="98"/>
      <c r="DR57" s="97">
        <v>2</v>
      </c>
      <c r="DS57" s="97">
        <v>2</v>
      </c>
      <c r="DT57" s="98"/>
      <c r="DU57" s="98"/>
      <c r="DV57" s="97">
        <v>1</v>
      </c>
      <c r="DW57" s="97">
        <v>2</v>
      </c>
      <c r="DX57" s="98"/>
      <c r="DY57" s="98"/>
      <c r="DZ57" s="98"/>
      <c r="EA57" s="98"/>
      <c r="EB57" s="97">
        <v>1</v>
      </c>
      <c r="EC57" s="97">
        <v>1</v>
      </c>
      <c r="ED57" s="98"/>
      <c r="EE57" s="97">
        <v>4</v>
      </c>
      <c r="EF57" s="98"/>
      <c r="EG57" s="97">
        <v>4</v>
      </c>
      <c r="EH57" s="97">
        <v>1</v>
      </c>
      <c r="EI57" s="98"/>
    </row>
    <row r="58" spans="1:139" ht="18" customHeight="1" x14ac:dyDescent="0.25">
      <c r="A58" s="96" t="s">
        <v>352</v>
      </c>
      <c r="B58" s="96" t="s">
        <v>190</v>
      </c>
      <c r="C58" s="97">
        <v>639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9">
        <f t="shared" si="0"/>
        <v>0</v>
      </c>
      <c r="BR58" s="98"/>
      <c r="BS58" s="98"/>
      <c r="BT58" s="99">
        <f t="shared" si="1"/>
        <v>0</v>
      </c>
      <c r="BU58" s="98"/>
      <c r="BV58" s="98"/>
      <c r="BW58" s="98"/>
      <c r="BX58" s="98"/>
      <c r="BY58" s="98"/>
      <c r="BZ58" s="98"/>
      <c r="CA58" s="98"/>
      <c r="CB58" s="97">
        <v>5</v>
      </c>
      <c r="CC58" s="98"/>
      <c r="CD58" s="98"/>
      <c r="CE58" s="98"/>
      <c r="CF58" s="98"/>
      <c r="CG58" s="98"/>
      <c r="CH58" s="98"/>
      <c r="CI58" s="98"/>
      <c r="CJ58" s="97">
        <v>1</v>
      </c>
      <c r="CK58" s="98"/>
      <c r="CL58" s="97">
        <v>10</v>
      </c>
      <c r="CM58" s="98"/>
      <c r="CN58" s="98"/>
      <c r="CO58" s="98"/>
      <c r="CP58" s="98"/>
      <c r="CQ58" s="98"/>
      <c r="CR58" s="98"/>
      <c r="CS58" s="98"/>
      <c r="CT58" s="98"/>
      <c r="CU58" s="97">
        <v>8</v>
      </c>
      <c r="CV58" s="98"/>
      <c r="CW58" s="98"/>
      <c r="CX58" s="98"/>
      <c r="CY58" s="98"/>
      <c r="CZ58" s="98"/>
      <c r="DA58" s="98"/>
      <c r="DB58" s="98"/>
      <c r="DC58" s="98"/>
      <c r="DD58" s="98"/>
      <c r="DE58" s="100">
        <f t="shared" si="2"/>
        <v>19</v>
      </c>
      <c r="DF58" s="98"/>
      <c r="DG58" s="98"/>
      <c r="DH58" s="101">
        <f t="shared" si="3"/>
        <v>663</v>
      </c>
      <c r="DI58" s="102"/>
      <c r="DJ58" s="102"/>
      <c r="DK58" s="102"/>
      <c r="DL58" s="98"/>
      <c r="DM58" s="104">
        <v>1</v>
      </c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  <c r="DY58" s="98"/>
      <c r="DZ58" s="98"/>
      <c r="EA58" s="98"/>
      <c r="EB58" s="98"/>
      <c r="EC58" s="98"/>
      <c r="ED58" s="98"/>
      <c r="EE58" s="98"/>
      <c r="EF58" s="98"/>
      <c r="EG58" s="98"/>
      <c r="EH58" s="98"/>
      <c r="EI58" s="98"/>
    </row>
    <row r="59" spans="1:139" ht="18" customHeight="1" x14ac:dyDescent="0.25">
      <c r="A59" s="96" t="s">
        <v>353</v>
      </c>
      <c r="B59" s="96" t="s">
        <v>189</v>
      </c>
      <c r="C59" s="97">
        <v>17665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9">
        <f t="shared" si="0"/>
        <v>0</v>
      </c>
      <c r="BR59" s="98"/>
      <c r="BS59" s="98"/>
      <c r="BT59" s="99">
        <f t="shared" si="1"/>
        <v>0</v>
      </c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7">
        <v>42</v>
      </c>
      <c r="CF59" s="98"/>
      <c r="CG59" s="98"/>
      <c r="CH59" s="98"/>
      <c r="CI59" s="98"/>
      <c r="CJ59" s="97">
        <v>44</v>
      </c>
      <c r="CK59" s="98"/>
      <c r="CL59" s="97">
        <v>49</v>
      </c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100">
        <f t="shared" si="2"/>
        <v>93</v>
      </c>
      <c r="DF59" s="97">
        <v>18</v>
      </c>
      <c r="DG59" s="98"/>
      <c r="DH59" s="101">
        <f t="shared" si="3"/>
        <v>17818</v>
      </c>
      <c r="DI59" s="102"/>
      <c r="DJ59" s="102"/>
      <c r="DK59" s="102"/>
      <c r="DL59" s="97">
        <v>5</v>
      </c>
      <c r="DM59" s="104">
        <v>7</v>
      </c>
      <c r="DN59" s="98"/>
      <c r="DO59" s="97">
        <v>4</v>
      </c>
      <c r="DP59" s="98"/>
      <c r="DQ59" s="98"/>
      <c r="DR59" s="97">
        <v>2</v>
      </c>
      <c r="DS59" s="97">
        <v>3</v>
      </c>
      <c r="DT59" s="98"/>
      <c r="DU59" s="98"/>
      <c r="DV59" s="97">
        <v>1</v>
      </c>
      <c r="DW59" s="98"/>
      <c r="DX59" s="97">
        <v>1</v>
      </c>
      <c r="DY59" s="98"/>
      <c r="DZ59" s="97">
        <v>1</v>
      </c>
      <c r="EA59" s="98"/>
      <c r="EB59" s="98"/>
      <c r="EC59" s="97">
        <v>1</v>
      </c>
      <c r="ED59" s="97">
        <v>2</v>
      </c>
      <c r="EE59" s="97">
        <v>2</v>
      </c>
      <c r="EF59" s="97">
        <v>1</v>
      </c>
      <c r="EG59" s="97">
        <v>5</v>
      </c>
      <c r="EH59" s="97">
        <v>2</v>
      </c>
      <c r="EI59" s="98"/>
    </row>
    <row r="60" spans="1:139" ht="18" customHeight="1" x14ac:dyDescent="0.25">
      <c r="A60" s="96" t="s">
        <v>354</v>
      </c>
      <c r="B60" s="96" t="s">
        <v>188</v>
      </c>
      <c r="C60" s="97">
        <v>2128</v>
      </c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9">
        <f t="shared" si="0"/>
        <v>0</v>
      </c>
      <c r="BR60" s="98"/>
      <c r="BS60" s="98"/>
      <c r="BT60" s="99">
        <f t="shared" si="1"/>
        <v>0</v>
      </c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7">
        <v>769</v>
      </c>
      <c r="CI60" s="98"/>
      <c r="CJ60" s="97">
        <v>11</v>
      </c>
      <c r="CK60" s="98"/>
      <c r="CL60" s="97">
        <v>5</v>
      </c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7">
        <v>62</v>
      </c>
      <c r="DC60" s="98"/>
      <c r="DD60" s="98"/>
      <c r="DE60" s="100">
        <f t="shared" si="2"/>
        <v>847</v>
      </c>
      <c r="DF60" s="98"/>
      <c r="DG60" s="98"/>
      <c r="DH60" s="101">
        <f t="shared" si="3"/>
        <v>2975</v>
      </c>
      <c r="DI60" s="102"/>
      <c r="DJ60" s="102"/>
      <c r="DK60" s="102"/>
      <c r="DL60" s="98"/>
      <c r="DM60" s="103"/>
      <c r="DN60" s="98"/>
      <c r="DO60" s="98"/>
      <c r="DP60" s="98"/>
      <c r="DQ60" s="98"/>
      <c r="DR60" s="98"/>
      <c r="DS60" s="98"/>
      <c r="DT60" s="98"/>
      <c r="DU60" s="98"/>
      <c r="DV60" s="98"/>
      <c r="DW60" s="98"/>
      <c r="DX60" s="97">
        <v>1</v>
      </c>
      <c r="DY60" s="98"/>
      <c r="DZ60" s="98"/>
      <c r="EA60" s="97">
        <v>2</v>
      </c>
      <c r="EB60" s="97">
        <v>1</v>
      </c>
      <c r="EC60" s="98"/>
      <c r="ED60" s="98"/>
      <c r="EE60" s="98"/>
      <c r="EF60" s="98"/>
      <c r="EG60" s="98"/>
      <c r="EH60" s="98"/>
      <c r="EI60" s="98"/>
    </row>
    <row r="61" spans="1:139" ht="18" customHeight="1" x14ac:dyDescent="0.25">
      <c r="A61" s="96" t="s">
        <v>355</v>
      </c>
      <c r="B61" s="96" t="s">
        <v>187</v>
      </c>
      <c r="C61" s="97">
        <v>9142</v>
      </c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9">
        <f t="shared" si="0"/>
        <v>0</v>
      </c>
      <c r="BR61" s="98"/>
      <c r="BS61" s="98"/>
      <c r="BT61" s="99">
        <f t="shared" si="1"/>
        <v>0</v>
      </c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7">
        <v>30</v>
      </c>
      <c r="CK61" s="98"/>
      <c r="CL61" s="97">
        <v>8</v>
      </c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7">
        <v>7</v>
      </c>
      <c r="DB61" s="98"/>
      <c r="DC61" s="97">
        <v>15</v>
      </c>
      <c r="DD61" s="97">
        <v>2</v>
      </c>
      <c r="DE61" s="100">
        <f t="shared" si="2"/>
        <v>62</v>
      </c>
      <c r="DF61" s="97">
        <v>1</v>
      </c>
      <c r="DG61" s="98"/>
      <c r="DH61" s="101">
        <f t="shared" si="3"/>
        <v>9205</v>
      </c>
      <c r="DI61" s="102"/>
      <c r="DJ61" s="102"/>
      <c r="DK61" s="102"/>
      <c r="DL61" s="97">
        <v>1</v>
      </c>
      <c r="DM61" s="104">
        <v>4</v>
      </c>
      <c r="DN61" s="98"/>
      <c r="DO61" s="97">
        <v>1</v>
      </c>
      <c r="DP61" s="98"/>
      <c r="DQ61" s="98"/>
      <c r="DR61" s="98"/>
      <c r="DS61" s="97">
        <v>1</v>
      </c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</row>
    <row r="62" spans="1:139" ht="18" customHeight="1" x14ac:dyDescent="0.25">
      <c r="A62" s="96" t="s">
        <v>356</v>
      </c>
      <c r="B62" s="96" t="s">
        <v>186</v>
      </c>
      <c r="C62" s="97">
        <v>8739</v>
      </c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9">
        <f t="shared" si="0"/>
        <v>0</v>
      </c>
      <c r="BR62" s="98"/>
      <c r="BS62" s="98"/>
      <c r="BT62" s="99">
        <f t="shared" si="1"/>
        <v>0</v>
      </c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7">
        <v>42</v>
      </c>
      <c r="CK62" s="98"/>
      <c r="CL62" s="97">
        <v>32</v>
      </c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100">
        <f t="shared" si="2"/>
        <v>74</v>
      </c>
      <c r="DF62" s="97">
        <v>10</v>
      </c>
      <c r="DG62" s="98"/>
      <c r="DH62" s="101">
        <f t="shared" si="3"/>
        <v>8823</v>
      </c>
      <c r="DI62" s="102"/>
      <c r="DJ62" s="102"/>
      <c r="DK62" s="102"/>
      <c r="DL62" s="98"/>
      <c r="DM62" s="103"/>
      <c r="DN62" s="98"/>
      <c r="DO62" s="97">
        <v>1</v>
      </c>
      <c r="DP62" s="98"/>
      <c r="DQ62" s="98"/>
      <c r="DR62" s="98"/>
      <c r="DS62" s="98"/>
      <c r="DT62" s="98"/>
      <c r="DU62" s="98"/>
      <c r="DV62" s="98"/>
      <c r="DW62" s="98"/>
      <c r="DX62" s="97">
        <v>2</v>
      </c>
      <c r="DY62" s="98"/>
      <c r="DZ62" s="98"/>
      <c r="EA62" s="98"/>
      <c r="EB62" s="98"/>
      <c r="EC62" s="98"/>
      <c r="ED62" s="98"/>
      <c r="EE62" s="98"/>
      <c r="EF62" s="98"/>
      <c r="EG62" s="97">
        <v>1</v>
      </c>
      <c r="EH62" s="98"/>
      <c r="EI62" s="98"/>
    </row>
    <row r="63" spans="1:139" ht="18" customHeight="1" x14ac:dyDescent="0.25">
      <c r="A63" s="96" t="s">
        <v>357</v>
      </c>
      <c r="B63" s="96" t="s">
        <v>185</v>
      </c>
      <c r="C63" s="97">
        <v>5111</v>
      </c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9">
        <f t="shared" si="0"/>
        <v>0</v>
      </c>
      <c r="BR63" s="98"/>
      <c r="BS63" s="98"/>
      <c r="BT63" s="99">
        <f t="shared" si="1"/>
        <v>0</v>
      </c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7">
        <v>22</v>
      </c>
      <c r="CK63" s="98"/>
      <c r="CL63" s="97">
        <v>23</v>
      </c>
      <c r="CM63" s="98"/>
      <c r="CN63" s="98"/>
      <c r="CO63" s="98"/>
      <c r="CP63" s="98"/>
      <c r="CQ63" s="98"/>
      <c r="CR63" s="98"/>
      <c r="CS63" s="98"/>
      <c r="CT63" s="98"/>
      <c r="CU63" s="98"/>
      <c r="CV63" s="97">
        <v>16</v>
      </c>
      <c r="CW63" s="98"/>
      <c r="CX63" s="98"/>
      <c r="CY63" s="98"/>
      <c r="CZ63" s="98"/>
      <c r="DA63" s="98"/>
      <c r="DB63" s="98"/>
      <c r="DC63" s="98"/>
      <c r="DD63" s="98"/>
      <c r="DE63" s="100">
        <f t="shared" si="2"/>
        <v>61</v>
      </c>
      <c r="DF63" s="97">
        <v>1</v>
      </c>
      <c r="DG63" s="98"/>
      <c r="DH63" s="101">
        <f t="shared" si="3"/>
        <v>5173</v>
      </c>
      <c r="DI63" s="102"/>
      <c r="DJ63" s="102"/>
      <c r="DK63" s="102"/>
      <c r="DL63" s="97">
        <v>1</v>
      </c>
      <c r="DM63" s="103"/>
      <c r="DN63" s="98"/>
      <c r="DO63" s="97">
        <v>1</v>
      </c>
      <c r="DP63" s="98"/>
      <c r="DQ63" s="98"/>
      <c r="DR63" s="97">
        <v>1</v>
      </c>
      <c r="DS63" s="98"/>
      <c r="DT63" s="98"/>
      <c r="DU63" s="98"/>
      <c r="DV63" s="98"/>
      <c r="DW63" s="98"/>
      <c r="DX63" s="98"/>
      <c r="DY63" s="98"/>
      <c r="DZ63" s="98"/>
      <c r="EA63" s="98"/>
      <c r="EB63" s="98"/>
      <c r="EC63" s="98"/>
      <c r="ED63" s="98"/>
      <c r="EE63" s="98"/>
      <c r="EF63" s="98"/>
      <c r="EG63" s="98"/>
      <c r="EH63" s="98"/>
      <c r="EI63" s="98"/>
    </row>
    <row r="64" spans="1:139" ht="18" customHeight="1" x14ac:dyDescent="0.25">
      <c r="A64" s="96" t="s">
        <v>358</v>
      </c>
      <c r="B64" s="96" t="s">
        <v>184</v>
      </c>
      <c r="C64" s="97">
        <v>6332</v>
      </c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9">
        <f t="shared" si="0"/>
        <v>0</v>
      </c>
      <c r="BR64" s="98"/>
      <c r="BS64" s="98"/>
      <c r="BT64" s="99">
        <f t="shared" si="1"/>
        <v>0</v>
      </c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7">
        <v>10</v>
      </c>
      <c r="CK64" s="98"/>
      <c r="CL64" s="97">
        <v>19</v>
      </c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100">
        <f t="shared" si="2"/>
        <v>29</v>
      </c>
      <c r="DF64" s="97">
        <v>4</v>
      </c>
      <c r="DG64" s="98"/>
      <c r="DH64" s="101">
        <f t="shared" si="3"/>
        <v>6365</v>
      </c>
      <c r="DI64" s="102"/>
      <c r="DJ64" s="102"/>
      <c r="DK64" s="102"/>
      <c r="DL64" s="97">
        <v>1</v>
      </c>
      <c r="DM64" s="104">
        <v>6</v>
      </c>
      <c r="DN64" s="98"/>
      <c r="DO64" s="97">
        <v>2</v>
      </c>
      <c r="DP64" s="98"/>
      <c r="DQ64" s="98"/>
      <c r="DR64" s="98"/>
      <c r="DS64" s="97">
        <v>2</v>
      </c>
      <c r="DT64" s="98"/>
      <c r="DU64" s="98"/>
      <c r="DV64" s="98"/>
      <c r="DW64" s="98"/>
      <c r="DX64" s="98"/>
      <c r="DY64" s="98"/>
      <c r="DZ64" s="98"/>
      <c r="EA64" s="97">
        <v>1</v>
      </c>
      <c r="EB64" s="98"/>
      <c r="EC64" s="98"/>
      <c r="ED64" s="98"/>
      <c r="EE64" s="98"/>
      <c r="EF64" s="97">
        <v>1</v>
      </c>
      <c r="EG64" s="97">
        <v>1</v>
      </c>
      <c r="EH64" s="97">
        <v>1</v>
      </c>
      <c r="EI64" s="98"/>
    </row>
    <row r="65" spans="1:139" ht="18" customHeight="1" x14ac:dyDescent="0.25">
      <c r="A65" s="96" t="s">
        <v>359</v>
      </c>
      <c r="B65" s="96" t="s">
        <v>183</v>
      </c>
      <c r="C65" s="97">
        <v>3641</v>
      </c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9">
        <f t="shared" si="0"/>
        <v>0</v>
      </c>
      <c r="BR65" s="98"/>
      <c r="BS65" s="98"/>
      <c r="BT65" s="99">
        <f t="shared" si="1"/>
        <v>0</v>
      </c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7">
        <v>2</v>
      </c>
      <c r="CJ65" s="97">
        <v>7</v>
      </c>
      <c r="CK65" s="98"/>
      <c r="CL65" s="97">
        <v>13</v>
      </c>
      <c r="CM65" s="98"/>
      <c r="CN65" s="98"/>
      <c r="CO65" s="98"/>
      <c r="CP65" s="98"/>
      <c r="CQ65" s="98"/>
      <c r="CR65" s="98"/>
      <c r="CS65" s="98"/>
      <c r="CT65" s="97">
        <v>13</v>
      </c>
      <c r="CU65" s="98"/>
      <c r="CV65" s="98"/>
      <c r="CW65" s="97">
        <v>5</v>
      </c>
      <c r="CX65" s="98"/>
      <c r="CY65" s="98"/>
      <c r="CZ65" s="97">
        <v>3</v>
      </c>
      <c r="DA65" s="98"/>
      <c r="DB65" s="98"/>
      <c r="DC65" s="98"/>
      <c r="DD65" s="98"/>
      <c r="DE65" s="100">
        <f t="shared" si="2"/>
        <v>43</v>
      </c>
      <c r="DF65" s="98"/>
      <c r="DG65" s="98"/>
      <c r="DH65" s="101">
        <f t="shared" si="3"/>
        <v>3684</v>
      </c>
      <c r="DI65" s="102"/>
      <c r="DJ65" s="102"/>
      <c r="DK65" s="102"/>
      <c r="DL65" s="98"/>
      <c r="DM65" s="103"/>
      <c r="DN65" s="98"/>
      <c r="DO65" s="98"/>
      <c r="DP65" s="98"/>
      <c r="DQ65" s="98"/>
      <c r="DR65" s="98"/>
      <c r="DS65" s="97">
        <v>1</v>
      </c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7">
        <v>5</v>
      </c>
      <c r="EH65" s="98"/>
      <c r="EI65" s="98"/>
    </row>
    <row r="66" spans="1:139" ht="18" customHeight="1" x14ac:dyDescent="0.25">
      <c r="A66" s="96" t="s">
        <v>360</v>
      </c>
      <c r="B66" s="96" t="s">
        <v>182</v>
      </c>
      <c r="C66" s="97">
        <v>2035</v>
      </c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9">
        <f t="shared" si="0"/>
        <v>0</v>
      </c>
      <c r="BR66" s="98"/>
      <c r="BS66" s="98"/>
      <c r="BT66" s="99">
        <f t="shared" si="1"/>
        <v>0</v>
      </c>
      <c r="BU66" s="98"/>
      <c r="BV66" s="98"/>
      <c r="BW66" s="98"/>
      <c r="BX66" s="98"/>
      <c r="BY66" s="98"/>
      <c r="BZ66" s="98"/>
      <c r="CA66" s="98"/>
      <c r="CB66" s="97">
        <v>41</v>
      </c>
      <c r="CC66" s="98"/>
      <c r="CD66" s="98"/>
      <c r="CE66" s="98"/>
      <c r="CF66" s="98"/>
      <c r="CG66" s="98"/>
      <c r="CH66" s="98"/>
      <c r="CI66" s="98"/>
      <c r="CJ66" s="97">
        <v>5</v>
      </c>
      <c r="CK66" s="98"/>
      <c r="CL66" s="97">
        <v>2</v>
      </c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100">
        <f t="shared" si="2"/>
        <v>7</v>
      </c>
      <c r="DF66" s="97">
        <v>1</v>
      </c>
      <c r="DG66" s="98"/>
      <c r="DH66" s="101">
        <f t="shared" si="3"/>
        <v>2084</v>
      </c>
      <c r="DI66" s="102"/>
      <c r="DJ66" s="102"/>
      <c r="DK66" s="102"/>
      <c r="DL66" s="98"/>
      <c r="DM66" s="104">
        <v>1</v>
      </c>
      <c r="DN66" s="98"/>
      <c r="DO66" s="97">
        <v>1</v>
      </c>
      <c r="DP66" s="98"/>
      <c r="DQ66" s="98"/>
      <c r="DR66" s="98"/>
      <c r="DS66" s="98"/>
      <c r="DT66" s="98"/>
      <c r="DU66" s="98"/>
      <c r="DV66" s="98"/>
      <c r="DW66" s="98"/>
      <c r="DX66" s="98"/>
      <c r="DY66" s="98"/>
      <c r="DZ66" s="98"/>
      <c r="EA66" s="98"/>
      <c r="EB66" s="98"/>
      <c r="EC66" s="98"/>
      <c r="ED66" s="98"/>
      <c r="EE66" s="98"/>
      <c r="EF66" s="98"/>
      <c r="EG66" s="97">
        <v>1</v>
      </c>
      <c r="EH66" s="98"/>
      <c r="EI66" s="98"/>
    </row>
    <row r="67" spans="1:139" ht="18" customHeight="1" x14ac:dyDescent="0.25">
      <c r="A67" s="96" t="s">
        <v>361</v>
      </c>
      <c r="B67" s="96" t="s">
        <v>181</v>
      </c>
      <c r="C67" s="97">
        <v>1995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9">
        <f t="shared" si="0"/>
        <v>0</v>
      </c>
      <c r="BR67" s="98"/>
      <c r="BS67" s="98"/>
      <c r="BT67" s="99">
        <f t="shared" si="1"/>
        <v>0</v>
      </c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7">
        <v>7</v>
      </c>
      <c r="CK67" s="98"/>
      <c r="CL67" s="97">
        <v>2</v>
      </c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8"/>
      <c r="DE67" s="100">
        <f t="shared" si="2"/>
        <v>9</v>
      </c>
      <c r="DF67" s="97">
        <v>2</v>
      </c>
      <c r="DG67" s="98"/>
      <c r="DH67" s="101">
        <f t="shared" si="3"/>
        <v>2006</v>
      </c>
      <c r="DI67" s="102"/>
      <c r="DJ67" s="102"/>
      <c r="DK67" s="102"/>
      <c r="DL67" s="98"/>
      <c r="DM67" s="103"/>
      <c r="DN67" s="97">
        <v>1</v>
      </c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7">
        <v>1</v>
      </c>
      <c r="EH67" s="97">
        <v>1</v>
      </c>
      <c r="EI67" s="98"/>
    </row>
    <row r="68" spans="1:139" ht="18" customHeight="1" x14ac:dyDescent="0.25">
      <c r="A68" s="96" t="s">
        <v>362</v>
      </c>
      <c r="B68" s="96" t="s">
        <v>180</v>
      </c>
      <c r="C68" s="97">
        <v>2352</v>
      </c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9">
        <f t="shared" si="0"/>
        <v>0</v>
      </c>
      <c r="BR68" s="98"/>
      <c r="BS68" s="98"/>
      <c r="BT68" s="99">
        <f t="shared" si="1"/>
        <v>0</v>
      </c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7">
        <v>7</v>
      </c>
      <c r="CK68" s="98"/>
      <c r="CL68" s="97">
        <v>6</v>
      </c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100">
        <f t="shared" si="2"/>
        <v>13</v>
      </c>
      <c r="DF68" s="97">
        <v>1</v>
      </c>
      <c r="DG68" s="98"/>
      <c r="DH68" s="101">
        <f t="shared" si="3"/>
        <v>2366</v>
      </c>
      <c r="DI68" s="102"/>
      <c r="DJ68" s="102"/>
      <c r="DK68" s="102"/>
      <c r="DL68" s="98"/>
      <c r="DM68" s="103"/>
      <c r="DN68" s="98"/>
      <c r="DO68" s="98"/>
      <c r="DP68" s="98"/>
      <c r="DQ68" s="98"/>
      <c r="DR68" s="98"/>
      <c r="DS68" s="97">
        <v>1</v>
      </c>
      <c r="DT68" s="98"/>
      <c r="DU68" s="98"/>
      <c r="DV68" s="98"/>
      <c r="DW68" s="98"/>
      <c r="DX68" s="98"/>
      <c r="DY68" s="98"/>
      <c r="DZ68" s="98"/>
      <c r="EA68" s="98"/>
      <c r="EB68" s="98"/>
      <c r="EC68" s="98"/>
      <c r="ED68" s="98"/>
      <c r="EE68" s="98"/>
      <c r="EF68" s="98"/>
      <c r="EG68" s="98"/>
      <c r="EH68" s="97">
        <v>1</v>
      </c>
      <c r="EI68" s="98"/>
    </row>
    <row r="69" spans="1:139" ht="18" customHeight="1" x14ac:dyDescent="0.25">
      <c r="A69" s="96" t="s">
        <v>363</v>
      </c>
      <c r="B69" s="96" t="s">
        <v>179</v>
      </c>
      <c r="C69" s="97">
        <v>8009</v>
      </c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9">
        <f t="shared" si="0"/>
        <v>0</v>
      </c>
      <c r="BR69" s="98"/>
      <c r="BS69" s="98"/>
      <c r="BT69" s="99">
        <f t="shared" si="1"/>
        <v>0</v>
      </c>
      <c r="BU69" s="98"/>
      <c r="BV69" s="98"/>
      <c r="BW69" s="98"/>
      <c r="BX69" s="97">
        <v>188</v>
      </c>
      <c r="BY69" s="98"/>
      <c r="BZ69" s="98"/>
      <c r="CA69" s="98"/>
      <c r="CB69" s="98"/>
      <c r="CC69" s="98"/>
      <c r="CD69" s="98"/>
      <c r="CE69" s="98"/>
      <c r="CF69" s="98"/>
      <c r="CG69" s="98"/>
      <c r="CH69" s="97">
        <v>1</v>
      </c>
      <c r="CI69" s="98"/>
      <c r="CJ69" s="97">
        <v>8</v>
      </c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100">
        <f t="shared" si="2"/>
        <v>9</v>
      </c>
      <c r="DF69" s="98"/>
      <c r="DG69" s="98"/>
      <c r="DH69" s="101">
        <f t="shared" si="3"/>
        <v>8206</v>
      </c>
      <c r="DI69" s="102"/>
      <c r="DJ69" s="102"/>
      <c r="DK69" s="102"/>
      <c r="DL69" s="98"/>
      <c r="DM69" s="103"/>
      <c r="DN69" s="98"/>
      <c r="DO69" s="98"/>
      <c r="DP69" s="97">
        <v>1</v>
      </c>
      <c r="DQ69" s="98"/>
      <c r="DR69" s="98"/>
      <c r="DS69" s="98"/>
      <c r="DT69" s="98"/>
      <c r="DU69" s="97">
        <v>1</v>
      </c>
      <c r="DV69" s="98"/>
      <c r="DW69" s="98"/>
      <c r="DX69" s="98"/>
      <c r="DY69" s="98"/>
      <c r="DZ69" s="98"/>
      <c r="EA69" s="98"/>
      <c r="EB69" s="98"/>
      <c r="EC69" s="98"/>
      <c r="ED69" s="98"/>
      <c r="EE69" s="98"/>
      <c r="EF69" s="98"/>
      <c r="EG69" s="97">
        <v>1</v>
      </c>
      <c r="EH69" s="98"/>
      <c r="EI69" s="98"/>
    </row>
    <row r="70" spans="1:139" ht="18" customHeight="1" x14ac:dyDescent="0.25">
      <c r="A70" s="96" t="s">
        <v>364</v>
      </c>
      <c r="B70" s="96" t="s">
        <v>178</v>
      </c>
      <c r="C70" s="97">
        <v>1617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9">
        <f t="shared" ref="BQ70:BQ74" si="4">SUM(D70:BP70)</f>
        <v>0</v>
      </c>
      <c r="BR70" s="98"/>
      <c r="BS70" s="98"/>
      <c r="BT70" s="99">
        <f t="shared" ref="BT70:BT74" si="5">SUM(BR70:BS70)</f>
        <v>0</v>
      </c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7">
        <v>5</v>
      </c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7">
        <v>390</v>
      </c>
      <c r="CW70" s="98"/>
      <c r="CX70" s="98"/>
      <c r="CY70" s="98"/>
      <c r="CZ70" s="98"/>
      <c r="DA70" s="98"/>
      <c r="DB70" s="98"/>
      <c r="DC70" s="98"/>
      <c r="DD70" s="98"/>
      <c r="DE70" s="100">
        <f t="shared" ref="DE70:DE74" si="6">SUM(CF70:DD70)</f>
        <v>395</v>
      </c>
      <c r="DF70" s="98"/>
      <c r="DG70" s="98"/>
      <c r="DH70" s="101">
        <f t="shared" ref="DH70:DH74" si="7">C70+BQ70+BT70+BU70+BV70+BW70+BX70+BY70+BZ70+CA70+CB70+CC70+CD70+CE70+DE70+DF70+DG70</f>
        <v>2012</v>
      </c>
      <c r="DI70" s="102"/>
      <c r="DJ70" s="102"/>
      <c r="DK70" s="102"/>
      <c r="DL70" s="98"/>
      <c r="DM70" s="103"/>
      <c r="DN70" s="98"/>
      <c r="DO70" s="98"/>
      <c r="DP70" s="98"/>
      <c r="DQ70" s="98"/>
      <c r="DR70" s="98"/>
      <c r="DS70" s="98"/>
      <c r="DT70" s="98"/>
      <c r="DU70" s="97">
        <v>1</v>
      </c>
      <c r="DV70" s="98"/>
      <c r="DW70" s="98"/>
      <c r="DX70" s="98"/>
      <c r="DY70" s="98"/>
      <c r="DZ70" s="98"/>
      <c r="EA70" s="98"/>
      <c r="EB70" s="98"/>
      <c r="EC70" s="98"/>
      <c r="ED70" s="98"/>
      <c r="EE70" s="98"/>
      <c r="EF70" s="98"/>
      <c r="EG70" s="97">
        <v>1</v>
      </c>
      <c r="EH70" s="97">
        <v>1</v>
      </c>
      <c r="EI70" s="98"/>
    </row>
    <row r="71" spans="1:139" ht="18" customHeight="1" x14ac:dyDescent="0.25">
      <c r="A71" s="96" t="s">
        <v>365</v>
      </c>
      <c r="B71" s="96" t="s">
        <v>177</v>
      </c>
      <c r="C71" s="97">
        <v>5209</v>
      </c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9">
        <f t="shared" si="4"/>
        <v>0</v>
      </c>
      <c r="BR71" s="98"/>
      <c r="BS71" s="98"/>
      <c r="BT71" s="99">
        <f t="shared" si="5"/>
        <v>0</v>
      </c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7">
        <v>3</v>
      </c>
      <c r="CJ71" s="97">
        <v>6</v>
      </c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7">
        <v>5</v>
      </c>
      <c r="CY71" s="98"/>
      <c r="CZ71" s="97">
        <v>6</v>
      </c>
      <c r="DA71" s="98"/>
      <c r="DB71" s="98"/>
      <c r="DC71" s="98"/>
      <c r="DD71" s="98"/>
      <c r="DE71" s="100">
        <f t="shared" si="6"/>
        <v>20</v>
      </c>
      <c r="DF71" s="98"/>
      <c r="DG71" s="98"/>
      <c r="DH71" s="101">
        <f t="shared" si="7"/>
        <v>5229</v>
      </c>
      <c r="DI71" s="102"/>
      <c r="DJ71" s="102"/>
      <c r="DK71" s="102"/>
      <c r="DL71" s="98"/>
      <c r="DM71" s="103"/>
      <c r="DN71" s="98"/>
      <c r="DO71" s="98"/>
      <c r="DP71" s="98"/>
      <c r="DQ71" s="98"/>
      <c r="DR71" s="98"/>
      <c r="DS71" s="98"/>
      <c r="DT71" s="98"/>
      <c r="DU71" s="98"/>
      <c r="DV71" s="98"/>
      <c r="DW71" s="98"/>
      <c r="DX71" s="98"/>
      <c r="DY71" s="98"/>
      <c r="DZ71" s="98"/>
      <c r="EA71" s="98"/>
      <c r="EB71" s="98"/>
      <c r="EC71" s="98"/>
      <c r="ED71" s="98"/>
      <c r="EE71" s="98"/>
      <c r="EF71" s="98"/>
      <c r="EG71" s="97">
        <v>1</v>
      </c>
      <c r="EH71" s="97">
        <v>1</v>
      </c>
      <c r="EI71" s="98"/>
    </row>
    <row r="72" spans="1:139" ht="18" customHeight="1" x14ac:dyDescent="0.25">
      <c r="A72" s="96" t="s">
        <v>366</v>
      </c>
      <c r="B72" s="96" t="s">
        <v>176</v>
      </c>
      <c r="C72" s="97">
        <v>1399</v>
      </c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9">
        <f t="shared" si="4"/>
        <v>0</v>
      </c>
      <c r="BR72" s="98"/>
      <c r="BS72" s="98"/>
      <c r="BT72" s="99">
        <f t="shared" si="5"/>
        <v>0</v>
      </c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7">
        <v>9</v>
      </c>
      <c r="CJ72" s="97">
        <v>5</v>
      </c>
      <c r="CK72" s="98"/>
      <c r="CL72" s="98"/>
      <c r="CM72" s="98"/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7">
        <v>89</v>
      </c>
      <c r="CY72" s="98"/>
      <c r="CZ72" s="97">
        <v>209</v>
      </c>
      <c r="DA72" s="98"/>
      <c r="DB72" s="98"/>
      <c r="DC72" s="98"/>
      <c r="DD72" s="98"/>
      <c r="DE72" s="100">
        <f t="shared" si="6"/>
        <v>312</v>
      </c>
      <c r="DF72" s="98"/>
      <c r="DG72" s="98"/>
      <c r="DH72" s="101">
        <f t="shared" si="7"/>
        <v>1711</v>
      </c>
      <c r="DI72" s="102"/>
      <c r="DJ72" s="102"/>
      <c r="DK72" s="102"/>
      <c r="DL72" s="98"/>
      <c r="DM72" s="103"/>
      <c r="DN72" s="98"/>
      <c r="DO72" s="97">
        <v>1</v>
      </c>
      <c r="DP72" s="98"/>
      <c r="DQ72" s="98"/>
      <c r="DR72" s="98"/>
      <c r="DS72" s="98"/>
      <c r="DT72" s="98"/>
      <c r="DU72" s="98"/>
      <c r="DV72" s="98"/>
      <c r="DW72" s="98"/>
      <c r="DX72" s="98"/>
      <c r="DY72" s="98"/>
      <c r="DZ72" s="98"/>
      <c r="EA72" s="98"/>
      <c r="EB72" s="98"/>
      <c r="EC72" s="98"/>
      <c r="ED72" s="98"/>
      <c r="EE72" s="98"/>
      <c r="EF72" s="98"/>
      <c r="EG72" s="97">
        <v>1</v>
      </c>
      <c r="EH72" s="97">
        <v>1</v>
      </c>
      <c r="EI72" s="98"/>
    </row>
    <row r="73" spans="1:139" ht="18" customHeight="1" x14ac:dyDescent="0.25">
      <c r="A73" s="96" t="s">
        <v>367</v>
      </c>
      <c r="B73" s="96" t="s">
        <v>175</v>
      </c>
      <c r="C73" s="97">
        <v>4460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9">
        <f t="shared" si="4"/>
        <v>0</v>
      </c>
      <c r="BR73" s="98"/>
      <c r="BS73" s="98"/>
      <c r="BT73" s="99">
        <f t="shared" si="5"/>
        <v>0</v>
      </c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7">
        <v>12</v>
      </c>
      <c r="CK73" s="98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7">
        <v>2</v>
      </c>
      <c r="CX73" s="98"/>
      <c r="CY73" s="98"/>
      <c r="CZ73" s="97">
        <v>3</v>
      </c>
      <c r="DA73" s="98"/>
      <c r="DB73" s="98"/>
      <c r="DC73" s="98"/>
      <c r="DD73" s="98"/>
      <c r="DE73" s="100">
        <f t="shared" si="6"/>
        <v>17</v>
      </c>
      <c r="DF73" s="98"/>
      <c r="DG73" s="98"/>
      <c r="DH73" s="101">
        <f t="shared" si="7"/>
        <v>4477</v>
      </c>
      <c r="DI73" s="102"/>
      <c r="DJ73" s="102"/>
      <c r="DK73" s="102"/>
      <c r="DL73" s="98"/>
      <c r="DM73" s="103"/>
      <c r="DN73" s="98"/>
      <c r="DO73" s="98"/>
      <c r="DP73" s="98"/>
      <c r="DQ73" s="98"/>
      <c r="DR73" s="98"/>
      <c r="DS73" s="98"/>
      <c r="DT73" s="98"/>
      <c r="DU73" s="98"/>
      <c r="DV73" s="98"/>
      <c r="DW73" s="98"/>
      <c r="DX73" s="98"/>
      <c r="DY73" s="98"/>
      <c r="DZ73" s="98"/>
      <c r="EA73" s="98"/>
      <c r="EB73" s="98"/>
      <c r="EC73" s="98"/>
      <c r="ED73" s="98"/>
      <c r="EE73" s="98"/>
      <c r="EF73" s="98"/>
      <c r="EG73" s="98"/>
      <c r="EH73" s="98"/>
      <c r="EI73" s="98"/>
    </row>
    <row r="74" spans="1:139" ht="18" customHeight="1" x14ac:dyDescent="0.25">
      <c r="A74" s="96" t="s">
        <v>174</v>
      </c>
      <c r="B74" s="96" t="s">
        <v>368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9">
        <f t="shared" si="4"/>
        <v>0</v>
      </c>
      <c r="BR74" s="98"/>
      <c r="BS74" s="98"/>
      <c r="BT74" s="99">
        <f t="shared" si="5"/>
        <v>0</v>
      </c>
      <c r="BU74" s="98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7">
        <v>1</v>
      </c>
      <c r="CI74" s="98"/>
      <c r="CJ74" s="98"/>
      <c r="CK74" s="98"/>
      <c r="CL74" s="98"/>
      <c r="CM74" s="98"/>
      <c r="CN74" s="98"/>
      <c r="CO74" s="98"/>
      <c r="CP74" s="98"/>
      <c r="CQ74" s="98"/>
      <c r="CR74" s="98"/>
      <c r="CS74" s="98"/>
      <c r="CT74" s="98"/>
      <c r="CU74" s="97"/>
      <c r="CV74" s="98"/>
      <c r="CW74" s="98"/>
      <c r="CX74" s="98"/>
      <c r="CY74" s="98"/>
      <c r="CZ74" s="98"/>
      <c r="DA74" s="98"/>
      <c r="DB74" s="98"/>
      <c r="DC74" s="98"/>
      <c r="DD74" s="98"/>
      <c r="DE74" s="100">
        <f t="shared" si="6"/>
        <v>1</v>
      </c>
      <c r="DF74" s="98"/>
      <c r="DG74" s="98"/>
      <c r="DH74" s="101">
        <f t="shared" si="7"/>
        <v>1</v>
      </c>
      <c r="DI74" s="102"/>
      <c r="DJ74" s="102"/>
      <c r="DK74" s="102"/>
      <c r="DL74" s="98"/>
      <c r="DM74" s="104">
        <v>1</v>
      </c>
      <c r="DN74" s="98"/>
      <c r="DO74" s="98"/>
      <c r="DP74" s="98"/>
      <c r="DQ74" s="98"/>
      <c r="DR74" s="98"/>
      <c r="DS74" s="98"/>
      <c r="DT74" s="98"/>
      <c r="DU74" s="98"/>
      <c r="DV74" s="98"/>
      <c r="DW74" s="98"/>
      <c r="DX74" s="98"/>
      <c r="DY74" s="98"/>
      <c r="DZ74" s="98"/>
      <c r="EA74" s="98"/>
      <c r="EB74" s="98"/>
      <c r="EC74" s="98"/>
      <c r="ED74" s="98"/>
      <c r="EE74" s="98"/>
      <c r="EF74" s="98"/>
      <c r="EG74" s="98"/>
      <c r="EH74" s="98"/>
      <c r="EI74" s="98"/>
    </row>
    <row r="75" spans="1:139" ht="18" customHeight="1" x14ac:dyDescent="0.25">
      <c r="DH75" s="105">
        <f>SUM(DH5:DH74)</f>
        <v>693626</v>
      </c>
      <c r="DI75" s="102"/>
      <c r="DJ75" s="102"/>
      <c r="DK75" s="102"/>
    </row>
    <row r="77" spans="1:139" s="106" customFormat="1" ht="18" customHeight="1" x14ac:dyDescent="0.25">
      <c r="B77" s="107" t="s">
        <v>173</v>
      </c>
      <c r="C77" s="108">
        <f>SUM(C5:C74)</f>
        <v>640580</v>
      </c>
      <c r="D77" s="106">
        <f t="shared" ref="D77:BO77" si="8">SUM(D5:D74)</f>
        <v>405</v>
      </c>
      <c r="E77" s="106">
        <f t="shared" si="8"/>
        <v>480</v>
      </c>
      <c r="F77" s="106">
        <f t="shared" si="8"/>
        <v>698</v>
      </c>
      <c r="G77" s="106">
        <f t="shared" si="8"/>
        <v>465</v>
      </c>
      <c r="H77" s="106">
        <f t="shared" si="8"/>
        <v>164</v>
      </c>
      <c r="I77" s="106">
        <f t="shared" si="8"/>
        <v>162</v>
      </c>
      <c r="J77" s="106">
        <f t="shared" si="8"/>
        <v>543</v>
      </c>
      <c r="K77" s="106">
        <f t="shared" si="8"/>
        <v>414</v>
      </c>
      <c r="L77" s="106">
        <f t="shared" si="8"/>
        <v>558</v>
      </c>
      <c r="M77" s="106">
        <f t="shared" si="8"/>
        <v>180</v>
      </c>
      <c r="N77" s="106">
        <f t="shared" si="8"/>
        <v>387</v>
      </c>
      <c r="O77" s="106">
        <f t="shared" si="8"/>
        <v>467</v>
      </c>
      <c r="P77" s="106">
        <f t="shared" si="8"/>
        <v>630</v>
      </c>
      <c r="Q77" s="106">
        <f t="shared" si="8"/>
        <v>688</v>
      </c>
      <c r="R77" s="106">
        <f t="shared" si="8"/>
        <v>735</v>
      </c>
      <c r="S77" s="106">
        <f t="shared" si="8"/>
        <v>178</v>
      </c>
      <c r="T77" s="106">
        <f t="shared" si="8"/>
        <v>163</v>
      </c>
      <c r="U77" s="106">
        <f t="shared" si="8"/>
        <v>783</v>
      </c>
      <c r="V77" s="106">
        <f t="shared" si="8"/>
        <v>13</v>
      </c>
      <c r="W77" s="106">
        <f t="shared" si="8"/>
        <v>533</v>
      </c>
      <c r="X77" s="106">
        <f t="shared" si="8"/>
        <v>425</v>
      </c>
      <c r="Y77" s="106">
        <f t="shared" si="8"/>
        <v>423</v>
      </c>
      <c r="Z77" s="106">
        <f t="shared" si="8"/>
        <v>506</v>
      </c>
      <c r="AA77" s="106">
        <f t="shared" si="8"/>
        <v>487</v>
      </c>
      <c r="AB77" s="106">
        <f t="shared" si="8"/>
        <v>460</v>
      </c>
      <c r="AC77" s="106">
        <f t="shared" si="8"/>
        <v>305</v>
      </c>
      <c r="AD77" s="106">
        <f t="shared" si="8"/>
        <v>287</v>
      </c>
      <c r="AE77" s="106">
        <f t="shared" si="8"/>
        <v>365</v>
      </c>
      <c r="AF77" s="106">
        <f t="shared" si="8"/>
        <v>341</v>
      </c>
      <c r="AG77" s="106">
        <f t="shared" si="8"/>
        <v>464</v>
      </c>
      <c r="AH77" s="106">
        <f t="shared" si="8"/>
        <v>389</v>
      </c>
      <c r="AI77" s="106">
        <f t="shared" si="8"/>
        <v>608</v>
      </c>
      <c r="AJ77" s="106">
        <f t="shared" si="8"/>
        <v>564</v>
      </c>
      <c r="AK77" s="106">
        <f t="shared" si="8"/>
        <v>476</v>
      </c>
      <c r="AL77" s="106">
        <f t="shared" si="8"/>
        <v>726</v>
      </c>
      <c r="AM77" s="106">
        <f t="shared" si="8"/>
        <v>390</v>
      </c>
      <c r="AN77" s="106">
        <f t="shared" si="8"/>
        <v>448</v>
      </c>
      <c r="AO77" s="106">
        <f t="shared" si="8"/>
        <v>916</v>
      </c>
      <c r="AP77" s="106">
        <f t="shared" si="8"/>
        <v>453</v>
      </c>
      <c r="AQ77" s="106">
        <f t="shared" si="8"/>
        <v>415</v>
      </c>
      <c r="AR77" s="106">
        <f t="shared" si="8"/>
        <v>683</v>
      </c>
      <c r="AS77" s="106">
        <f t="shared" si="8"/>
        <v>775</v>
      </c>
      <c r="AT77" s="106">
        <f t="shared" si="8"/>
        <v>613</v>
      </c>
      <c r="AU77" s="106">
        <f t="shared" si="8"/>
        <v>632</v>
      </c>
      <c r="AV77" s="106">
        <f t="shared" si="8"/>
        <v>1316</v>
      </c>
      <c r="AW77" s="106">
        <f t="shared" si="8"/>
        <v>299</v>
      </c>
      <c r="AX77" s="106">
        <f t="shared" si="8"/>
        <v>399</v>
      </c>
      <c r="AY77" s="106">
        <f t="shared" si="8"/>
        <v>797</v>
      </c>
      <c r="AZ77" s="106">
        <f t="shared" si="8"/>
        <v>918</v>
      </c>
      <c r="BA77" s="106">
        <f t="shared" si="8"/>
        <v>418</v>
      </c>
      <c r="BB77" s="106">
        <f t="shared" si="8"/>
        <v>516</v>
      </c>
      <c r="BC77" s="106">
        <f t="shared" si="8"/>
        <v>445</v>
      </c>
      <c r="BD77" s="106">
        <f t="shared" si="8"/>
        <v>834</v>
      </c>
      <c r="BE77" s="106">
        <f t="shared" si="8"/>
        <v>94</v>
      </c>
      <c r="BF77" s="106">
        <f t="shared" si="8"/>
        <v>522</v>
      </c>
      <c r="BG77" s="106">
        <f t="shared" si="8"/>
        <v>694</v>
      </c>
      <c r="BH77" s="106">
        <f t="shared" si="8"/>
        <v>427</v>
      </c>
      <c r="BI77" s="106">
        <f t="shared" si="8"/>
        <v>590</v>
      </c>
      <c r="BJ77" s="106">
        <f t="shared" si="8"/>
        <v>807</v>
      </c>
      <c r="BK77" s="106">
        <f t="shared" si="8"/>
        <v>637</v>
      </c>
      <c r="BL77" s="106">
        <f t="shared" si="8"/>
        <v>414</v>
      </c>
      <c r="BM77" s="106">
        <f t="shared" si="8"/>
        <v>324</v>
      </c>
      <c r="BN77" s="106">
        <f t="shared" si="8"/>
        <v>386</v>
      </c>
      <c r="BO77" s="106">
        <f t="shared" si="8"/>
        <v>88</v>
      </c>
      <c r="BP77" s="106">
        <f t="shared" ref="BP77:DH77" si="9">SUM(BP5:BP74)</f>
        <v>365</v>
      </c>
      <c r="BQ77" s="106">
        <f t="shared" si="9"/>
        <v>32087</v>
      </c>
      <c r="BR77" s="106">
        <f t="shared" si="9"/>
        <v>39</v>
      </c>
      <c r="BS77" s="106">
        <f t="shared" si="9"/>
        <v>109</v>
      </c>
      <c r="BT77" s="151">
        <f t="shared" si="9"/>
        <v>142</v>
      </c>
      <c r="BU77" s="106">
        <f t="shared" si="9"/>
        <v>1414</v>
      </c>
      <c r="BV77" s="106">
        <f t="shared" si="9"/>
        <v>467</v>
      </c>
      <c r="BW77" s="106">
        <f t="shared" si="9"/>
        <v>557</v>
      </c>
      <c r="BX77" s="106">
        <f t="shared" si="9"/>
        <v>346</v>
      </c>
      <c r="BY77" s="106">
        <f t="shared" si="9"/>
        <v>377</v>
      </c>
      <c r="BZ77" s="106">
        <f t="shared" si="9"/>
        <v>908</v>
      </c>
      <c r="CA77" s="106">
        <f t="shared" si="9"/>
        <v>721</v>
      </c>
      <c r="CB77" s="106">
        <f t="shared" si="9"/>
        <v>832</v>
      </c>
      <c r="CC77" s="106">
        <f t="shared" si="9"/>
        <v>933</v>
      </c>
      <c r="CD77" s="106">
        <f t="shared" si="9"/>
        <v>428</v>
      </c>
      <c r="CE77" s="106">
        <f t="shared" si="9"/>
        <v>110</v>
      </c>
      <c r="CF77" s="106">
        <f t="shared" si="9"/>
        <v>864</v>
      </c>
      <c r="CG77" s="106">
        <f t="shared" si="9"/>
        <v>103</v>
      </c>
      <c r="CH77" s="106">
        <f t="shared" si="9"/>
        <v>806</v>
      </c>
      <c r="CI77" s="106">
        <f t="shared" si="9"/>
        <v>346</v>
      </c>
      <c r="CJ77" s="106">
        <f t="shared" si="9"/>
        <v>1900</v>
      </c>
      <c r="CK77" s="106">
        <f t="shared" si="9"/>
        <v>546</v>
      </c>
      <c r="CL77" s="106">
        <f t="shared" si="9"/>
        <v>1723</v>
      </c>
      <c r="CM77" s="106">
        <f t="shared" si="9"/>
        <v>860</v>
      </c>
      <c r="CN77" s="106">
        <f t="shared" si="9"/>
        <v>429</v>
      </c>
      <c r="CO77" s="106">
        <f t="shared" si="9"/>
        <v>540</v>
      </c>
      <c r="CP77" s="106">
        <f t="shared" si="9"/>
        <v>220</v>
      </c>
      <c r="CQ77" s="106">
        <f t="shared" si="9"/>
        <v>105</v>
      </c>
      <c r="CR77" s="106">
        <f t="shared" si="9"/>
        <v>333</v>
      </c>
      <c r="CS77" s="106">
        <f t="shared" si="9"/>
        <v>621</v>
      </c>
      <c r="CT77" s="106">
        <f t="shared" si="9"/>
        <v>274</v>
      </c>
      <c r="CU77" s="153">
        <f t="shared" si="9"/>
        <v>371</v>
      </c>
      <c r="CV77" s="106">
        <f t="shared" si="9"/>
        <v>407</v>
      </c>
      <c r="CW77" s="106">
        <f t="shared" si="9"/>
        <v>181</v>
      </c>
      <c r="CX77" s="106">
        <f t="shared" si="9"/>
        <v>149</v>
      </c>
      <c r="CY77" s="106">
        <f t="shared" si="9"/>
        <v>200</v>
      </c>
      <c r="CZ77" s="106">
        <f t="shared" si="9"/>
        <v>360</v>
      </c>
      <c r="DA77" s="106">
        <f t="shared" si="9"/>
        <v>483</v>
      </c>
      <c r="DB77" s="106">
        <f t="shared" si="9"/>
        <v>144</v>
      </c>
      <c r="DC77" s="106">
        <f t="shared" si="9"/>
        <v>675</v>
      </c>
      <c r="DD77" s="106">
        <f t="shared" si="9"/>
        <v>534</v>
      </c>
      <c r="DE77" s="106">
        <f t="shared" si="9"/>
        <v>13174</v>
      </c>
      <c r="DF77" s="106">
        <f t="shared" si="9"/>
        <v>308</v>
      </c>
      <c r="DG77" s="106">
        <f t="shared" si="9"/>
        <v>242</v>
      </c>
      <c r="DH77" s="106">
        <f t="shared" si="9"/>
        <v>693626</v>
      </c>
      <c r="DL77" s="106">
        <f t="shared" ref="DL77:EI77" si="10">SUM(DL5:DL74)</f>
        <v>118</v>
      </c>
      <c r="DM77" s="106">
        <f t="shared" si="10"/>
        <v>166</v>
      </c>
      <c r="DN77" s="106">
        <f t="shared" si="10"/>
        <v>9</v>
      </c>
      <c r="DO77" s="106">
        <f t="shared" si="10"/>
        <v>57</v>
      </c>
      <c r="DP77" s="106">
        <f t="shared" si="10"/>
        <v>4</v>
      </c>
      <c r="DQ77" s="106">
        <f t="shared" si="10"/>
        <v>5</v>
      </c>
      <c r="DR77" s="106">
        <f t="shared" si="10"/>
        <v>45</v>
      </c>
      <c r="DS77" s="106">
        <f t="shared" si="10"/>
        <v>60</v>
      </c>
      <c r="DT77" s="106">
        <f t="shared" si="10"/>
        <v>7</v>
      </c>
      <c r="DU77" s="106">
        <f t="shared" si="10"/>
        <v>14</v>
      </c>
      <c r="DV77" s="106">
        <f t="shared" si="10"/>
        <v>9</v>
      </c>
      <c r="DW77" s="106">
        <f t="shared" si="10"/>
        <v>10</v>
      </c>
      <c r="DX77" s="106">
        <f t="shared" si="10"/>
        <v>33</v>
      </c>
      <c r="DY77" s="106">
        <f t="shared" si="10"/>
        <v>5</v>
      </c>
      <c r="DZ77" s="106">
        <f t="shared" si="10"/>
        <v>5</v>
      </c>
      <c r="EA77" s="106">
        <f t="shared" si="10"/>
        <v>28</v>
      </c>
      <c r="EB77" s="106">
        <f t="shared" si="10"/>
        <v>14</v>
      </c>
      <c r="EC77" s="106">
        <f t="shared" si="10"/>
        <v>16</v>
      </c>
      <c r="ED77" s="106">
        <f t="shared" si="10"/>
        <v>13</v>
      </c>
      <c r="EE77" s="106">
        <f t="shared" si="10"/>
        <v>26</v>
      </c>
      <c r="EF77" s="106">
        <f t="shared" si="10"/>
        <v>12</v>
      </c>
      <c r="EG77" s="106">
        <f t="shared" si="10"/>
        <v>128</v>
      </c>
      <c r="EH77" s="106">
        <f t="shared" si="10"/>
        <v>65</v>
      </c>
      <c r="EI77" s="106">
        <f t="shared" si="10"/>
        <v>38</v>
      </c>
    </row>
    <row r="78" spans="1:139" ht="13.5" customHeight="1" x14ac:dyDescent="0.25">
      <c r="CE78" s="87">
        <f>SUM(BX77:CE77)</f>
        <v>4655</v>
      </c>
    </row>
    <row r="79" spans="1:139" ht="5.25" hidden="1" customHeight="1" x14ac:dyDescent="0.25">
      <c r="CU79" s="225" t="s">
        <v>703</v>
      </c>
      <c r="CV79" s="225"/>
      <c r="CW79" s="225"/>
      <c r="CX79" s="225"/>
      <c r="CY79" s="225"/>
      <c r="CZ79" s="225"/>
    </row>
    <row r="80" spans="1:139" ht="18" hidden="1" customHeight="1" x14ac:dyDescent="0.3">
      <c r="B80" s="109" t="s">
        <v>650</v>
      </c>
      <c r="C80" s="108">
        <v>640580</v>
      </c>
      <c r="E80" s="148">
        <f>C80+D80</f>
        <v>640580</v>
      </c>
    </row>
    <row r="81" spans="2:101" ht="18" hidden="1" customHeight="1" x14ac:dyDescent="0.3">
      <c r="B81" s="109" t="s">
        <v>651</v>
      </c>
      <c r="C81" s="108">
        <v>32087</v>
      </c>
      <c r="E81" s="148">
        <f t="shared" ref="E81:E88" si="11">C81+D81</f>
        <v>32087</v>
      </c>
      <c r="CU81" s="128" t="s">
        <v>705</v>
      </c>
      <c r="CV81" s="133" t="s">
        <v>706</v>
      </c>
      <c r="CW81" s="128" t="s">
        <v>707</v>
      </c>
    </row>
    <row r="82" spans="2:101" ht="18" hidden="1" customHeight="1" x14ac:dyDescent="0.3">
      <c r="B82" s="109" t="s">
        <v>652</v>
      </c>
      <c r="C82" s="108">
        <v>148</v>
      </c>
      <c r="D82" s="149">
        <v>-6</v>
      </c>
      <c r="E82" s="148">
        <f t="shared" si="11"/>
        <v>142</v>
      </c>
      <c r="F82" s="87" t="s">
        <v>714</v>
      </c>
      <c r="CU82" s="129" t="s">
        <v>311</v>
      </c>
      <c r="CV82" s="130" t="s">
        <v>231</v>
      </c>
      <c r="CW82" s="131">
        <v>1</v>
      </c>
    </row>
    <row r="83" spans="2:101" ht="18" hidden="1" customHeight="1" x14ac:dyDescent="0.3">
      <c r="B83" s="109" t="s">
        <v>653</v>
      </c>
      <c r="C83" s="108">
        <v>13185</v>
      </c>
      <c r="D83" s="154">
        <v>-11</v>
      </c>
      <c r="E83" s="148">
        <f t="shared" si="11"/>
        <v>13174</v>
      </c>
      <c r="F83" s="87" t="s">
        <v>715</v>
      </c>
      <c r="CU83" s="132" t="s">
        <v>313</v>
      </c>
      <c r="CV83" s="131" t="s">
        <v>229</v>
      </c>
      <c r="CW83" s="131">
        <v>9</v>
      </c>
    </row>
    <row r="84" spans="2:101" ht="18" hidden="1" customHeight="1" x14ac:dyDescent="0.3">
      <c r="B84" s="109" t="s">
        <v>654</v>
      </c>
      <c r="C84" s="108">
        <v>308</v>
      </c>
      <c r="E84" s="148">
        <f t="shared" si="11"/>
        <v>308</v>
      </c>
    </row>
    <row r="85" spans="2:101" ht="18" hidden="1" customHeight="1" x14ac:dyDescent="0.3">
      <c r="B85" s="109" t="s">
        <v>655</v>
      </c>
      <c r="C85" s="108">
        <v>242</v>
      </c>
      <c r="E85" s="148">
        <f t="shared" si="11"/>
        <v>242</v>
      </c>
    </row>
    <row r="86" spans="2:101" ht="18" hidden="1" customHeight="1" x14ac:dyDescent="0.3">
      <c r="B86" s="109" t="s">
        <v>656</v>
      </c>
      <c r="C86" s="108">
        <v>4655</v>
      </c>
      <c r="E86" s="148">
        <f t="shared" si="11"/>
        <v>4655</v>
      </c>
    </row>
    <row r="87" spans="2:101" ht="18" hidden="1" customHeight="1" x14ac:dyDescent="0.3">
      <c r="B87" s="109" t="s">
        <v>657</v>
      </c>
      <c r="C87" s="108">
        <v>1414</v>
      </c>
      <c r="E87" s="148">
        <f t="shared" si="11"/>
        <v>1414</v>
      </c>
    </row>
    <row r="88" spans="2:101" ht="18" hidden="1" customHeight="1" x14ac:dyDescent="0.3">
      <c r="B88" s="109" t="s">
        <v>658</v>
      </c>
      <c r="C88" s="108">
        <v>1024</v>
      </c>
      <c r="E88" s="148">
        <f t="shared" si="11"/>
        <v>1024</v>
      </c>
    </row>
    <row r="89" spans="2:101" ht="18" hidden="1" customHeight="1" thickBot="1" x14ac:dyDescent="0.35">
      <c r="C89" s="87">
        <f>SUM(C80:C88)</f>
        <v>693643</v>
      </c>
      <c r="E89" s="150">
        <f>SUM(E80:E88)</f>
        <v>693626</v>
      </c>
    </row>
  </sheetData>
  <sheetProtection password="C3C6" sheet="1" objects="1" scenarios="1"/>
  <mergeCells count="13">
    <mergeCell ref="CU79:CZ79"/>
    <mergeCell ref="EG3:EI3"/>
    <mergeCell ref="A3:B3"/>
    <mergeCell ref="D3:BQ3"/>
    <mergeCell ref="BR3:BS3"/>
    <mergeCell ref="BU3:BW3"/>
    <mergeCell ref="BX3:CE3"/>
    <mergeCell ref="CF3:CU3"/>
    <mergeCell ref="CV3:DE3"/>
    <mergeCell ref="DF3:DG3"/>
    <mergeCell ref="DH3:DH4"/>
    <mergeCell ref="DL3:DM3"/>
    <mergeCell ref="DN3:EF3"/>
  </mergeCells>
  <pageMargins left="0.25" right="0.25" top="0.34" bottom="0.31" header="0.3" footer="0.3"/>
  <pageSetup paperSize="5" scale="55" orientation="portrait" r:id="rId1"/>
  <headerFooter>
    <oddFooter>&amp;L&amp;Z&amp;F&amp;R&amp;P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3"/>
  <sheetViews>
    <sheetView topLeftCell="G1" workbookViewId="0">
      <selection activeCell="A46" sqref="A1:F1048576"/>
    </sheetView>
  </sheetViews>
  <sheetFormatPr defaultRowHeight="12.75" x14ac:dyDescent="0.2"/>
  <cols>
    <col min="1" max="1" width="9.140625" style="111" hidden="1" customWidth="1"/>
    <col min="2" max="2" width="45.5703125" style="111" hidden="1" customWidth="1"/>
    <col min="3" max="6" width="0" hidden="1" customWidth="1"/>
  </cols>
  <sheetData>
    <row r="2" spans="1:6" x14ac:dyDescent="0.2">
      <c r="C2" t="s">
        <v>155</v>
      </c>
      <c r="D2" t="s">
        <v>533</v>
      </c>
      <c r="E2" t="s">
        <v>659</v>
      </c>
      <c r="F2" t="s">
        <v>660</v>
      </c>
    </row>
    <row r="3" spans="1:6" ht="15" x14ac:dyDescent="0.25">
      <c r="A3" s="110">
        <v>300001</v>
      </c>
      <c r="B3" s="112" t="s">
        <v>661</v>
      </c>
      <c r="C3" s="98"/>
      <c r="D3" s="98"/>
      <c r="E3" s="97">
        <v>405</v>
      </c>
      <c r="F3" s="106">
        <f t="shared" ref="F3:F34" si="0">SUM(C3:E3)</f>
        <v>405</v>
      </c>
    </row>
    <row r="4" spans="1:6" ht="15" x14ac:dyDescent="0.25">
      <c r="A4" s="110">
        <v>300002</v>
      </c>
      <c r="B4" s="112" t="s">
        <v>297</v>
      </c>
      <c r="C4" s="98"/>
      <c r="D4" s="98"/>
      <c r="E4" s="97">
        <v>480</v>
      </c>
      <c r="F4" s="106">
        <f t="shared" si="0"/>
        <v>480</v>
      </c>
    </row>
    <row r="5" spans="1:6" ht="15" x14ac:dyDescent="0.25">
      <c r="A5" s="110">
        <v>300003</v>
      </c>
      <c r="B5" s="112" t="s">
        <v>296</v>
      </c>
      <c r="C5" s="98"/>
      <c r="D5" s="98"/>
      <c r="E5" s="97">
        <v>698</v>
      </c>
      <c r="F5" s="106">
        <f t="shared" si="0"/>
        <v>698</v>
      </c>
    </row>
    <row r="6" spans="1:6" ht="15" x14ac:dyDescent="0.25">
      <c r="A6" s="110">
        <v>300004</v>
      </c>
      <c r="B6" s="112" t="s">
        <v>295</v>
      </c>
      <c r="C6" s="98"/>
      <c r="D6" s="98"/>
      <c r="E6" s="97">
        <v>465</v>
      </c>
      <c r="F6" s="106">
        <f t="shared" si="0"/>
        <v>465</v>
      </c>
    </row>
    <row r="7" spans="1:6" ht="15" x14ac:dyDescent="0.25">
      <c r="A7" s="110">
        <v>360001</v>
      </c>
      <c r="B7" s="112" t="s">
        <v>294</v>
      </c>
      <c r="C7" s="98"/>
      <c r="D7" s="98"/>
      <c r="E7" s="97">
        <v>164</v>
      </c>
      <c r="F7" s="106">
        <f t="shared" si="0"/>
        <v>164</v>
      </c>
    </row>
    <row r="8" spans="1:6" ht="15" x14ac:dyDescent="0.25">
      <c r="A8" s="110">
        <v>361001</v>
      </c>
      <c r="B8" s="112" t="s">
        <v>293</v>
      </c>
      <c r="C8" s="98"/>
      <c r="D8" s="98"/>
      <c r="E8" s="97">
        <v>162</v>
      </c>
      <c r="F8" s="106">
        <f t="shared" si="0"/>
        <v>162</v>
      </c>
    </row>
    <row r="9" spans="1:6" ht="15" x14ac:dyDescent="0.25">
      <c r="A9" s="110">
        <v>363001</v>
      </c>
      <c r="B9" s="112" t="s">
        <v>292</v>
      </c>
      <c r="C9" s="98"/>
      <c r="D9" s="98"/>
      <c r="E9" s="97">
        <v>543</v>
      </c>
      <c r="F9" s="106">
        <f t="shared" si="0"/>
        <v>543</v>
      </c>
    </row>
    <row r="10" spans="1:6" ht="15" x14ac:dyDescent="0.25">
      <c r="A10" s="110">
        <v>363002</v>
      </c>
      <c r="B10" s="112" t="s">
        <v>383</v>
      </c>
      <c r="C10" s="98"/>
      <c r="D10" s="98"/>
      <c r="E10" s="97">
        <v>414</v>
      </c>
      <c r="F10" s="106">
        <f t="shared" si="0"/>
        <v>414</v>
      </c>
    </row>
    <row r="11" spans="1:6" ht="15" x14ac:dyDescent="0.25">
      <c r="A11" s="110">
        <v>364001</v>
      </c>
      <c r="B11" s="112" t="s">
        <v>662</v>
      </c>
      <c r="C11" s="98"/>
      <c r="D11" s="98"/>
      <c r="E11" s="97">
        <v>558</v>
      </c>
      <c r="F11" s="106">
        <f t="shared" si="0"/>
        <v>558</v>
      </c>
    </row>
    <row r="12" spans="1:6" ht="15" x14ac:dyDescent="0.25">
      <c r="A12" s="110">
        <v>366001</v>
      </c>
      <c r="B12" s="112" t="s">
        <v>291</v>
      </c>
      <c r="C12" s="98"/>
      <c r="D12" s="98"/>
      <c r="E12" s="97">
        <v>180</v>
      </c>
      <c r="F12" s="106">
        <f t="shared" si="0"/>
        <v>180</v>
      </c>
    </row>
    <row r="13" spans="1:6" ht="15" x14ac:dyDescent="0.25">
      <c r="A13" s="110">
        <v>367001</v>
      </c>
      <c r="B13" s="112" t="s">
        <v>663</v>
      </c>
      <c r="C13" s="98"/>
      <c r="D13" s="98"/>
      <c r="E13" s="97">
        <v>387</v>
      </c>
      <c r="F13" s="106">
        <f t="shared" si="0"/>
        <v>387</v>
      </c>
    </row>
    <row r="14" spans="1:6" ht="15" x14ac:dyDescent="0.25">
      <c r="A14" s="110">
        <v>368001</v>
      </c>
      <c r="B14" s="112" t="s">
        <v>290</v>
      </c>
      <c r="C14" s="98"/>
      <c r="D14" s="98"/>
      <c r="E14" s="97">
        <v>467</v>
      </c>
      <c r="F14" s="106">
        <f t="shared" si="0"/>
        <v>467</v>
      </c>
    </row>
    <row r="15" spans="1:6" ht="15" x14ac:dyDescent="0.25">
      <c r="A15" s="110">
        <v>369001</v>
      </c>
      <c r="B15" s="112" t="s">
        <v>664</v>
      </c>
      <c r="C15" s="98"/>
      <c r="D15" s="98"/>
      <c r="E15" s="97">
        <f>630+13</f>
        <v>643</v>
      </c>
      <c r="F15" s="106">
        <f t="shared" si="0"/>
        <v>643</v>
      </c>
    </row>
    <row r="16" spans="1:6" ht="15" x14ac:dyDescent="0.25">
      <c r="A16" s="110">
        <v>369002</v>
      </c>
      <c r="B16" s="112" t="s">
        <v>665</v>
      </c>
      <c r="C16" s="98"/>
      <c r="D16" s="98"/>
      <c r="E16" s="97">
        <v>688</v>
      </c>
      <c r="F16" s="106">
        <f t="shared" si="0"/>
        <v>688</v>
      </c>
    </row>
    <row r="17" spans="1:6" ht="15" x14ac:dyDescent="0.25">
      <c r="A17" s="110">
        <v>369003</v>
      </c>
      <c r="B17" s="112" t="s">
        <v>666</v>
      </c>
      <c r="C17" s="98"/>
      <c r="D17" s="98"/>
      <c r="E17" s="97">
        <v>735</v>
      </c>
      <c r="F17" s="106">
        <f t="shared" si="0"/>
        <v>735</v>
      </c>
    </row>
    <row r="18" spans="1:6" ht="15" x14ac:dyDescent="0.25">
      <c r="A18" s="110">
        <v>369004</v>
      </c>
      <c r="B18" s="112" t="s">
        <v>667</v>
      </c>
      <c r="C18" s="98"/>
      <c r="D18" s="98"/>
      <c r="E18" s="97">
        <v>178</v>
      </c>
      <c r="F18" s="106">
        <f t="shared" si="0"/>
        <v>178</v>
      </c>
    </row>
    <row r="19" spans="1:6" ht="15" x14ac:dyDescent="0.25">
      <c r="A19" s="110">
        <v>369005</v>
      </c>
      <c r="B19" s="112" t="s">
        <v>668</v>
      </c>
      <c r="C19" s="98"/>
      <c r="D19" s="98"/>
      <c r="E19" s="97">
        <v>163</v>
      </c>
      <c r="F19" s="106">
        <f t="shared" si="0"/>
        <v>163</v>
      </c>
    </row>
    <row r="20" spans="1:6" ht="15" x14ac:dyDescent="0.25">
      <c r="A20" s="110">
        <v>369006</v>
      </c>
      <c r="B20" s="112" t="s">
        <v>669</v>
      </c>
      <c r="C20" s="98"/>
      <c r="D20" s="98"/>
      <c r="E20" s="97">
        <v>783</v>
      </c>
      <c r="F20" s="106">
        <f t="shared" si="0"/>
        <v>783</v>
      </c>
    </row>
    <row r="21" spans="1:6" ht="15" x14ac:dyDescent="0.25">
      <c r="A21" s="110">
        <v>371001</v>
      </c>
      <c r="B21" s="112" t="s">
        <v>384</v>
      </c>
      <c r="C21" s="97">
        <v>533</v>
      </c>
      <c r="D21" s="98"/>
      <c r="E21" s="98"/>
      <c r="F21" s="106">
        <f t="shared" si="0"/>
        <v>533</v>
      </c>
    </row>
    <row r="22" spans="1:6" ht="15" x14ac:dyDescent="0.25">
      <c r="A22" s="110">
        <v>373001</v>
      </c>
      <c r="B22" s="112" t="s">
        <v>289</v>
      </c>
      <c r="C22" s="98"/>
      <c r="D22" s="98"/>
      <c r="E22" s="97">
        <v>425</v>
      </c>
      <c r="F22" s="106">
        <f t="shared" si="0"/>
        <v>425</v>
      </c>
    </row>
    <row r="23" spans="1:6" ht="15" x14ac:dyDescent="0.25">
      <c r="A23" s="110">
        <v>373002</v>
      </c>
      <c r="B23" s="112" t="s">
        <v>385</v>
      </c>
      <c r="C23" s="98"/>
      <c r="D23" s="98"/>
      <c r="E23" s="97">
        <v>423</v>
      </c>
      <c r="F23" s="106">
        <f t="shared" si="0"/>
        <v>423</v>
      </c>
    </row>
    <row r="24" spans="1:6" ht="15" x14ac:dyDescent="0.25">
      <c r="A24" s="110">
        <v>374001</v>
      </c>
      <c r="B24" s="112" t="s">
        <v>288</v>
      </c>
      <c r="C24" s="98"/>
      <c r="D24" s="98"/>
      <c r="E24" s="97">
        <v>506</v>
      </c>
      <c r="F24" s="106">
        <f t="shared" si="0"/>
        <v>506</v>
      </c>
    </row>
    <row r="25" spans="1:6" ht="15" x14ac:dyDescent="0.25">
      <c r="A25" s="110">
        <v>381001</v>
      </c>
      <c r="B25" s="112" t="s">
        <v>287</v>
      </c>
      <c r="C25" s="98"/>
      <c r="D25" s="98"/>
      <c r="E25" s="97">
        <v>487</v>
      </c>
      <c r="F25" s="106">
        <f t="shared" si="0"/>
        <v>487</v>
      </c>
    </row>
    <row r="26" spans="1:6" ht="15" x14ac:dyDescent="0.25">
      <c r="A26" s="110">
        <v>382001</v>
      </c>
      <c r="B26" s="112" t="s">
        <v>286</v>
      </c>
      <c r="C26" s="98"/>
      <c r="D26" s="98"/>
      <c r="E26" s="97">
        <v>460</v>
      </c>
      <c r="F26" s="106">
        <f t="shared" si="0"/>
        <v>460</v>
      </c>
    </row>
    <row r="27" spans="1:6" ht="15" x14ac:dyDescent="0.25">
      <c r="A27" s="110">
        <v>382002</v>
      </c>
      <c r="B27" s="112" t="s">
        <v>670</v>
      </c>
      <c r="C27" s="98"/>
      <c r="D27" s="98"/>
      <c r="E27" s="97">
        <v>305</v>
      </c>
      <c r="F27" s="106">
        <f t="shared" si="0"/>
        <v>305</v>
      </c>
    </row>
    <row r="28" spans="1:6" ht="15" x14ac:dyDescent="0.25">
      <c r="A28" s="110">
        <v>382003</v>
      </c>
      <c r="B28" s="112" t="s">
        <v>671</v>
      </c>
      <c r="C28" s="98"/>
      <c r="D28" s="98"/>
      <c r="E28" s="97">
        <v>287</v>
      </c>
      <c r="F28" s="106">
        <f t="shared" si="0"/>
        <v>287</v>
      </c>
    </row>
    <row r="29" spans="1:6" ht="15" x14ac:dyDescent="0.25">
      <c r="A29" s="110">
        <v>384001</v>
      </c>
      <c r="B29" s="112" t="s">
        <v>689</v>
      </c>
      <c r="C29" s="98"/>
      <c r="D29" s="98"/>
      <c r="E29" s="97">
        <v>365</v>
      </c>
      <c r="F29" s="106">
        <f t="shared" si="0"/>
        <v>365</v>
      </c>
    </row>
    <row r="30" spans="1:6" ht="15" x14ac:dyDescent="0.25">
      <c r="A30" s="110">
        <v>385001</v>
      </c>
      <c r="B30" s="112" t="s">
        <v>285</v>
      </c>
      <c r="C30" s="98"/>
      <c r="D30" s="98"/>
      <c r="E30" s="97">
        <v>341</v>
      </c>
      <c r="F30" s="106">
        <f t="shared" si="0"/>
        <v>341</v>
      </c>
    </row>
    <row r="31" spans="1:6" ht="15" x14ac:dyDescent="0.25">
      <c r="A31" s="110">
        <v>385002</v>
      </c>
      <c r="B31" s="112" t="s">
        <v>284</v>
      </c>
      <c r="C31" s="98"/>
      <c r="D31" s="98"/>
      <c r="E31" s="97">
        <v>464</v>
      </c>
      <c r="F31" s="106">
        <f t="shared" si="0"/>
        <v>464</v>
      </c>
    </row>
    <row r="32" spans="1:6" ht="15" x14ac:dyDescent="0.25">
      <c r="A32" s="110">
        <v>385003</v>
      </c>
      <c r="B32" s="112" t="s">
        <v>672</v>
      </c>
      <c r="C32" s="98"/>
      <c r="D32" s="98"/>
      <c r="E32" s="97">
        <v>389</v>
      </c>
      <c r="F32" s="106">
        <f t="shared" si="0"/>
        <v>389</v>
      </c>
    </row>
    <row r="33" spans="1:6" ht="15" x14ac:dyDescent="0.25">
      <c r="A33" s="110">
        <v>388001</v>
      </c>
      <c r="B33" s="112" t="s">
        <v>673</v>
      </c>
      <c r="C33" s="98"/>
      <c r="D33" s="98"/>
      <c r="E33" s="97">
        <v>608</v>
      </c>
      <c r="F33" s="106">
        <f t="shared" si="0"/>
        <v>608</v>
      </c>
    </row>
    <row r="34" spans="1:6" ht="15" x14ac:dyDescent="0.25">
      <c r="A34" s="110">
        <v>389002</v>
      </c>
      <c r="B34" s="112" t="s">
        <v>386</v>
      </c>
      <c r="C34" s="98"/>
      <c r="D34" s="97">
        <v>564</v>
      </c>
      <c r="E34" s="98"/>
      <c r="F34" s="106">
        <f t="shared" si="0"/>
        <v>564</v>
      </c>
    </row>
    <row r="35" spans="1:6" ht="15" x14ac:dyDescent="0.25">
      <c r="A35" s="110">
        <v>390001</v>
      </c>
      <c r="B35" s="112" t="s">
        <v>674</v>
      </c>
      <c r="C35" s="98"/>
      <c r="D35" s="98"/>
      <c r="E35" s="97">
        <v>476</v>
      </c>
      <c r="F35" s="106">
        <f t="shared" ref="F35:F66" si="1">SUM(C35:E35)</f>
        <v>476</v>
      </c>
    </row>
    <row r="36" spans="1:6" ht="15" x14ac:dyDescent="0.25">
      <c r="A36" s="110">
        <v>391001</v>
      </c>
      <c r="B36" s="112" t="s">
        <v>675</v>
      </c>
      <c r="C36" s="98"/>
      <c r="D36" s="98"/>
      <c r="E36" s="97">
        <v>726</v>
      </c>
      <c r="F36" s="106">
        <f t="shared" si="1"/>
        <v>726</v>
      </c>
    </row>
    <row r="37" spans="1:6" ht="15" x14ac:dyDescent="0.25">
      <c r="A37" s="110">
        <v>391002</v>
      </c>
      <c r="B37" s="112" t="s">
        <v>676</v>
      </c>
      <c r="C37" s="98"/>
      <c r="D37" s="98"/>
      <c r="E37" s="97">
        <v>390</v>
      </c>
      <c r="F37" s="106">
        <f t="shared" si="1"/>
        <v>390</v>
      </c>
    </row>
    <row r="38" spans="1:6" ht="15" x14ac:dyDescent="0.25">
      <c r="A38" s="110">
        <v>392001</v>
      </c>
      <c r="B38" s="112" t="s">
        <v>677</v>
      </c>
      <c r="C38" s="98"/>
      <c r="D38" s="98"/>
      <c r="E38" s="97">
        <v>448</v>
      </c>
      <c r="F38" s="106">
        <f t="shared" si="1"/>
        <v>448</v>
      </c>
    </row>
    <row r="39" spans="1:6" ht="15" x14ac:dyDescent="0.25">
      <c r="A39" s="110">
        <v>393001</v>
      </c>
      <c r="B39" s="112" t="s">
        <v>283</v>
      </c>
      <c r="C39" s="98"/>
      <c r="D39" s="98"/>
      <c r="E39" s="97">
        <v>916</v>
      </c>
      <c r="F39" s="106">
        <f t="shared" si="1"/>
        <v>916</v>
      </c>
    </row>
    <row r="40" spans="1:6" ht="15" x14ac:dyDescent="0.25">
      <c r="A40" s="110">
        <v>393002</v>
      </c>
      <c r="B40" s="112" t="s">
        <v>282</v>
      </c>
      <c r="C40" s="98"/>
      <c r="D40" s="98"/>
      <c r="E40" s="97">
        <v>453</v>
      </c>
      <c r="F40" s="106">
        <f t="shared" si="1"/>
        <v>453</v>
      </c>
    </row>
    <row r="41" spans="1:6" ht="15" x14ac:dyDescent="0.25">
      <c r="A41" s="110">
        <v>393003</v>
      </c>
      <c r="B41" s="112" t="s">
        <v>281</v>
      </c>
      <c r="C41" s="98"/>
      <c r="D41" s="98"/>
      <c r="E41" s="97">
        <v>415</v>
      </c>
      <c r="F41" s="106">
        <f t="shared" si="1"/>
        <v>415</v>
      </c>
    </row>
    <row r="42" spans="1:6" ht="15" x14ac:dyDescent="0.25">
      <c r="A42" s="110">
        <v>395001</v>
      </c>
      <c r="B42" s="112" t="s">
        <v>280</v>
      </c>
      <c r="C42" s="98"/>
      <c r="D42" s="98"/>
      <c r="E42" s="97">
        <v>683</v>
      </c>
      <c r="F42" s="106">
        <f t="shared" si="1"/>
        <v>683</v>
      </c>
    </row>
    <row r="43" spans="1:6" ht="15" x14ac:dyDescent="0.25">
      <c r="A43" s="110">
        <v>395002</v>
      </c>
      <c r="B43" s="112" t="s">
        <v>678</v>
      </c>
      <c r="C43" s="98"/>
      <c r="D43" s="98"/>
      <c r="E43" s="97">
        <v>775</v>
      </c>
      <c r="F43" s="106">
        <f t="shared" si="1"/>
        <v>775</v>
      </c>
    </row>
    <row r="44" spans="1:6" ht="15" x14ac:dyDescent="0.25">
      <c r="A44" s="110">
        <v>395003</v>
      </c>
      <c r="B44" s="112" t="s">
        <v>679</v>
      </c>
      <c r="C44" s="98"/>
      <c r="D44" s="98"/>
      <c r="E44" s="97">
        <v>613</v>
      </c>
      <c r="F44" s="106">
        <f t="shared" si="1"/>
        <v>613</v>
      </c>
    </row>
    <row r="45" spans="1:6" ht="15" x14ac:dyDescent="0.25">
      <c r="A45" s="110">
        <v>395004</v>
      </c>
      <c r="B45" s="112" t="s">
        <v>279</v>
      </c>
      <c r="C45" s="98"/>
      <c r="D45" s="98"/>
      <c r="E45" s="97">
        <v>632</v>
      </c>
      <c r="F45" s="106">
        <f t="shared" si="1"/>
        <v>632</v>
      </c>
    </row>
    <row r="46" spans="1:6" ht="15" x14ac:dyDescent="0.25">
      <c r="A46" s="110">
        <v>395005</v>
      </c>
      <c r="B46" s="112" t="s">
        <v>691</v>
      </c>
      <c r="C46" s="98"/>
      <c r="D46" s="98"/>
      <c r="E46" s="97">
        <v>1316</v>
      </c>
      <c r="F46" s="106">
        <f t="shared" si="1"/>
        <v>1316</v>
      </c>
    </row>
    <row r="47" spans="1:6" ht="15" x14ac:dyDescent="0.25">
      <c r="A47" s="110">
        <v>395007</v>
      </c>
      <c r="B47" s="112" t="s">
        <v>278</v>
      </c>
      <c r="C47" s="98"/>
      <c r="D47" s="98"/>
      <c r="E47" s="97">
        <v>299</v>
      </c>
      <c r="F47" s="106">
        <f t="shared" si="1"/>
        <v>299</v>
      </c>
    </row>
    <row r="48" spans="1:6" ht="15" x14ac:dyDescent="0.25">
      <c r="A48" s="110">
        <v>397001</v>
      </c>
      <c r="B48" s="112" t="s">
        <v>680</v>
      </c>
      <c r="C48" s="98"/>
      <c r="D48" s="98"/>
      <c r="E48" s="97">
        <v>399</v>
      </c>
      <c r="F48" s="106">
        <f t="shared" si="1"/>
        <v>399</v>
      </c>
    </row>
    <row r="49" spans="1:6" ht="15" x14ac:dyDescent="0.25">
      <c r="A49" s="110">
        <v>398001</v>
      </c>
      <c r="B49" s="112" t="s">
        <v>277</v>
      </c>
      <c r="C49" s="98"/>
      <c r="D49" s="98"/>
      <c r="E49" s="97">
        <v>797</v>
      </c>
      <c r="F49" s="106">
        <f t="shared" si="1"/>
        <v>797</v>
      </c>
    </row>
    <row r="50" spans="1:6" ht="15" x14ac:dyDescent="0.25">
      <c r="A50" s="110">
        <v>398002</v>
      </c>
      <c r="B50" s="112" t="s">
        <v>276</v>
      </c>
      <c r="C50" s="98"/>
      <c r="D50" s="98"/>
      <c r="E50" s="97">
        <v>918</v>
      </c>
      <c r="F50" s="106">
        <f t="shared" si="1"/>
        <v>918</v>
      </c>
    </row>
    <row r="51" spans="1:6" ht="15" x14ac:dyDescent="0.25">
      <c r="A51" s="110">
        <v>398003</v>
      </c>
      <c r="B51" s="112" t="s">
        <v>275</v>
      </c>
      <c r="C51" s="98"/>
      <c r="D51" s="98"/>
      <c r="E51" s="97">
        <v>418</v>
      </c>
      <c r="F51" s="106">
        <f t="shared" si="1"/>
        <v>418</v>
      </c>
    </row>
    <row r="52" spans="1:6" ht="15" x14ac:dyDescent="0.25">
      <c r="A52" s="110">
        <v>398004</v>
      </c>
      <c r="B52" s="112" t="s">
        <v>274</v>
      </c>
      <c r="C52" s="98"/>
      <c r="D52" s="98"/>
      <c r="E52" s="97">
        <v>516</v>
      </c>
      <c r="F52" s="106">
        <f t="shared" si="1"/>
        <v>516</v>
      </c>
    </row>
    <row r="53" spans="1:6" ht="15" x14ac:dyDescent="0.25">
      <c r="A53" s="110">
        <v>398005</v>
      </c>
      <c r="B53" s="112" t="s">
        <v>273</v>
      </c>
      <c r="C53" s="98"/>
      <c r="D53" s="98"/>
      <c r="E53" s="97">
        <v>445</v>
      </c>
      <c r="F53" s="106">
        <f t="shared" si="1"/>
        <v>445</v>
      </c>
    </row>
    <row r="54" spans="1:6" ht="15" x14ac:dyDescent="0.25">
      <c r="A54" s="110">
        <v>398006</v>
      </c>
      <c r="B54" s="112" t="s">
        <v>272</v>
      </c>
      <c r="C54" s="98"/>
      <c r="D54" s="98"/>
      <c r="E54" s="97">
        <v>834</v>
      </c>
      <c r="F54" s="106">
        <f t="shared" si="1"/>
        <v>834</v>
      </c>
    </row>
    <row r="55" spans="1:6" ht="15" x14ac:dyDescent="0.25">
      <c r="A55" s="110">
        <v>398007</v>
      </c>
      <c r="B55" s="112" t="s">
        <v>681</v>
      </c>
      <c r="C55" s="98"/>
      <c r="D55" s="98"/>
      <c r="E55" s="97">
        <v>94</v>
      </c>
      <c r="F55" s="106">
        <f t="shared" si="1"/>
        <v>94</v>
      </c>
    </row>
    <row r="56" spans="1:6" ht="15" x14ac:dyDescent="0.25">
      <c r="A56" s="110">
        <v>399001</v>
      </c>
      <c r="B56" s="112" t="s">
        <v>682</v>
      </c>
      <c r="C56" s="98"/>
      <c r="D56" s="98"/>
      <c r="E56" s="97">
        <v>522</v>
      </c>
      <c r="F56" s="106">
        <f t="shared" si="1"/>
        <v>522</v>
      </c>
    </row>
    <row r="57" spans="1:6" ht="15" x14ac:dyDescent="0.25">
      <c r="A57" s="110">
        <v>399002</v>
      </c>
      <c r="B57" s="112" t="s">
        <v>271</v>
      </c>
      <c r="C57" s="98"/>
      <c r="D57" s="98"/>
      <c r="E57" s="97">
        <v>694</v>
      </c>
      <c r="F57" s="106">
        <f t="shared" si="1"/>
        <v>694</v>
      </c>
    </row>
    <row r="58" spans="1:6" ht="15" x14ac:dyDescent="0.25">
      <c r="A58" s="110">
        <v>399003</v>
      </c>
      <c r="B58" s="112" t="s">
        <v>683</v>
      </c>
      <c r="C58" s="98"/>
      <c r="D58" s="98"/>
      <c r="E58" s="97">
        <v>427</v>
      </c>
      <c r="F58" s="106">
        <f t="shared" si="1"/>
        <v>427</v>
      </c>
    </row>
    <row r="59" spans="1:6" ht="15" x14ac:dyDescent="0.25">
      <c r="A59" s="110">
        <v>399004</v>
      </c>
      <c r="B59" s="112" t="s">
        <v>270</v>
      </c>
      <c r="C59" s="98"/>
      <c r="D59" s="98"/>
      <c r="E59" s="97">
        <v>590</v>
      </c>
      <c r="F59" s="106">
        <f t="shared" si="1"/>
        <v>590</v>
      </c>
    </row>
    <row r="60" spans="1:6" ht="15" x14ac:dyDescent="0.25">
      <c r="A60" s="110">
        <v>399005</v>
      </c>
      <c r="B60" s="112" t="s">
        <v>269</v>
      </c>
      <c r="C60" s="98"/>
      <c r="D60" s="98"/>
      <c r="E60" s="97">
        <v>807</v>
      </c>
      <c r="F60" s="106">
        <f t="shared" si="1"/>
        <v>807</v>
      </c>
    </row>
    <row r="61" spans="1:6" ht="15" x14ac:dyDescent="0.25">
      <c r="A61" s="110" t="s">
        <v>377</v>
      </c>
      <c r="B61" s="112" t="s">
        <v>684</v>
      </c>
      <c r="C61" s="98"/>
      <c r="D61" s="98"/>
      <c r="E61" s="97">
        <v>637</v>
      </c>
      <c r="F61" s="106">
        <f t="shared" si="1"/>
        <v>637</v>
      </c>
    </row>
    <row r="62" spans="1:6" ht="15" x14ac:dyDescent="0.25">
      <c r="A62" s="110" t="s">
        <v>490</v>
      </c>
      <c r="B62" s="112" t="s">
        <v>685</v>
      </c>
      <c r="C62" s="98"/>
      <c r="D62" s="97">
        <v>414</v>
      </c>
      <c r="E62" s="98"/>
      <c r="F62" s="106">
        <f t="shared" si="1"/>
        <v>414</v>
      </c>
    </row>
    <row r="63" spans="1:6" ht="15" x14ac:dyDescent="0.25">
      <c r="A63" s="110" t="s">
        <v>492</v>
      </c>
      <c r="B63" s="112" t="s">
        <v>686</v>
      </c>
      <c r="C63" s="98"/>
      <c r="D63" s="97">
        <v>324</v>
      </c>
      <c r="E63" s="98"/>
      <c r="F63" s="106">
        <f t="shared" si="1"/>
        <v>324</v>
      </c>
    </row>
    <row r="64" spans="1:6" ht="15" x14ac:dyDescent="0.25">
      <c r="A64" s="110" t="s">
        <v>494</v>
      </c>
      <c r="B64" s="112" t="s">
        <v>687</v>
      </c>
      <c r="C64" s="98"/>
      <c r="D64" s="98">
        <v>386</v>
      </c>
      <c r="E64" s="98"/>
      <c r="F64" s="106">
        <f t="shared" si="1"/>
        <v>386</v>
      </c>
    </row>
    <row r="65" spans="1:6" ht="15" x14ac:dyDescent="0.25">
      <c r="A65" s="110" t="s">
        <v>496</v>
      </c>
      <c r="B65" s="112" t="s">
        <v>688</v>
      </c>
      <c r="C65" s="98"/>
      <c r="D65" s="97">
        <v>88</v>
      </c>
      <c r="E65" s="98"/>
      <c r="F65" s="106">
        <f t="shared" si="1"/>
        <v>88</v>
      </c>
    </row>
    <row r="66" spans="1:6" ht="15" x14ac:dyDescent="0.25">
      <c r="A66" s="110" t="s">
        <v>498</v>
      </c>
      <c r="B66" s="112" t="s">
        <v>298</v>
      </c>
      <c r="C66" s="98"/>
      <c r="D66" s="97">
        <v>365</v>
      </c>
      <c r="E66" s="98"/>
      <c r="F66" s="106">
        <f t="shared" si="1"/>
        <v>365</v>
      </c>
    </row>
    <row r="67" spans="1:6" ht="18.75" x14ac:dyDescent="0.3">
      <c r="A67" s="237" t="s">
        <v>611</v>
      </c>
      <c r="B67" s="238"/>
      <c r="C67" s="118">
        <f>SUM(C3:C66)</f>
        <v>533</v>
      </c>
      <c r="D67" s="118">
        <f>SUM(D3:D66)</f>
        <v>2141</v>
      </c>
      <c r="E67" s="118">
        <f>SUM(E3:E66)</f>
        <v>29413</v>
      </c>
      <c r="F67" s="106">
        <f t="shared" ref="F67" si="2">SUM(C67:E67)</f>
        <v>32087</v>
      </c>
    </row>
    <row r="69" spans="1:6" hidden="1" x14ac:dyDescent="0.2"/>
    <row r="70" spans="1:6" hidden="1" x14ac:dyDescent="0.2"/>
    <row r="71" spans="1:6" ht="15" hidden="1" x14ac:dyDescent="0.25">
      <c r="A71" s="113">
        <v>369700</v>
      </c>
      <c r="B71" s="114" t="s">
        <v>690</v>
      </c>
      <c r="C71" s="115"/>
      <c r="D71" s="115"/>
      <c r="E71" s="116">
        <v>13</v>
      </c>
      <c r="F71" s="117">
        <f>SUM(C71:E71)</f>
        <v>13</v>
      </c>
    </row>
    <row r="72" spans="1:6" hidden="1" x14ac:dyDescent="0.2"/>
    <row r="73" spans="1:6" hidden="1" x14ac:dyDescent="0.2"/>
  </sheetData>
  <sheetProtection password="C3C6" sheet="1" objects="1" scenarios="1"/>
  <mergeCells count="1">
    <mergeCell ref="A67:B67"/>
  </mergeCells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opLeftCell="F55" workbookViewId="0">
      <selection activeCell="A55" sqref="A1:B1048576"/>
    </sheetView>
  </sheetViews>
  <sheetFormatPr defaultColWidth="8.85546875" defaultRowHeight="15" customHeight="1" x14ac:dyDescent="0.25"/>
  <cols>
    <col min="1" max="1" width="15.42578125" style="87" hidden="1" customWidth="1"/>
    <col min="2" max="2" width="30.5703125" style="87" hidden="1" customWidth="1"/>
    <col min="3" max="3" width="17.5703125" style="87" hidden="1" customWidth="1"/>
    <col min="4" max="4" width="25.5703125" style="87" hidden="1" customWidth="1"/>
    <col min="5" max="5" width="22.5703125" style="87" hidden="1" customWidth="1"/>
    <col min="6" max="16384" width="8.85546875" style="87"/>
  </cols>
  <sheetData>
    <row r="1" spans="1:5" ht="15" customHeight="1" x14ac:dyDescent="0.25">
      <c r="A1" s="84" t="s">
        <v>93</v>
      </c>
      <c r="B1" s="84" t="s">
        <v>265</v>
      </c>
      <c r="C1" s="85" t="s">
        <v>262</v>
      </c>
      <c r="D1" s="86" t="s">
        <v>536</v>
      </c>
      <c r="E1" s="86" t="s">
        <v>537</v>
      </c>
    </row>
    <row r="2" spans="1:5" ht="15" customHeight="1" x14ac:dyDescent="0.25">
      <c r="A2" s="88" t="s">
        <v>299</v>
      </c>
      <c r="B2" s="88" t="s">
        <v>243</v>
      </c>
      <c r="C2" s="89"/>
      <c r="D2" s="86"/>
      <c r="E2" s="86"/>
    </row>
    <row r="3" spans="1:5" ht="15" customHeight="1" x14ac:dyDescent="0.25">
      <c r="A3" s="88" t="s">
        <v>300</v>
      </c>
      <c r="B3" s="88" t="s">
        <v>242</v>
      </c>
      <c r="C3" s="89"/>
      <c r="D3" s="86"/>
      <c r="E3" s="86"/>
    </row>
    <row r="4" spans="1:5" ht="15" customHeight="1" x14ac:dyDescent="0.25">
      <c r="A4" s="88" t="s">
        <v>301</v>
      </c>
      <c r="B4" s="88" t="s">
        <v>241</v>
      </c>
      <c r="C4" s="89"/>
      <c r="D4" s="86"/>
      <c r="E4" s="86"/>
    </row>
    <row r="5" spans="1:5" ht="15" customHeight="1" x14ac:dyDescent="0.25">
      <c r="A5" s="88" t="s">
        <v>302</v>
      </c>
      <c r="B5" s="88" t="s">
        <v>240</v>
      </c>
      <c r="C5" s="89"/>
      <c r="D5" s="86"/>
      <c r="E5" s="86"/>
    </row>
    <row r="6" spans="1:5" ht="15" customHeight="1" x14ac:dyDescent="0.25">
      <c r="A6" s="88" t="s">
        <v>303</v>
      </c>
      <c r="B6" s="88" t="s">
        <v>239</v>
      </c>
      <c r="C6" s="89"/>
      <c r="D6" s="86"/>
      <c r="E6" s="86"/>
    </row>
    <row r="7" spans="1:5" ht="15" customHeight="1" x14ac:dyDescent="0.25">
      <c r="A7" s="88" t="s">
        <v>304</v>
      </c>
      <c r="B7" s="88" t="s">
        <v>238</v>
      </c>
      <c r="C7" s="89"/>
      <c r="D7" s="86"/>
      <c r="E7" s="86"/>
    </row>
    <row r="8" spans="1:5" ht="15" customHeight="1" x14ac:dyDescent="0.25">
      <c r="A8" s="88" t="s">
        <v>305</v>
      </c>
      <c r="B8" s="88" t="s">
        <v>237</v>
      </c>
      <c r="C8" s="89"/>
      <c r="D8" s="86"/>
      <c r="E8" s="86"/>
    </row>
    <row r="9" spans="1:5" ht="15" customHeight="1" x14ac:dyDescent="0.25">
      <c r="A9" s="88" t="s">
        <v>306</v>
      </c>
      <c r="B9" s="88" t="s">
        <v>236</v>
      </c>
      <c r="C9" s="89"/>
      <c r="D9" s="86"/>
      <c r="E9" s="86"/>
    </row>
    <row r="10" spans="1:5" ht="15" customHeight="1" x14ac:dyDescent="0.25">
      <c r="A10" s="88" t="s">
        <v>307</v>
      </c>
      <c r="B10" s="88" t="s">
        <v>235</v>
      </c>
      <c r="C10" s="89"/>
      <c r="D10" s="86"/>
      <c r="E10" s="86"/>
    </row>
    <row r="11" spans="1:5" ht="15" customHeight="1" x14ac:dyDescent="0.25">
      <c r="A11" s="88" t="s">
        <v>308</v>
      </c>
      <c r="B11" s="88" t="s">
        <v>234</v>
      </c>
      <c r="C11" s="89"/>
      <c r="D11" s="86"/>
      <c r="E11" s="86"/>
    </row>
    <row r="12" spans="1:5" ht="15" customHeight="1" x14ac:dyDescent="0.25">
      <c r="A12" s="88" t="s">
        <v>309</v>
      </c>
      <c r="B12" s="88" t="s">
        <v>233</v>
      </c>
      <c r="C12" s="90">
        <v>1</v>
      </c>
      <c r="D12" s="86"/>
      <c r="E12" s="86">
        <v>1</v>
      </c>
    </row>
    <row r="13" spans="1:5" ht="15" customHeight="1" x14ac:dyDescent="0.25">
      <c r="A13" s="88" t="s">
        <v>310</v>
      </c>
      <c r="B13" s="88" t="s">
        <v>232</v>
      </c>
      <c r="C13" s="89"/>
      <c r="D13" s="86"/>
      <c r="E13" s="86"/>
    </row>
    <row r="14" spans="1:5" ht="15" customHeight="1" x14ac:dyDescent="0.25">
      <c r="A14" s="88" t="s">
        <v>311</v>
      </c>
      <c r="B14" s="88" t="s">
        <v>231</v>
      </c>
      <c r="C14" s="89"/>
      <c r="D14" s="86"/>
      <c r="E14" s="86"/>
    </row>
    <row r="15" spans="1:5" ht="15" customHeight="1" x14ac:dyDescent="0.25">
      <c r="A15" s="88" t="s">
        <v>312</v>
      </c>
      <c r="B15" s="88" t="s">
        <v>230</v>
      </c>
      <c r="C15" s="89"/>
      <c r="D15" s="86"/>
      <c r="E15" s="86"/>
    </row>
    <row r="16" spans="1:5" ht="15" customHeight="1" x14ac:dyDescent="0.25">
      <c r="A16" s="88" t="s">
        <v>313</v>
      </c>
      <c r="B16" s="88" t="s">
        <v>229</v>
      </c>
      <c r="C16" s="89"/>
      <c r="D16" s="86"/>
      <c r="E16" s="86"/>
    </row>
    <row r="17" spans="1:5" ht="15" customHeight="1" x14ac:dyDescent="0.25">
      <c r="A17" s="88" t="s">
        <v>314</v>
      </c>
      <c r="B17" s="88" t="s">
        <v>228</v>
      </c>
      <c r="C17" s="89"/>
      <c r="D17" s="86"/>
      <c r="E17" s="86"/>
    </row>
    <row r="18" spans="1:5" ht="15" customHeight="1" x14ac:dyDescent="0.25">
      <c r="A18" s="88" t="s">
        <v>315</v>
      </c>
      <c r="B18" s="88" t="s">
        <v>227</v>
      </c>
      <c r="C18" s="89"/>
      <c r="D18" s="86"/>
      <c r="E18" s="86"/>
    </row>
    <row r="19" spans="1:5" ht="15" customHeight="1" x14ac:dyDescent="0.25">
      <c r="A19" s="88" t="s">
        <v>316</v>
      </c>
      <c r="B19" s="88" t="s">
        <v>226</v>
      </c>
      <c r="C19" s="89"/>
      <c r="D19" s="86"/>
      <c r="E19" s="86"/>
    </row>
    <row r="20" spans="1:5" ht="15" customHeight="1" x14ac:dyDescent="0.25">
      <c r="A20" s="88" t="s">
        <v>317</v>
      </c>
      <c r="B20" s="88" t="s">
        <v>225</v>
      </c>
      <c r="C20" s="89"/>
      <c r="D20" s="86"/>
      <c r="E20" s="86"/>
    </row>
    <row r="21" spans="1:5" ht="15" customHeight="1" x14ac:dyDescent="0.25">
      <c r="A21" s="88" t="s">
        <v>318</v>
      </c>
      <c r="B21" s="88" t="s">
        <v>224</v>
      </c>
      <c r="C21" s="89"/>
      <c r="D21" s="86"/>
      <c r="E21" s="86"/>
    </row>
    <row r="22" spans="1:5" ht="15" customHeight="1" x14ac:dyDescent="0.25">
      <c r="A22" s="88" t="s">
        <v>319</v>
      </c>
      <c r="B22" s="88" t="s">
        <v>223</v>
      </c>
      <c r="C22" s="89"/>
      <c r="D22" s="86"/>
      <c r="E22" s="86"/>
    </row>
    <row r="23" spans="1:5" ht="15" customHeight="1" x14ac:dyDescent="0.25">
      <c r="A23" s="88" t="s">
        <v>320</v>
      </c>
      <c r="B23" s="88" t="s">
        <v>222</v>
      </c>
      <c r="C23" s="89"/>
      <c r="D23" s="86"/>
      <c r="E23" s="86"/>
    </row>
    <row r="24" spans="1:5" ht="15" customHeight="1" x14ac:dyDescent="0.25">
      <c r="A24" s="88" t="s">
        <v>321</v>
      </c>
      <c r="B24" s="88" t="s">
        <v>221</v>
      </c>
      <c r="C24" s="89"/>
      <c r="D24" s="86"/>
      <c r="E24" s="86"/>
    </row>
    <row r="25" spans="1:5" ht="15" customHeight="1" x14ac:dyDescent="0.25">
      <c r="A25" s="88" t="s">
        <v>322</v>
      </c>
      <c r="B25" s="88" t="s">
        <v>220</v>
      </c>
      <c r="C25" s="89"/>
      <c r="D25" s="86"/>
      <c r="E25" s="86"/>
    </row>
    <row r="26" spans="1:5" ht="15" customHeight="1" x14ac:dyDescent="0.25">
      <c r="A26" s="88" t="s">
        <v>323</v>
      </c>
      <c r="B26" s="88" t="s">
        <v>219</v>
      </c>
      <c r="C26" s="89"/>
      <c r="D26" s="86"/>
      <c r="E26" s="86"/>
    </row>
    <row r="27" spans="1:5" ht="15" customHeight="1" x14ac:dyDescent="0.25">
      <c r="A27" s="88" t="s">
        <v>324</v>
      </c>
      <c r="B27" s="88" t="s">
        <v>218</v>
      </c>
      <c r="C27" s="90">
        <v>275</v>
      </c>
      <c r="D27" s="86">
        <v>109</v>
      </c>
      <c r="E27" s="86">
        <v>166</v>
      </c>
    </row>
    <row r="28" spans="1:5" ht="15" customHeight="1" x14ac:dyDescent="0.25">
      <c r="A28" s="88" t="s">
        <v>325</v>
      </c>
      <c r="B28" s="88" t="s">
        <v>217</v>
      </c>
      <c r="C28" s="89"/>
      <c r="D28" s="86"/>
      <c r="E28" s="86"/>
    </row>
    <row r="29" spans="1:5" ht="15" customHeight="1" x14ac:dyDescent="0.25">
      <c r="A29" s="88" t="s">
        <v>326</v>
      </c>
      <c r="B29" s="88" t="s">
        <v>216</v>
      </c>
      <c r="C29" s="89"/>
      <c r="D29" s="86"/>
      <c r="E29" s="86"/>
    </row>
    <row r="30" spans="1:5" ht="15" customHeight="1" x14ac:dyDescent="0.25">
      <c r="A30" s="88" t="s">
        <v>327</v>
      </c>
      <c r="B30" s="88" t="s">
        <v>215</v>
      </c>
      <c r="C30" s="89"/>
      <c r="D30" s="86"/>
      <c r="E30" s="86"/>
    </row>
    <row r="31" spans="1:5" ht="15" customHeight="1" x14ac:dyDescent="0.25">
      <c r="A31" s="88" t="s">
        <v>328</v>
      </c>
      <c r="B31" s="88" t="s">
        <v>214</v>
      </c>
      <c r="C31" s="89"/>
      <c r="D31" s="86"/>
      <c r="E31" s="86"/>
    </row>
    <row r="32" spans="1:5" ht="15" customHeight="1" x14ac:dyDescent="0.25">
      <c r="A32" s="88" t="s">
        <v>329</v>
      </c>
      <c r="B32" s="88" t="s">
        <v>213</v>
      </c>
      <c r="C32" s="89"/>
      <c r="D32" s="86"/>
      <c r="E32" s="86"/>
    </row>
    <row r="33" spans="1:5" ht="15" customHeight="1" x14ac:dyDescent="0.25">
      <c r="A33" s="88" t="s">
        <v>330</v>
      </c>
      <c r="B33" s="88" t="s">
        <v>212</v>
      </c>
      <c r="C33" s="89"/>
      <c r="D33" s="86"/>
      <c r="E33" s="86"/>
    </row>
    <row r="34" spans="1:5" ht="15" customHeight="1" x14ac:dyDescent="0.25">
      <c r="A34" s="88" t="s">
        <v>331</v>
      </c>
      <c r="B34" s="88" t="s">
        <v>211</v>
      </c>
      <c r="C34" s="89"/>
      <c r="D34" s="86"/>
      <c r="E34" s="86"/>
    </row>
    <row r="35" spans="1:5" ht="15" customHeight="1" x14ac:dyDescent="0.25">
      <c r="A35" s="88" t="s">
        <v>332</v>
      </c>
      <c r="B35" s="88" t="s">
        <v>210</v>
      </c>
      <c r="C35" s="89"/>
      <c r="D35" s="86"/>
      <c r="E35" s="86"/>
    </row>
    <row r="36" spans="1:5" ht="15" customHeight="1" x14ac:dyDescent="0.25">
      <c r="A36" s="88" t="s">
        <v>333</v>
      </c>
      <c r="B36" s="88" t="s">
        <v>209</v>
      </c>
      <c r="C36" s="89"/>
      <c r="D36" s="86"/>
      <c r="E36" s="86"/>
    </row>
    <row r="37" spans="1:5" ht="15" customHeight="1" x14ac:dyDescent="0.25">
      <c r="A37" s="88" t="s">
        <v>334</v>
      </c>
      <c r="B37" s="88" t="s">
        <v>208</v>
      </c>
      <c r="C37" s="90">
        <v>581</v>
      </c>
      <c r="D37" s="86">
        <v>127</v>
      </c>
      <c r="E37" s="86">
        <v>454</v>
      </c>
    </row>
    <row r="38" spans="1:5" ht="15" customHeight="1" x14ac:dyDescent="0.25">
      <c r="A38" s="88" t="s">
        <v>335</v>
      </c>
      <c r="B38" s="88" t="s">
        <v>207</v>
      </c>
      <c r="C38" s="89"/>
      <c r="D38" s="86"/>
      <c r="E38" s="86"/>
    </row>
    <row r="39" spans="1:5" ht="15" customHeight="1" x14ac:dyDescent="0.25">
      <c r="A39" s="88" t="s">
        <v>336</v>
      </c>
      <c r="B39" s="88" t="s">
        <v>206</v>
      </c>
      <c r="C39" s="90">
        <v>3</v>
      </c>
      <c r="D39" s="86">
        <v>1</v>
      </c>
      <c r="E39" s="86">
        <v>2</v>
      </c>
    </row>
    <row r="40" spans="1:5" ht="15" customHeight="1" x14ac:dyDescent="0.25">
      <c r="A40" s="88" t="s">
        <v>337</v>
      </c>
      <c r="B40" s="88" t="s">
        <v>205</v>
      </c>
      <c r="C40" s="89"/>
      <c r="D40" s="86"/>
      <c r="E40" s="86"/>
    </row>
    <row r="41" spans="1:5" ht="15" customHeight="1" x14ac:dyDescent="0.25">
      <c r="A41" s="88" t="s">
        <v>338</v>
      </c>
      <c r="B41" s="88" t="s">
        <v>204</v>
      </c>
      <c r="C41" s="89"/>
      <c r="D41" s="86"/>
      <c r="E41" s="86"/>
    </row>
    <row r="42" spans="1:5" ht="15" customHeight="1" x14ac:dyDescent="0.25">
      <c r="A42" s="88" t="s">
        <v>339</v>
      </c>
      <c r="B42" s="88" t="s">
        <v>203</v>
      </c>
      <c r="C42" s="89"/>
      <c r="D42" s="86"/>
      <c r="E42" s="86"/>
    </row>
    <row r="43" spans="1:5" ht="15" customHeight="1" x14ac:dyDescent="0.25">
      <c r="A43" s="88" t="s">
        <v>340</v>
      </c>
      <c r="B43" s="88" t="s">
        <v>202</v>
      </c>
      <c r="C43" s="89"/>
      <c r="D43" s="86"/>
      <c r="E43" s="86"/>
    </row>
    <row r="44" spans="1:5" ht="15" customHeight="1" x14ac:dyDescent="0.25">
      <c r="A44" s="88" t="s">
        <v>341</v>
      </c>
      <c r="B44" s="88" t="s">
        <v>201</v>
      </c>
      <c r="C44" s="89"/>
      <c r="D44" s="86"/>
      <c r="E44" s="86"/>
    </row>
    <row r="45" spans="1:5" ht="15" customHeight="1" x14ac:dyDescent="0.25">
      <c r="A45" s="88" t="s">
        <v>342</v>
      </c>
      <c r="B45" s="88" t="s">
        <v>200</v>
      </c>
      <c r="C45" s="90">
        <v>21</v>
      </c>
      <c r="D45" s="86">
        <v>3</v>
      </c>
      <c r="E45" s="86">
        <v>18</v>
      </c>
    </row>
    <row r="46" spans="1:5" ht="15" customHeight="1" x14ac:dyDescent="0.25">
      <c r="A46" s="88" t="s">
        <v>343</v>
      </c>
      <c r="B46" s="88" t="s">
        <v>199</v>
      </c>
      <c r="C46" s="90">
        <v>8</v>
      </c>
      <c r="D46" s="86">
        <v>2</v>
      </c>
      <c r="E46" s="86">
        <v>6</v>
      </c>
    </row>
    <row r="47" spans="1:5" ht="15" customHeight="1" x14ac:dyDescent="0.25">
      <c r="A47" s="88" t="s">
        <v>344</v>
      </c>
      <c r="B47" s="88" t="s">
        <v>198</v>
      </c>
      <c r="C47" s="89"/>
      <c r="D47" s="86"/>
      <c r="E47" s="86"/>
    </row>
    <row r="48" spans="1:5" ht="15" customHeight="1" x14ac:dyDescent="0.25">
      <c r="A48" s="88" t="s">
        <v>345</v>
      </c>
      <c r="B48" s="88" t="s">
        <v>197</v>
      </c>
      <c r="C48" s="89"/>
      <c r="D48" s="86"/>
      <c r="E48" s="86"/>
    </row>
    <row r="49" spans="1:5" ht="15" customHeight="1" x14ac:dyDescent="0.25">
      <c r="A49" s="88" t="s">
        <v>346</v>
      </c>
      <c r="B49" s="88" t="s">
        <v>196</v>
      </c>
      <c r="C49" s="90">
        <v>6</v>
      </c>
      <c r="D49" s="86"/>
      <c r="E49" s="86">
        <v>6</v>
      </c>
    </row>
    <row r="50" spans="1:5" ht="15" customHeight="1" x14ac:dyDescent="0.25">
      <c r="A50" s="88" t="s">
        <v>347</v>
      </c>
      <c r="B50" s="88" t="s">
        <v>195</v>
      </c>
      <c r="C50" s="89"/>
      <c r="D50" s="86"/>
      <c r="E50" s="86"/>
    </row>
    <row r="51" spans="1:5" ht="15" customHeight="1" x14ac:dyDescent="0.25">
      <c r="A51" s="88" t="s">
        <v>348</v>
      </c>
      <c r="B51" s="88" t="s">
        <v>194</v>
      </c>
      <c r="C51" s="89"/>
      <c r="D51" s="86"/>
      <c r="E51" s="86"/>
    </row>
    <row r="52" spans="1:5" ht="15" customHeight="1" x14ac:dyDescent="0.25">
      <c r="A52" s="88" t="s">
        <v>349</v>
      </c>
      <c r="B52" s="88" t="s">
        <v>193</v>
      </c>
      <c r="C52" s="89"/>
      <c r="D52" s="86"/>
      <c r="E52" s="86"/>
    </row>
    <row r="53" spans="1:5" ht="15" customHeight="1" x14ac:dyDescent="0.25">
      <c r="A53" s="88" t="s">
        <v>350</v>
      </c>
      <c r="B53" s="88" t="s">
        <v>192</v>
      </c>
      <c r="C53" s="90">
        <v>13</v>
      </c>
      <c r="D53" s="86">
        <v>3</v>
      </c>
      <c r="E53" s="86">
        <v>10</v>
      </c>
    </row>
    <row r="54" spans="1:5" ht="15" customHeight="1" x14ac:dyDescent="0.25">
      <c r="A54" s="88" t="s">
        <v>351</v>
      </c>
      <c r="B54" s="88" t="s">
        <v>191</v>
      </c>
      <c r="C54" s="89"/>
      <c r="D54" s="86"/>
      <c r="E54" s="86"/>
    </row>
    <row r="55" spans="1:5" ht="15" customHeight="1" x14ac:dyDescent="0.25">
      <c r="A55" s="88" t="s">
        <v>352</v>
      </c>
      <c r="B55" s="88" t="s">
        <v>190</v>
      </c>
      <c r="C55" s="89"/>
      <c r="D55" s="86"/>
      <c r="E55" s="86"/>
    </row>
    <row r="56" spans="1:5" ht="15" customHeight="1" x14ac:dyDescent="0.25">
      <c r="A56" s="88" t="s">
        <v>353</v>
      </c>
      <c r="B56" s="88" t="s">
        <v>189</v>
      </c>
      <c r="C56" s="89"/>
      <c r="D56" s="86"/>
      <c r="E56" s="86"/>
    </row>
    <row r="57" spans="1:5" ht="15" customHeight="1" x14ac:dyDescent="0.25">
      <c r="A57" s="88" t="s">
        <v>354</v>
      </c>
      <c r="B57" s="88" t="s">
        <v>188</v>
      </c>
      <c r="C57" s="89"/>
      <c r="D57" s="86"/>
      <c r="E57" s="86"/>
    </row>
    <row r="58" spans="1:5" ht="15" customHeight="1" x14ac:dyDescent="0.25">
      <c r="A58" s="88" t="s">
        <v>355</v>
      </c>
      <c r="B58" s="88" t="s">
        <v>187</v>
      </c>
      <c r="C58" s="89"/>
      <c r="D58" s="86"/>
      <c r="E58" s="86"/>
    </row>
    <row r="59" spans="1:5" ht="15" customHeight="1" x14ac:dyDescent="0.25">
      <c r="A59" s="88" t="s">
        <v>356</v>
      </c>
      <c r="B59" s="88" t="s">
        <v>186</v>
      </c>
      <c r="C59" s="89"/>
      <c r="D59" s="86"/>
      <c r="E59" s="86"/>
    </row>
    <row r="60" spans="1:5" ht="15" customHeight="1" x14ac:dyDescent="0.25">
      <c r="A60" s="88" t="s">
        <v>357</v>
      </c>
      <c r="B60" s="88" t="s">
        <v>185</v>
      </c>
      <c r="C60" s="89"/>
      <c r="D60" s="86"/>
      <c r="E60" s="86"/>
    </row>
    <row r="61" spans="1:5" ht="15" customHeight="1" x14ac:dyDescent="0.25">
      <c r="A61" s="88" t="s">
        <v>358</v>
      </c>
      <c r="B61" s="88" t="s">
        <v>184</v>
      </c>
      <c r="C61" s="89"/>
      <c r="D61" s="86"/>
      <c r="E61" s="86"/>
    </row>
    <row r="62" spans="1:5" ht="15" customHeight="1" x14ac:dyDescent="0.25">
      <c r="A62" s="88" t="s">
        <v>359</v>
      </c>
      <c r="B62" s="88" t="s">
        <v>183</v>
      </c>
      <c r="C62" s="89"/>
      <c r="D62" s="86"/>
      <c r="E62" s="86"/>
    </row>
    <row r="63" spans="1:5" ht="15" customHeight="1" x14ac:dyDescent="0.25">
      <c r="A63" s="88" t="s">
        <v>360</v>
      </c>
      <c r="B63" s="88" t="s">
        <v>182</v>
      </c>
      <c r="C63" s="89"/>
      <c r="D63" s="86"/>
      <c r="E63" s="86"/>
    </row>
    <row r="64" spans="1:5" ht="15" customHeight="1" x14ac:dyDescent="0.25">
      <c r="A64" s="88" t="s">
        <v>361</v>
      </c>
      <c r="B64" s="88" t="s">
        <v>181</v>
      </c>
      <c r="C64" s="89"/>
      <c r="D64" s="86"/>
      <c r="E64" s="86"/>
    </row>
    <row r="65" spans="1:5" ht="15" customHeight="1" x14ac:dyDescent="0.25">
      <c r="A65" s="88" t="s">
        <v>362</v>
      </c>
      <c r="B65" s="88" t="s">
        <v>180</v>
      </c>
      <c r="C65" s="89"/>
      <c r="D65" s="86"/>
      <c r="E65" s="86"/>
    </row>
    <row r="66" spans="1:5" ht="15" customHeight="1" x14ac:dyDescent="0.25">
      <c r="A66" s="88" t="s">
        <v>363</v>
      </c>
      <c r="B66" s="88" t="s">
        <v>179</v>
      </c>
      <c r="C66" s="89"/>
      <c r="D66" s="86"/>
      <c r="E66" s="86"/>
    </row>
    <row r="67" spans="1:5" ht="15" customHeight="1" x14ac:dyDescent="0.25">
      <c r="A67" s="88" t="s">
        <v>364</v>
      </c>
      <c r="B67" s="88" t="s">
        <v>178</v>
      </c>
      <c r="C67" s="89"/>
      <c r="D67" s="86"/>
      <c r="E67" s="86"/>
    </row>
    <row r="68" spans="1:5" ht="15" customHeight="1" x14ac:dyDescent="0.25">
      <c r="A68" s="88" t="s">
        <v>365</v>
      </c>
      <c r="B68" s="88" t="s">
        <v>177</v>
      </c>
      <c r="C68" s="89"/>
      <c r="D68" s="86"/>
      <c r="E68" s="86"/>
    </row>
    <row r="69" spans="1:5" ht="15" customHeight="1" x14ac:dyDescent="0.25">
      <c r="A69" s="88" t="s">
        <v>366</v>
      </c>
      <c r="B69" s="88" t="s">
        <v>176</v>
      </c>
      <c r="C69" s="89"/>
      <c r="D69" s="86"/>
      <c r="E69" s="86"/>
    </row>
    <row r="70" spans="1:5" ht="15" customHeight="1" x14ac:dyDescent="0.25">
      <c r="A70" s="88" t="s">
        <v>367</v>
      </c>
      <c r="B70" s="88" t="s">
        <v>175</v>
      </c>
      <c r="C70" s="89"/>
      <c r="D70" s="86"/>
      <c r="E70" s="86"/>
    </row>
    <row r="71" spans="1:5" ht="15" customHeight="1" x14ac:dyDescent="0.25">
      <c r="A71" s="88" t="s">
        <v>174</v>
      </c>
      <c r="B71" s="88" t="s">
        <v>368</v>
      </c>
      <c r="C71" s="89"/>
      <c r="D71" s="86"/>
      <c r="E71" s="86"/>
    </row>
    <row r="72" spans="1:5" ht="15" customHeight="1" x14ac:dyDescent="0.25">
      <c r="B72" s="88" t="s">
        <v>248</v>
      </c>
      <c r="C72" s="86">
        <f>SUM(C2:C71)</f>
        <v>908</v>
      </c>
      <c r="D72" s="86">
        <f t="shared" ref="D72:E72" si="0">SUM(D2:D71)</f>
        <v>245</v>
      </c>
      <c r="E72" s="86">
        <f t="shared" si="0"/>
        <v>663</v>
      </c>
    </row>
  </sheetData>
  <sheetProtection password="C3C6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C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3" t="s">
        <v>513</v>
      </c>
      <c r="B1" s="224"/>
      <c r="C1" s="58" t="s">
        <v>510</v>
      </c>
      <c r="D1" s="47" t="s">
        <v>508</v>
      </c>
      <c r="E1" s="43" t="s">
        <v>509</v>
      </c>
      <c r="F1" s="43" t="s">
        <v>501</v>
      </c>
      <c r="G1" s="43" t="s">
        <v>502</v>
      </c>
      <c r="H1" s="44" t="s">
        <v>517</v>
      </c>
      <c r="I1" s="45" t="s">
        <v>503</v>
      </c>
      <c r="J1" s="46" t="s">
        <v>504</v>
      </c>
      <c r="K1" s="42" t="s">
        <v>505</v>
      </c>
      <c r="L1" s="42" t="s">
        <v>506</v>
      </c>
      <c r="M1" s="42" t="s">
        <v>507</v>
      </c>
    </row>
    <row r="2" spans="1:13" ht="13.9" customHeight="1" x14ac:dyDescent="0.25">
      <c r="A2" s="39"/>
      <c r="B2" s="38"/>
      <c r="C2" s="65">
        <v>1</v>
      </c>
      <c r="D2" s="29">
        <f t="shared" ref="D2:M2" si="0">C2+1</f>
        <v>2</v>
      </c>
      <c r="E2" s="29">
        <f t="shared" si="0"/>
        <v>3</v>
      </c>
      <c r="F2" s="29">
        <f t="shared" si="0"/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66" t="s">
        <v>91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15">
        <f>+'[1]Table 8 Membership 2.1.14'!K3</f>
        <v>0</v>
      </c>
      <c r="D4" s="54">
        <f>+'10.1.14_SIS'!CK5</f>
        <v>0</v>
      </c>
      <c r="E4" s="54">
        <f t="shared" ref="E4:E35" si="1">D4-C4</f>
        <v>0</v>
      </c>
      <c r="F4" s="54">
        <f t="shared" ref="F4:F35" si="2">IF(E4&gt;0,E4,0)</f>
        <v>0</v>
      </c>
      <c r="G4" s="54">
        <f t="shared" ref="G4:G35" si="3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 t="shared" ref="J4:J35" si="4">H4+I4</f>
        <v>5543.3384413349831</v>
      </c>
      <c r="K4" s="14">
        <f t="shared" ref="K4:K35" si="5">E4*J4</f>
        <v>0</v>
      </c>
      <c r="L4" s="13">
        <f t="shared" ref="L4:L35" si="6">IF(K4&gt;0,K4,0)</f>
        <v>0</v>
      </c>
      <c r="M4" s="13">
        <f t="shared" ref="M4:M35" si="7">IF(K4&lt;0,K4,0)</f>
        <v>0</v>
      </c>
    </row>
    <row r="5" spans="1:13" ht="14.25" x14ac:dyDescent="0.2">
      <c r="A5" s="59">
        <v>2</v>
      </c>
      <c r="B5" s="20" t="s">
        <v>162</v>
      </c>
      <c r="C5" s="15">
        <f>+'[1]Table 8 Membership 2.1.14'!K4</f>
        <v>0</v>
      </c>
      <c r="D5" s="54">
        <f>+'10.1.14_SIS'!CK6</f>
        <v>0</v>
      </c>
      <c r="E5" s="54">
        <f t="shared" si="1"/>
        <v>0</v>
      </c>
      <c r="F5" s="54">
        <f t="shared" si="2"/>
        <v>0</v>
      </c>
      <c r="G5" s="54">
        <f t="shared" si="3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si="4"/>
        <v>7158.9466417386639</v>
      </c>
      <c r="K5" s="14">
        <f t="shared" si="5"/>
        <v>0</v>
      </c>
      <c r="L5" s="13">
        <f t="shared" si="6"/>
        <v>0</v>
      </c>
      <c r="M5" s="13">
        <f t="shared" si="7"/>
        <v>0</v>
      </c>
    </row>
    <row r="6" spans="1:13" ht="14.25" x14ac:dyDescent="0.2">
      <c r="A6" s="59">
        <v>3</v>
      </c>
      <c r="B6" s="20" t="s">
        <v>161</v>
      </c>
      <c r="C6" s="15">
        <f>+'[1]Table 8 Membership 2.1.14'!K5</f>
        <v>0</v>
      </c>
      <c r="D6" s="54">
        <f>+'10.1.14_SIS'!CK7</f>
        <v>0</v>
      </c>
      <c r="E6" s="54">
        <f t="shared" si="1"/>
        <v>0</v>
      </c>
      <c r="F6" s="54">
        <f t="shared" si="2"/>
        <v>0</v>
      </c>
      <c r="G6" s="54">
        <f t="shared" si="3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4"/>
        <v>4752.026202739682</v>
      </c>
      <c r="K6" s="14">
        <f t="shared" si="5"/>
        <v>0</v>
      </c>
      <c r="L6" s="13">
        <f t="shared" si="6"/>
        <v>0</v>
      </c>
      <c r="M6" s="13">
        <f t="shared" si="7"/>
        <v>0</v>
      </c>
    </row>
    <row r="7" spans="1:13" ht="14.25" x14ac:dyDescent="0.2">
      <c r="A7" s="59">
        <v>4</v>
      </c>
      <c r="B7" s="20" t="s">
        <v>160</v>
      </c>
      <c r="C7" s="15">
        <f>+'[1]Table 8 Membership 2.1.14'!K6</f>
        <v>0</v>
      </c>
      <c r="D7" s="54">
        <f>+'10.1.14_SIS'!CK8</f>
        <v>0</v>
      </c>
      <c r="E7" s="54">
        <f t="shared" si="1"/>
        <v>0</v>
      </c>
      <c r="F7" s="54">
        <f t="shared" si="2"/>
        <v>0</v>
      </c>
      <c r="G7" s="54">
        <f t="shared" si="3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4"/>
        <v>6704.8181446878571</v>
      </c>
      <c r="K7" s="14">
        <f t="shared" si="5"/>
        <v>0</v>
      </c>
      <c r="L7" s="13">
        <f t="shared" si="6"/>
        <v>0</v>
      </c>
      <c r="M7" s="13">
        <f t="shared" si="7"/>
        <v>0</v>
      </c>
    </row>
    <row r="8" spans="1:13" ht="14.25" x14ac:dyDescent="0.2">
      <c r="A8" s="60">
        <v>5</v>
      </c>
      <c r="B8" s="22" t="s">
        <v>159</v>
      </c>
      <c r="C8" s="12">
        <f>+'[1]Table 8 Membership 2.1.14'!K7</f>
        <v>0</v>
      </c>
      <c r="D8" s="55">
        <f>+'10.1.14_SIS'!CK9</f>
        <v>0</v>
      </c>
      <c r="E8" s="55">
        <f t="shared" si="1"/>
        <v>0</v>
      </c>
      <c r="F8" s="55">
        <f t="shared" si="2"/>
        <v>0</v>
      </c>
      <c r="G8" s="55">
        <f t="shared" si="3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4"/>
        <v>5824.8505660099108</v>
      </c>
      <c r="K8" s="10">
        <f t="shared" si="5"/>
        <v>0</v>
      </c>
      <c r="L8" s="11">
        <f t="shared" si="6"/>
        <v>0</v>
      </c>
      <c r="M8" s="11">
        <f t="shared" si="7"/>
        <v>0</v>
      </c>
    </row>
    <row r="9" spans="1:13" ht="14.25" x14ac:dyDescent="0.2">
      <c r="A9" s="59">
        <v>6</v>
      </c>
      <c r="B9" s="20" t="s">
        <v>158</v>
      </c>
      <c r="C9" s="15">
        <f>+'[1]Table 8 Membership 2.1.14'!K8</f>
        <v>0</v>
      </c>
      <c r="D9" s="54">
        <f>+'10.1.14_SIS'!CK10</f>
        <v>0</v>
      </c>
      <c r="E9" s="54">
        <f t="shared" si="1"/>
        <v>0</v>
      </c>
      <c r="F9" s="54">
        <f t="shared" si="2"/>
        <v>0</v>
      </c>
      <c r="G9" s="54">
        <f t="shared" si="3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4"/>
        <v>5923.9886124955865</v>
      </c>
      <c r="K9" s="14">
        <f t="shared" si="5"/>
        <v>0</v>
      </c>
      <c r="L9" s="13">
        <f t="shared" si="6"/>
        <v>0</v>
      </c>
      <c r="M9" s="13">
        <f t="shared" si="7"/>
        <v>0</v>
      </c>
    </row>
    <row r="10" spans="1:13" ht="14.25" x14ac:dyDescent="0.2">
      <c r="A10" s="59">
        <v>7</v>
      </c>
      <c r="B10" s="20" t="s">
        <v>157</v>
      </c>
      <c r="C10" s="15">
        <f>+'[1]Table 8 Membership 2.1.14'!K9</f>
        <v>0</v>
      </c>
      <c r="D10" s="54">
        <f>+'10.1.14_SIS'!CK11</f>
        <v>0</v>
      </c>
      <c r="E10" s="54">
        <f t="shared" si="1"/>
        <v>0</v>
      </c>
      <c r="F10" s="54">
        <f t="shared" si="2"/>
        <v>0</v>
      </c>
      <c r="G10" s="54">
        <f t="shared" si="3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4"/>
        <v>2999.923196347032</v>
      </c>
      <c r="K10" s="14">
        <f t="shared" si="5"/>
        <v>0</v>
      </c>
      <c r="L10" s="13">
        <f t="shared" si="6"/>
        <v>0</v>
      </c>
      <c r="M10" s="13">
        <f t="shared" si="7"/>
        <v>0</v>
      </c>
    </row>
    <row r="11" spans="1:13" ht="14.25" x14ac:dyDescent="0.2">
      <c r="A11" s="59">
        <v>8</v>
      </c>
      <c r="B11" s="20" t="s">
        <v>156</v>
      </c>
      <c r="C11" s="15">
        <f>+'[1]Table 8 Membership 2.1.14'!K10</f>
        <v>0</v>
      </c>
      <c r="D11" s="54">
        <f>+'10.1.14_SIS'!CK12</f>
        <v>0</v>
      </c>
      <c r="E11" s="54">
        <f t="shared" si="1"/>
        <v>0</v>
      </c>
      <c r="F11" s="54">
        <f t="shared" si="2"/>
        <v>0</v>
      </c>
      <c r="G11" s="54">
        <f t="shared" si="3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4"/>
        <v>5395.5624595588542</v>
      </c>
      <c r="K11" s="14">
        <f t="shared" si="5"/>
        <v>0</v>
      </c>
      <c r="L11" s="13">
        <f t="shared" si="6"/>
        <v>0</v>
      </c>
      <c r="M11" s="13">
        <f t="shared" si="7"/>
        <v>0</v>
      </c>
    </row>
    <row r="12" spans="1:13" ht="14.25" x14ac:dyDescent="0.2">
      <c r="A12" s="59">
        <v>9</v>
      </c>
      <c r="B12" s="20" t="s">
        <v>155</v>
      </c>
      <c r="C12" s="15">
        <f>+'[1]Table 8 Membership 2.1.14'!K11</f>
        <v>0</v>
      </c>
      <c r="D12" s="54">
        <f>+'10.1.14_SIS'!CK13</f>
        <v>0</v>
      </c>
      <c r="E12" s="54">
        <f t="shared" si="1"/>
        <v>0</v>
      </c>
      <c r="F12" s="54">
        <f t="shared" si="2"/>
        <v>0</v>
      </c>
      <c r="G12" s="54">
        <f t="shared" si="3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4"/>
        <v>5377.221507204501</v>
      </c>
      <c r="K12" s="14">
        <f t="shared" si="5"/>
        <v>0</v>
      </c>
      <c r="L12" s="13">
        <f t="shared" si="6"/>
        <v>0</v>
      </c>
      <c r="M12" s="13">
        <f t="shared" si="7"/>
        <v>0</v>
      </c>
    </row>
    <row r="13" spans="1:13" ht="14.25" x14ac:dyDescent="0.2">
      <c r="A13" s="60">
        <v>10</v>
      </c>
      <c r="B13" s="22" t="s">
        <v>154</v>
      </c>
      <c r="C13" s="12">
        <f>+'[1]Table 8 Membership 2.1.14'!K12</f>
        <v>0</v>
      </c>
      <c r="D13" s="55">
        <f>+'10.1.14_SIS'!CK14</f>
        <v>0</v>
      </c>
      <c r="E13" s="55">
        <f t="shared" si="1"/>
        <v>0</v>
      </c>
      <c r="F13" s="55">
        <f t="shared" si="2"/>
        <v>0</v>
      </c>
      <c r="G13" s="55">
        <f t="shared" si="3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4"/>
        <v>4992.4147339184719</v>
      </c>
      <c r="K13" s="10">
        <f t="shared" si="5"/>
        <v>0</v>
      </c>
      <c r="L13" s="11">
        <f t="shared" si="6"/>
        <v>0</v>
      </c>
      <c r="M13" s="11">
        <f t="shared" si="7"/>
        <v>0</v>
      </c>
    </row>
    <row r="14" spans="1:13" ht="14.25" x14ac:dyDescent="0.2">
      <c r="A14" s="59">
        <v>11</v>
      </c>
      <c r="B14" s="20" t="s">
        <v>153</v>
      </c>
      <c r="C14" s="15">
        <f>+'[1]Table 8 Membership 2.1.14'!K13</f>
        <v>0</v>
      </c>
      <c r="D14" s="54">
        <f>+'10.1.14_SIS'!CK15</f>
        <v>0</v>
      </c>
      <c r="E14" s="54">
        <f t="shared" si="1"/>
        <v>0</v>
      </c>
      <c r="F14" s="54">
        <f t="shared" si="2"/>
        <v>0</v>
      </c>
      <c r="G14" s="54">
        <f t="shared" si="3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4"/>
        <v>7805.0872236353352</v>
      </c>
      <c r="K14" s="14">
        <f t="shared" si="5"/>
        <v>0</v>
      </c>
      <c r="L14" s="13">
        <f t="shared" si="6"/>
        <v>0</v>
      </c>
      <c r="M14" s="13">
        <f t="shared" si="7"/>
        <v>0</v>
      </c>
    </row>
    <row r="15" spans="1:13" ht="14.25" x14ac:dyDescent="0.2">
      <c r="A15" s="59">
        <v>12</v>
      </c>
      <c r="B15" s="20" t="s">
        <v>152</v>
      </c>
      <c r="C15" s="15">
        <f>+'[1]Table 8 Membership 2.1.14'!K14</f>
        <v>0</v>
      </c>
      <c r="D15" s="54">
        <f>+'10.1.14_SIS'!CK16</f>
        <v>0</v>
      </c>
      <c r="E15" s="54">
        <f t="shared" si="1"/>
        <v>0</v>
      </c>
      <c r="F15" s="54">
        <f t="shared" si="2"/>
        <v>0</v>
      </c>
      <c r="G15" s="54">
        <f t="shared" si="3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4"/>
        <v>2729.9140983606558</v>
      </c>
      <c r="K15" s="14">
        <f t="shared" si="5"/>
        <v>0</v>
      </c>
      <c r="L15" s="13">
        <f t="shared" si="6"/>
        <v>0</v>
      </c>
      <c r="M15" s="13">
        <f t="shared" si="7"/>
        <v>0</v>
      </c>
    </row>
    <row r="16" spans="1:13" ht="14.25" x14ac:dyDescent="0.2">
      <c r="A16" s="59">
        <v>13</v>
      </c>
      <c r="B16" s="20" t="s">
        <v>151</v>
      </c>
      <c r="C16" s="15">
        <f>+'[1]Table 8 Membership 2.1.14'!K15</f>
        <v>0</v>
      </c>
      <c r="D16" s="54">
        <f>+'10.1.14_SIS'!CK17</f>
        <v>0</v>
      </c>
      <c r="E16" s="54">
        <f t="shared" si="1"/>
        <v>0</v>
      </c>
      <c r="F16" s="54">
        <f t="shared" si="2"/>
        <v>0</v>
      </c>
      <c r="G16" s="54">
        <f t="shared" si="3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4"/>
        <v>7183.0597758332215</v>
      </c>
      <c r="K16" s="14">
        <f t="shared" si="5"/>
        <v>0</v>
      </c>
      <c r="L16" s="13">
        <f t="shared" si="6"/>
        <v>0</v>
      </c>
      <c r="M16" s="13">
        <f t="shared" si="7"/>
        <v>0</v>
      </c>
    </row>
    <row r="17" spans="1:13" ht="14.25" x14ac:dyDescent="0.2">
      <c r="A17" s="59">
        <v>14</v>
      </c>
      <c r="B17" s="20" t="s">
        <v>150</v>
      </c>
      <c r="C17" s="15">
        <f>+'[1]Table 8 Membership 2.1.14'!K16</f>
        <v>0</v>
      </c>
      <c r="D17" s="54">
        <f>+'10.1.14_SIS'!CK18</f>
        <v>0</v>
      </c>
      <c r="E17" s="54">
        <f t="shared" si="1"/>
        <v>0</v>
      </c>
      <c r="F17" s="54">
        <f t="shared" si="2"/>
        <v>0</v>
      </c>
      <c r="G17" s="54">
        <f t="shared" si="3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4"/>
        <v>6144.9309412499997</v>
      </c>
      <c r="K17" s="14">
        <f t="shared" si="5"/>
        <v>0</v>
      </c>
      <c r="L17" s="13">
        <f t="shared" si="6"/>
        <v>0</v>
      </c>
      <c r="M17" s="13">
        <f t="shared" si="7"/>
        <v>0</v>
      </c>
    </row>
    <row r="18" spans="1:13" ht="14.25" x14ac:dyDescent="0.2">
      <c r="A18" s="60">
        <v>15</v>
      </c>
      <c r="B18" s="22" t="s">
        <v>149</v>
      </c>
      <c r="C18" s="12">
        <f>+'[1]Table 8 Membership 2.1.14'!K17</f>
        <v>0</v>
      </c>
      <c r="D18" s="55">
        <f>+'10.1.14_SIS'!CK19</f>
        <v>0</v>
      </c>
      <c r="E18" s="55">
        <f t="shared" si="1"/>
        <v>0</v>
      </c>
      <c r="F18" s="55">
        <f t="shared" si="2"/>
        <v>0</v>
      </c>
      <c r="G18" s="55">
        <f t="shared" si="3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4"/>
        <v>6303.6285214059953</v>
      </c>
      <c r="K18" s="10">
        <f t="shared" si="5"/>
        <v>0</v>
      </c>
      <c r="L18" s="11">
        <f t="shared" si="6"/>
        <v>0</v>
      </c>
      <c r="M18" s="11">
        <f t="shared" si="7"/>
        <v>0</v>
      </c>
    </row>
    <row r="19" spans="1:13" ht="14.25" x14ac:dyDescent="0.2">
      <c r="A19" s="59">
        <v>16</v>
      </c>
      <c r="B19" s="20" t="s">
        <v>148</v>
      </c>
      <c r="C19" s="15">
        <f>+'[1]Table 8 Membership 2.1.14'!K18</f>
        <v>0</v>
      </c>
      <c r="D19" s="54">
        <f>+'10.1.14_SIS'!CK20</f>
        <v>0</v>
      </c>
      <c r="E19" s="54">
        <f t="shared" si="1"/>
        <v>0</v>
      </c>
      <c r="F19" s="54">
        <f t="shared" si="2"/>
        <v>0</v>
      </c>
      <c r="G19" s="54">
        <f t="shared" si="3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4"/>
        <v>2666.9794354342025</v>
      </c>
      <c r="K19" s="14">
        <f t="shared" si="5"/>
        <v>0</v>
      </c>
      <c r="L19" s="13">
        <f t="shared" si="6"/>
        <v>0</v>
      </c>
      <c r="M19" s="13">
        <f t="shared" si="7"/>
        <v>0</v>
      </c>
    </row>
    <row r="20" spans="1:13" ht="14.25" x14ac:dyDescent="0.2">
      <c r="A20" s="59">
        <v>17</v>
      </c>
      <c r="B20" s="20" t="s">
        <v>147</v>
      </c>
      <c r="C20" s="15">
        <f>+'[1]Table 8 Membership 2.1.14'!K19</f>
        <v>0</v>
      </c>
      <c r="D20" s="54">
        <f>+'10.1.14_SIS'!CK21</f>
        <v>0</v>
      </c>
      <c r="E20" s="54">
        <f t="shared" si="1"/>
        <v>0</v>
      </c>
      <c r="F20" s="54">
        <f t="shared" si="2"/>
        <v>0</v>
      </c>
      <c r="G20" s="54">
        <f t="shared" si="3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4"/>
        <v>4165.0756609935179</v>
      </c>
      <c r="K20" s="14">
        <f t="shared" si="5"/>
        <v>0</v>
      </c>
      <c r="L20" s="13">
        <f t="shared" si="6"/>
        <v>0</v>
      </c>
      <c r="M20" s="13">
        <f t="shared" si="7"/>
        <v>0</v>
      </c>
    </row>
    <row r="21" spans="1:13" ht="14.25" x14ac:dyDescent="0.2">
      <c r="A21" s="59">
        <v>18</v>
      </c>
      <c r="B21" s="20" t="s">
        <v>146</v>
      </c>
      <c r="C21" s="15">
        <f>+'[1]Table 8 Membership 2.1.14'!K20</f>
        <v>0</v>
      </c>
      <c r="D21" s="54">
        <f>+'10.1.14_SIS'!CK22</f>
        <v>0</v>
      </c>
      <c r="E21" s="54">
        <f t="shared" si="1"/>
        <v>0</v>
      </c>
      <c r="F21" s="54">
        <f t="shared" si="2"/>
        <v>0</v>
      </c>
      <c r="G21" s="54">
        <f t="shared" si="3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4"/>
        <v>7200.5033500475729</v>
      </c>
      <c r="K21" s="14">
        <f t="shared" si="5"/>
        <v>0</v>
      </c>
      <c r="L21" s="13">
        <f t="shared" si="6"/>
        <v>0</v>
      </c>
      <c r="M21" s="13">
        <f t="shared" si="7"/>
        <v>0</v>
      </c>
    </row>
    <row r="22" spans="1:13" ht="14.25" x14ac:dyDescent="0.2">
      <c r="A22" s="59">
        <v>19</v>
      </c>
      <c r="B22" s="20" t="s">
        <v>145</v>
      </c>
      <c r="C22" s="15">
        <f>+'[1]Table 8 Membership 2.1.14'!K21</f>
        <v>0</v>
      </c>
      <c r="D22" s="54">
        <f>+'10.1.14_SIS'!CK23</f>
        <v>0</v>
      </c>
      <c r="E22" s="54">
        <f t="shared" si="1"/>
        <v>0</v>
      </c>
      <c r="F22" s="54">
        <f t="shared" si="2"/>
        <v>0</v>
      </c>
      <c r="G22" s="54">
        <f t="shared" si="3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4"/>
        <v>6219.8221869460449</v>
      </c>
      <c r="K22" s="14">
        <f t="shared" si="5"/>
        <v>0</v>
      </c>
      <c r="L22" s="13">
        <f t="shared" si="6"/>
        <v>0</v>
      </c>
      <c r="M22" s="13">
        <f t="shared" si="7"/>
        <v>0</v>
      </c>
    </row>
    <row r="23" spans="1:13" ht="14.25" x14ac:dyDescent="0.2">
      <c r="A23" s="60">
        <v>20</v>
      </c>
      <c r="B23" s="22" t="s">
        <v>144</v>
      </c>
      <c r="C23" s="12">
        <f>+'[1]Table 8 Membership 2.1.14'!K22</f>
        <v>0</v>
      </c>
      <c r="D23" s="55">
        <f>+'10.1.14_SIS'!CK24</f>
        <v>0</v>
      </c>
      <c r="E23" s="55">
        <f t="shared" si="1"/>
        <v>0</v>
      </c>
      <c r="F23" s="55">
        <f t="shared" si="2"/>
        <v>0</v>
      </c>
      <c r="G23" s="55">
        <f t="shared" si="3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4"/>
        <v>5864.6901565562011</v>
      </c>
      <c r="K23" s="10">
        <f t="shared" si="5"/>
        <v>0</v>
      </c>
      <c r="L23" s="11">
        <f t="shared" si="6"/>
        <v>0</v>
      </c>
      <c r="M23" s="11">
        <f t="shared" si="7"/>
        <v>0</v>
      </c>
    </row>
    <row r="24" spans="1:13" ht="14.25" x14ac:dyDescent="0.2">
      <c r="A24" s="59">
        <v>21</v>
      </c>
      <c r="B24" s="20" t="s">
        <v>143</v>
      </c>
      <c r="C24" s="15">
        <f>+'[1]Table 8 Membership 2.1.14'!K23</f>
        <v>0</v>
      </c>
      <c r="D24" s="54">
        <f>+'10.1.14_SIS'!CK25</f>
        <v>0</v>
      </c>
      <c r="E24" s="54">
        <f t="shared" si="1"/>
        <v>0</v>
      </c>
      <c r="F24" s="54">
        <f t="shared" si="2"/>
        <v>0</v>
      </c>
      <c r="G24" s="54">
        <f t="shared" si="3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4"/>
        <v>6692.6542295867766</v>
      </c>
      <c r="K24" s="14">
        <f t="shared" si="5"/>
        <v>0</v>
      </c>
      <c r="L24" s="13">
        <f t="shared" si="6"/>
        <v>0</v>
      </c>
      <c r="M24" s="13">
        <f t="shared" si="7"/>
        <v>0</v>
      </c>
    </row>
    <row r="25" spans="1:13" ht="14.25" x14ac:dyDescent="0.2">
      <c r="A25" s="59">
        <v>22</v>
      </c>
      <c r="B25" s="20" t="s">
        <v>142</v>
      </c>
      <c r="C25" s="15">
        <f>+'[1]Table 8 Membership 2.1.14'!K24</f>
        <v>0</v>
      </c>
      <c r="D25" s="54">
        <f>+'10.1.14_SIS'!CK26</f>
        <v>0</v>
      </c>
      <c r="E25" s="54">
        <f t="shared" si="1"/>
        <v>0</v>
      </c>
      <c r="F25" s="54">
        <f t="shared" si="2"/>
        <v>0</v>
      </c>
      <c r="G25" s="54">
        <f t="shared" si="3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4"/>
        <v>6912.4699808195992</v>
      </c>
      <c r="K25" s="14">
        <f t="shared" si="5"/>
        <v>0</v>
      </c>
      <c r="L25" s="13">
        <f t="shared" si="6"/>
        <v>0</v>
      </c>
      <c r="M25" s="13">
        <f t="shared" si="7"/>
        <v>0</v>
      </c>
    </row>
    <row r="26" spans="1:13" ht="14.25" x14ac:dyDescent="0.2">
      <c r="A26" s="59">
        <v>23</v>
      </c>
      <c r="B26" s="20" t="s">
        <v>141</v>
      </c>
      <c r="C26" s="15">
        <f>+'[1]Table 8 Membership 2.1.14'!K25</f>
        <v>0</v>
      </c>
      <c r="D26" s="54">
        <f>+'10.1.14_SIS'!CK27</f>
        <v>0</v>
      </c>
      <c r="E26" s="54">
        <f t="shared" si="1"/>
        <v>0</v>
      </c>
      <c r="F26" s="54">
        <f t="shared" si="2"/>
        <v>0</v>
      </c>
      <c r="G26" s="54">
        <f t="shared" si="3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4"/>
        <v>5699.6015265979158</v>
      </c>
      <c r="K26" s="14">
        <f t="shared" si="5"/>
        <v>0</v>
      </c>
      <c r="L26" s="13">
        <f t="shared" si="6"/>
        <v>0</v>
      </c>
      <c r="M26" s="13">
        <f t="shared" si="7"/>
        <v>0</v>
      </c>
    </row>
    <row r="27" spans="1:13" ht="14.25" x14ac:dyDescent="0.2">
      <c r="A27" s="59">
        <v>24</v>
      </c>
      <c r="B27" s="20" t="s">
        <v>140</v>
      </c>
      <c r="C27" s="15">
        <f>+'[1]Table 8 Membership 2.1.14'!K26</f>
        <v>0</v>
      </c>
      <c r="D27" s="54">
        <f>+'10.1.14_SIS'!CK28</f>
        <v>0</v>
      </c>
      <c r="E27" s="54">
        <f t="shared" si="1"/>
        <v>0</v>
      </c>
      <c r="F27" s="54">
        <f t="shared" si="2"/>
        <v>0</v>
      </c>
      <c r="G27" s="54">
        <f t="shared" si="3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4"/>
        <v>3465.9240361576999</v>
      </c>
      <c r="K27" s="14">
        <f t="shared" si="5"/>
        <v>0</v>
      </c>
      <c r="L27" s="13">
        <f t="shared" si="6"/>
        <v>0</v>
      </c>
      <c r="M27" s="13">
        <f t="shared" si="7"/>
        <v>0</v>
      </c>
    </row>
    <row r="28" spans="1:13" ht="14.25" x14ac:dyDescent="0.2">
      <c r="A28" s="60">
        <v>25</v>
      </c>
      <c r="B28" s="22" t="s">
        <v>139</v>
      </c>
      <c r="C28" s="12">
        <f>+'[1]Table 8 Membership 2.1.14'!K27</f>
        <v>0</v>
      </c>
      <c r="D28" s="55">
        <f>+'10.1.14_SIS'!CK29</f>
        <v>0</v>
      </c>
      <c r="E28" s="55">
        <f t="shared" si="1"/>
        <v>0</v>
      </c>
      <c r="F28" s="55">
        <f t="shared" si="2"/>
        <v>0</v>
      </c>
      <c r="G28" s="55">
        <f t="shared" si="3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4"/>
        <v>4826.8020274945702</v>
      </c>
      <c r="K28" s="10">
        <f t="shared" si="5"/>
        <v>0</v>
      </c>
      <c r="L28" s="11">
        <f t="shared" si="6"/>
        <v>0</v>
      </c>
      <c r="M28" s="11">
        <f t="shared" si="7"/>
        <v>0</v>
      </c>
    </row>
    <row r="29" spans="1:13" ht="14.25" x14ac:dyDescent="0.2">
      <c r="A29" s="59">
        <v>26</v>
      </c>
      <c r="B29" s="20" t="s">
        <v>138</v>
      </c>
      <c r="C29" s="15">
        <f>+'[1]Table 8 Membership 2.1.14'!K28</f>
        <v>58</v>
      </c>
      <c r="D29" s="54">
        <f>+'10.1.14_SIS'!CK30</f>
        <v>80</v>
      </c>
      <c r="E29" s="54">
        <f t="shared" si="1"/>
        <v>22</v>
      </c>
      <c r="F29" s="54">
        <f t="shared" si="2"/>
        <v>22</v>
      </c>
      <c r="G29" s="54">
        <f t="shared" si="3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4"/>
        <v>4261.3949970570839</v>
      </c>
      <c r="K29" s="14">
        <f t="shared" si="5"/>
        <v>93750.689935255839</v>
      </c>
      <c r="L29" s="13">
        <f t="shared" si="6"/>
        <v>93750.689935255839</v>
      </c>
      <c r="M29" s="13">
        <f t="shared" si="7"/>
        <v>0</v>
      </c>
    </row>
    <row r="30" spans="1:13" ht="14.25" x14ac:dyDescent="0.2">
      <c r="A30" s="59">
        <v>27</v>
      </c>
      <c r="B30" s="20" t="s">
        <v>137</v>
      </c>
      <c r="C30" s="15">
        <f>+'[1]Table 8 Membership 2.1.14'!K29</f>
        <v>0</v>
      </c>
      <c r="D30" s="54">
        <f>+'10.1.14_SIS'!CK31</f>
        <v>0</v>
      </c>
      <c r="E30" s="54">
        <f t="shared" si="1"/>
        <v>0</v>
      </c>
      <c r="F30" s="54">
        <f t="shared" si="2"/>
        <v>0</v>
      </c>
      <c r="G30" s="54">
        <f t="shared" si="3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4"/>
        <v>6497.961383997701</v>
      </c>
      <c r="K30" s="14">
        <f t="shared" si="5"/>
        <v>0</v>
      </c>
      <c r="L30" s="13">
        <f t="shared" si="6"/>
        <v>0</v>
      </c>
      <c r="M30" s="13">
        <f t="shared" si="7"/>
        <v>0</v>
      </c>
    </row>
    <row r="31" spans="1:13" ht="14.25" x14ac:dyDescent="0.2">
      <c r="A31" s="59">
        <v>28</v>
      </c>
      <c r="B31" s="20" t="s">
        <v>136</v>
      </c>
      <c r="C31" s="15">
        <f>+'[1]Table 8 Membership 2.1.14'!K30</f>
        <v>0</v>
      </c>
      <c r="D31" s="54">
        <f>+'10.1.14_SIS'!CK32</f>
        <v>0</v>
      </c>
      <c r="E31" s="54">
        <f t="shared" si="1"/>
        <v>0</v>
      </c>
      <c r="F31" s="54">
        <f t="shared" si="2"/>
        <v>0</v>
      </c>
      <c r="G31" s="54">
        <f t="shared" si="3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4"/>
        <v>3831.8158846568822</v>
      </c>
      <c r="K31" s="14">
        <f t="shared" si="5"/>
        <v>0</v>
      </c>
      <c r="L31" s="13">
        <f t="shared" si="6"/>
        <v>0</v>
      </c>
      <c r="M31" s="13">
        <f t="shared" si="7"/>
        <v>0</v>
      </c>
    </row>
    <row r="32" spans="1:13" ht="14.25" x14ac:dyDescent="0.2">
      <c r="A32" s="59">
        <v>29</v>
      </c>
      <c r="B32" s="20" t="s">
        <v>135</v>
      </c>
      <c r="C32" s="15">
        <f>+'[1]Table 8 Membership 2.1.14'!K31</f>
        <v>0</v>
      </c>
      <c r="D32" s="54">
        <f>+'10.1.14_SIS'!CK33</f>
        <v>0</v>
      </c>
      <c r="E32" s="54">
        <f t="shared" si="1"/>
        <v>0</v>
      </c>
      <c r="F32" s="54">
        <f t="shared" si="2"/>
        <v>0</v>
      </c>
      <c r="G32" s="54">
        <f t="shared" si="3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4"/>
        <v>4593.9623210173722</v>
      </c>
      <c r="K32" s="14">
        <f t="shared" si="5"/>
        <v>0</v>
      </c>
      <c r="L32" s="13">
        <f t="shared" si="6"/>
        <v>0</v>
      </c>
      <c r="M32" s="13">
        <f t="shared" si="7"/>
        <v>0</v>
      </c>
    </row>
    <row r="33" spans="1:13" ht="14.25" x14ac:dyDescent="0.2">
      <c r="A33" s="60">
        <v>30</v>
      </c>
      <c r="B33" s="22" t="s">
        <v>134</v>
      </c>
      <c r="C33" s="12">
        <f>+'[1]Table 8 Membership 2.1.14'!K32</f>
        <v>0</v>
      </c>
      <c r="D33" s="55">
        <f>+'10.1.14_SIS'!CK34</f>
        <v>0</v>
      </c>
      <c r="E33" s="55">
        <f t="shared" si="1"/>
        <v>0</v>
      </c>
      <c r="F33" s="55">
        <f t="shared" si="2"/>
        <v>0</v>
      </c>
      <c r="G33" s="55">
        <f t="shared" si="3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4"/>
        <v>6531.7027273996764</v>
      </c>
      <c r="K33" s="10">
        <f t="shared" si="5"/>
        <v>0</v>
      </c>
      <c r="L33" s="11">
        <f t="shared" si="6"/>
        <v>0</v>
      </c>
      <c r="M33" s="11">
        <f t="shared" si="7"/>
        <v>0</v>
      </c>
    </row>
    <row r="34" spans="1:13" ht="14.25" x14ac:dyDescent="0.2">
      <c r="A34" s="59">
        <v>31</v>
      </c>
      <c r="B34" s="20" t="s">
        <v>133</v>
      </c>
      <c r="C34" s="15">
        <f>+'[1]Table 8 Membership 2.1.14'!K33</f>
        <v>0</v>
      </c>
      <c r="D34" s="54">
        <f>+'10.1.14_SIS'!CK35</f>
        <v>0</v>
      </c>
      <c r="E34" s="54">
        <f t="shared" si="1"/>
        <v>0</v>
      </c>
      <c r="F34" s="54">
        <f t="shared" si="2"/>
        <v>0</v>
      </c>
      <c r="G34" s="54">
        <f t="shared" si="3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4"/>
        <v>5141.447671686853</v>
      </c>
      <c r="K34" s="14">
        <f t="shared" si="5"/>
        <v>0</v>
      </c>
      <c r="L34" s="13">
        <f t="shared" si="6"/>
        <v>0</v>
      </c>
      <c r="M34" s="13">
        <f t="shared" si="7"/>
        <v>0</v>
      </c>
    </row>
    <row r="35" spans="1:13" ht="14.25" x14ac:dyDescent="0.2">
      <c r="A35" s="59">
        <v>32</v>
      </c>
      <c r="B35" s="20" t="s">
        <v>132</v>
      </c>
      <c r="C35" s="15">
        <f>+'[1]Table 8 Membership 2.1.14'!K34</f>
        <v>0</v>
      </c>
      <c r="D35" s="54">
        <f>+'10.1.14_SIS'!CK36</f>
        <v>0</v>
      </c>
      <c r="E35" s="54">
        <f t="shared" si="1"/>
        <v>0</v>
      </c>
      <c r="F35" s="54">
        <f t="shared" si="2"/>
        <v>0</v>
      </c>
      <c r="G35" s="54">
        <f t="shared" si="3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4"/>
        <v>6212.5891890611274</v>
      </c>
      <c r="K35" s="14">
        <f t="shared" si="5"/>
        <v>0</v>
      </c>
      <c r="L35" s="13">
        <f t="shared" si="6"/>
        <v>0</v>
      </c>
      <c r="M35" s="13">
        <f t="shared" si="7"/>
        <v>0</v>
      </c>
    </row>
    <row r="36" spans="1:13" ht="14.25" x14ac:dyDescent="0.2">
      <c r="A36" s="59">
        <v>33</v>
      </c>
      <c r="B36" s="20" t="s">
        <v>131</v>
      </c>
      <c r="C36" s="15">
        <f>+'[1]Table 8 Membership 2.1.14'!K35</f>
        <v>0</v>
      </c>
      <c r="D36" s="54">
        <f>+'10.1.14_SIS'!CK37</f>
        <v>0</v>
      </c>
      <c r="E36" s="54">
        <f t="shared" ref="E36:E67" si="8">D36-C36</f>
        <v>0</v>
      </c>
      <c r="F36" s="54">
        <f t="shared" ref="F36:F67" si="9">IF(E36&gt;0,E36,0)</f>
        <v>0</v>
      </c>
      <c r="G36" s="54">
        <f t="shared" ref="G36:G67" si="10">IF(E36&lt;0,E36,0)</f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ref="J36:J67" si="11">H36+I36</f>
        <v>6111.5354558085237</v>
      </c>
      <c r="K36" s="14">
        <f t="shared" ref="K36:K67" si="12">E36*J36</f>
        <v>0</v>
      </c>
      <c r="L36" s="13">
        <f t="shared" ref="L36:L67" si="13">IF(K36&gt;0,K36,0)</f>
        <v>0</v>
      </c>
      <c r="M36" s="13">
        <f t="shared" ref="M36:M67" si="14">IF(K36&lt;0,K36,0)</f>
        <v>0</v>
      </c>
    </row>
    <row r="37" spans="1:13" ht="14.25" x14ac:dyDescent="0.2">
      <c r="A37" s="59">
        <v>34</v>
      </c>
      <c r="B37" s="20" t="s">
        <v>130</v>
      </c>
      <c r="C37" s="15">
        <f>+'[1]Table 8 Membership 2.1.14'!K36</f>
        <v>0</v>
      </c>
      <c r="D37" s="54">
        <f>+'10.1.14_SIS'!CK38</f>
        <v>0</v>
      </c>
      <c r="E37" s="54">
        <f t="shared" si="8"/>
        <v>0</v>
      </c>
      <c r="F37" s="54">
        <f t="shared" si="9"/>
        <v>0</v>
      </c>
      <c r="G37" s="54">
        <f t="shared" si="10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11"/>
        <v>6936.2076842789011</v>
      </c>
      <c r="K37" s="14">
        <f t="shared" si="12"/>
        <v>0</v>
      </c>
      <c r="L37" s="13">
        <f t="shared" si="13"/>
        <v>0</v>
      </c>
      <c r="M37" s="13">
        <f t="shared" si="14"/>
        <v>0</v>
      </c>
    </row>
    <row r="38" spans="1:13" ht="14.25" x14ac:dyDescent="0.2">
      <c r="A38" s="60">
        <v>35</v>
      </c>
      <c r="B38" s="22" t="s">
        <v>129</v>
      </c>
      <c r="C38" s="12">
        <f>+'[1]Table 8 Membership 2.1.14'!K37</f>
        <v>0</v>
      </c>
      <c r="D38" s="55">
        <f>+'10.1.14_SIS'!CK39</f>
        <v>0</v>
      </c>
      <c r="E38" s="55">
        <f t="shared" si="8"/>
        <v>0</v>
      </c>
      <c r="F38" s="55">
        <f t="shared" si="9"/>
        <v>0</v>
      </c>
      <c r="G38" s="55">
        <f t="shared" si="10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11"/>
        <v>5704.2082060477605</v>
      </c>
      <c r="K38" s="10">
        <f t="shared" si="12"/>
        <v>0</v>
      </c>
      <c r="L38" s="11">
        <f t="shared" si="13"/>
        <v>0</v>
      </c>
      <c r="M38" s="11">
        <f t="shared" si="14"/>
        <v>0</v>
      </c>
    </row>
    <row r="39" spans="1:13" ht="14.25" x14ac:dyDescent="0.2">
      <c r="A39" s="59">
        <v>36</v>
      </c>
      <c r="B39" s="20" t="s">
        <v>128</v>
      </c>
      <c r="C39" s="15">
        <f>+'[1]Table 8 Membership 2.1.14'!K38</f>
        <v>399</v>
      </c>
      <c r="D39" s="54">
        <f>+'10.1.14_SIS'!CK40</f>
        <v>461</v>
      </c>
      <c r="E39" s="54">
        <f t="shared" si="8"/>
        <v>62</v>
      </c>
      <c r="F39" s="54">
        <f t="shared" si="9"/>
        <v>62</v>
      </c>
      <c r="G39" s="54">
        <f t="shared" si="10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11"/>
        <v>4348.7345590766217</v>
      </c>
      <c r="K39" s="14">
        <f t="shared" si="12"/>
        <v>269621.54266275052</v>
      </c>
      <c r="L39" s="13">
        <f t="shared" si="13"/>
        <v>269621.54266275052</v>
      </c>
      <c r="M39" s="13">
        <f t="shared" si="14"/>
        <v>0</v>
      </c>
    </row>
    <row r="40" spans="1:13" ht="14.25" x14ac:dyDescent="0.2">
      <c r="A40" s="59">
        <v>37</v>
      </c>
      <c r="B40" s="20" t="s">
        <v>127</v>
      </c>
      <c r="C40" s="15">
        <f>+'[1]Table 8 Membership 2.1.14'!K39</f>
        <v>0</v>
      </c>
      <c r="D40" s="54">
        <f>+'10.1.14_SIS'!CK41</f>
        <v>0</v>
      </c>
      <c r="E40" s="54">
        <f t="shared" si="8"/>
        <v>0</v>
      </c>
      <c r="F40" s="54">
        <f t="shared" si="9"/>
        <v>0</v>
      </c>
      <c r="G40" s="54">
        <f t="shared" si="10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11"/>
        <v>6318.9939260317688</v>
      </c>
      <c r="K40" s="14">
        <f t="shared" si="12"/>
        <v>0</v>
      </c>
      <c r="L40" s="13">
        <f t="shared" si="13"/>
        <v>0</v>
      </c>
      <c r="M40" s="13">
        <f t="shared" si="14"/>
        <v>0</v>
      </c>
    </row>
    <row r="41" spans="1:13" ht="14.25" x14ac:dyDescent="0.2">
      <c r="A41" s="59">
        <v>38</v>
      </c>
      <c r="B41" s="20" t="s">
        <v>126</v>
      </c>
      <c r="C41" s="15">
        <f>+'[1]Table 8 Membership 2.1.14'!K40</f>
        <v>0</v>
      </c>
      <c r="D41" s="54">
        <f>+'10.1.14_SIS'!CK42</f>
        <v>0</v>
      </c>
      <c r="E41" s="54">
        <f t="shared" si="8"/>
        <v>0</v>
      </c>
      <c r="F41" s="54">
        <f t="shared" si="9"/>
        <v>0</v>
      </c>
      <c r="G41" s="54">
        <f t="shared" si="10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11"/>
        <v>2918.7217552916882</v>
      </c>
      <c r="K41" s="14">
        <f t="shared" si="12"/>
        <v>0</v>
      </c>
      <c r="L41" s="13">
        <f t="shared" si="13"/>
        <v>0</v>
      </c>
      <c r="M41" s="13">
        <f t="shared" si="14"/>
        <v>0</v>
      </c>
    </row>
    <row r="42" spans="1:13" ht="14.25" x14ac:dyDescent="0.2">
      <c r="A42" s="59">
        <v>39</v>
      </c>
      <c r="B42" s="20" t="s">
        <v>125</v>
      </c>
      <c r="C42" s="15">
        <f>+'[1]Table 8 Membership 2.1.14'!K41</f>
        <v>0</v>
      </c>
      <c r="D42" s="54">
        <f>+'10.1.14_SIS'!CK43</f>
        <v>0</v>
      </c>
      <c r="E42" s="54">
        <f t="shared" si="8"/>
        <v>0</v>
      </c>
      <c r="F42" s="54">
        <f t="shared" si="9"/>
        <v>0</v>
      </c>
      <c r="G42" s="54">
        <f t="shared" si="10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11"/>
        <v>4436.561411357332</v>
      </c>
      <c r="K42" s="14">
        <f t="shared" si="12"/>
        <v>0</v>
      </c>
      <c r="L42" s="13">
        <f t="shared" si="13"/>
        <v>0</v>
      </c>
      <c r="M42" s="13">
        <f t="shared" si="14"/>
        <v>0</v>
      </c>
    </row>
    <row r="43" spans="1:13" ht="14.25" x14ac:dyDescent="0.2">
      <c r="A43" s="60">
        <v>40</v>
      </c>
      <c r="B43" s="22" t="s">
        <v>124</v>
      </c>
      <c r="C43" s="12">
        <f>+'[1]Table 8 Membership 2.1.14'!K42</f>
        <v>0</v>
      </c>
      <c r="D43" s="55">
        <f>+'10.1.14_SIS'!CK44</f>
        <v>0</v>
      </c>
      <c r="E43" s="55">
        <f t="shared" si="8"/>
        <v>0</v>
      </c>
      <c r="F43" s="55">
        <f t="shared" si="9"/>
        <v>0</v>
      </c>
      <c r="G43" s="55">
        <f t="shared" si="10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11"/>
        <v>5822.0810285698408</v>
      </c>
      <c r="K43" s="10">
        <f t="shared" si="12"/>
        <v>0</v>
      </c>
      <c r="L43" s="11">
        <f t="shared" si="13"/>
        <v>0</v>
      </c>
      <c r="M43" s="11">
        <f t="shared" si="14"/>
        <v>0</v>
      </c>
    </row>
    <row r="44" spans="1:13" ht="14.25" x14ac:dyDescent="0.2">
      <c r="A44" s="59">
        <v>41</v>
      </c>
      <c r="B44" s="20" t="s">
        <v>123</v>
      </c>
      <c r="C44" s="15">
        <f>+'[1]Table 8 Membership 2.1.14'!K43</f>
        <v>0</v>
      </c>
      <c r="D44" s="54">
        <f>+'10.1.14_SIS'!CK45</f>
        <v>0</v>
      </c>
      <c r="E44" s="54">
        <f t="shared" si="8"/>
        <v>0</v>
      </c>
      <c r="F44" s="54">
        <f t="shared" si="9"/>
        <v>0</v>
      </c>
      <c r="G44" s="54">
        <f t="shared" si="10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11"/>
        <v>4177.4148574716473</v>
      </c>
      <c r="K44" s="14">
        <f t="shared" si="12"/>
        <v>0</v>
      </c>
      <c r="L44" s="13">
        <f t="shared" si="13"/>
        <v>0</v>
      </c>
      <c r="M44" s="13">
        <f t="shared" si="14"/>
        <v>0</v>
      </c>
    </row>
    <row r="45" spans="1:13" ht="14.25" x14ac:dyDescent="0.2">
      <c r="A45" s="59">
        <v>42</v>
      </c>
      <c r="B45" s="20" t="s">
        <v>122</v>
      </c>
      <c r="C45" s="15">
        <f>+'[1]Table 8 Membership 2.1.14'!K44</f>
        <v>0</v>
      </c>
      <c r="D45" s="54">
        <f>+'10.1.14_SIS'!CK46</f>
        <v>0</v>
      </c>
      <c r="E45" s="54">
        <f t="shared" si="8"/>
        <v>0</v>
      </c>
      <c r="F45" s="54">
        <f t="shared" si="9"/>
        <v>0</v>
      </c>
      <c r="G45" s="54">
        <f t="shared" si="10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11"/>
        <v>5647.8877751368682</v>
      </c>
      <c r="K45" s="14">
        <f t="shared" si="12"/>
        <v>0</v>
      </c>
      <c r="L45" s="13">
        <f t="shared" si="13"/>
        <v>0</v>
      </c>
      <c r="M45" s="13">
        <f t="shared" si="14"/>
        <v>0</v>
      </c>
    </row>
    <row r="46" spans="1:13" ht="14.25" x14ac:dyDescent="0.2">
      <c r="A46" s="59">
        <v>43</v>
      </c>
      <c r="B46" s="20" t="s">
        <v>121</v>
      </c>
      <c r="C46" s="15">
        <f>+'[1]Table 8 Membership 2.1.14'!K45</f>
        <v>0</v>
      </c>
      <c r="D46" s="54">
        <f>+'10.1.14_SIS'!CK47</f>
        <v>0</v>
      </c>
      <c r="E46" s="54">
        <f t="shared" si="8"/>
        <v>0</v>
      </c>
      <c r="F46" s="54">
        <f t="shared" si="9"/>
        <v>0</v>
      </c>
      <c r="G46" s="54">
        <f t="shared" si="10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11"/>
        <v>6363.3538720594697</v>
      </c>
      <c r="K46" s="14">
        <f t="shared" si="12"/>
        <v>0</v>
      </c>
      <c r="L46" s="13">
        <f t="shared" si="13"/>
        <v>0</v>
      </c>
      <c r="M46" s="13">
        <f t="shared" si="14"/>
        <v>0</v>
      </c>
    </row>
    <row r="47" spans="1:13" ht="14.25" x14ac:dyDescent="0.2">
      <c r="A47" s="59">
        <v>44</v>
      </c>
      <c r="B47" s="20" t="s">
        <v>120</v>
      </c>
      <c r="C47" s="15">
        <f>+'[1]Table 8 Membership 2.1.14'!K46</f>
        <v>2</v>
      </c>
      <c r="D47" s="54">
        <f>+'10.1.14_SIS'!CK48</f>
        <v>4</v>
      </c>
      <c r="E47" s="54">
        <f t="shared" si="8"/>
        <v>2</v>
      </c>
      <c r="F47" s="54">
        <f t="shared" si="9"/>
        <v>2</v>
      </c>
      <c r="G47" s="54">
        <f t="shared" si="10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11"/>
        <v>5560.7558151820358</v>
      </c>
      <c r="K47" s="14">
        <f t="shared" si="12"/>
        <v>11121.511630364072</v>
      </c>
      <c r="L47" s="13">
        <f t="shared" si="13"/>
        <v>11121.511630364072</v>
      </c>
      <c r="M47" s="13">
        <f t="shared" si="14"/>
        <v>0</v>
      </c>
    </row>
    <row r="48" spans="1:13" ht="14.25" x14ac:dyDescent="0.2">
      <c r="A48" s="60">
        <v>45</v>
      </c>
      <c r="B48" s="22" t="s">
        <v>119</v>
      </c>
      <c r="C48" s="12">
        <f>+'[1]Table 8 Membership 2.1.14'!K47</f>
        <v>0</v>
      </c>
      <c r="D48" s="55">
        <f>+'10.1.14_SIS'!CK49</f>
        <v>0</v>
      </c>
      <c r="E48" s="55">
        <f t="shared" si="8"/>
        <v>0</v>
      </c>
      <c r="F48" s="55">
        <f t="shared" si="9"/>
        <v>0</v>
      </c>
      <c r="G48" s="55">
        <f t="shared" si="10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11"/>
        <v>2808.0072499469102</v>
      </c>
      <c r="K48" s="10">
        <f t="shared" si="12"/>
        <v>0</v>
      </c>
      <c r="L48" s="11">
        <f t="shared" si="13"/>
        <v>0</v>
      </c>
      <c r="M48" s="11">
        <f t="shared" si="14"/>
        <v>0</v>
      </c>
    </row>
    <row r="49" spans="1:13" ht="14.25" x14ac:dyDescent="0.2">
      <c r="A49" s="59">
        <v>46</v>
      </c>
      <c r="B49" s="20" t="s">
        <v>118</v>
      </c>
      <c r="C49" s="15">
        <f>+'[1]Table 8 Membership 2.1.14'!K48</f>
        <v>0</v>
      </c>
      <c r="D49" s="54">
        <f>+'10.1.14_SIS'!CK50</f>
        <v>0</v>
      </c>
      <c r="E49" s="54">
        <f t="shared" si="8"/>
        <v>0</v>
      </c>
      <c r="F49" s="54">
        <f t="shared" si="9"/>
        <v>0</v>
      </c>
      <c r="G49" s="54">
        <f t="shared" si="10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11"/>
        <v>6779.2744468088385</v>
      </c>
      <c r="K49" s="14">
        <f t="shared" si="12"/>
        <v>0</v>
      </c>
      <c r="L49" s="13">
        <f t="shared" si="13"/>
        <v>0</v>
      </c>
      <c r="M49" s="13">
        <f t="shared" si="14"/>
        <v>0</v>
      </c>
    </row>
    <row r="50" spans="1:13" ht="14.25" x14ac:dyDescent="0.2">
      <c r="A50" s="59">
        <v>47</v>
      </c>
      <c r="B50" s="20" t="s">
        <v>117</v>
      </c>
      <c r="C50" s="15">
        <f>+'[1]Table 8 Membership 2.1.14'!K49</f>
        <v>0</v>
      </c>
      <c r="D50" s="54">
        <f>+'10.1.14_SIS'!CK51</f>
        <v>0</v>
      </c>
      <c r="E50" s="54">
        <f t="shared" si="8"/>
        <v>0</v>
      </c>
      <c r="F50" s="54">
        <f t="shared" si="9"/>
        <v>0</v>
      </c>
      <c r="G50" s="54">
        <f t="shared" si="10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11"/>
        <v>3434.9085257646739</v>
      </c>
      <c r="K50" s="14">
        <f t="shared" si="12"/>
        <v>0</v>
      </c>
      <c r="L50" s="13">
        <f t="shared" si="13"/>
        <v>0</v>
      </c>
      <c r="M50" s="13">
        <f t="shared" si="14"/>
        <v>0</v>
      </c>
    </row>
    <row r="51" spans="1:13" ht="14.25" x14ac:dyDescent="0.2">
      <c r="A51" s="59">
        <v>48</v>
      </c>
      <c r="B51" s="20" t="s">
        <v>116</v>
      </c>
      <c r="C51" s="15">
        <f>+'[1]Table 8 Membership 2.1.14'!K50</f>
        <v>2</v>
      </c>
      <c r="D51" s="54">
        <f>+'10.1.14_SIS'!CK52</f>
        <v>0</v>
      </c>
      <c r="E51" s="54">
        <f t="shared" si="8"/>
        <v>-2</v>
      </c>
      <c r="F51" s="54">
        <f t="shared" si="9"/>
        <v>0</v>
      </c>
      <c r="G51" s="54">
        <f t="shared" si="10"/>
        <v>-2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11"/>
        <v>4854.4282529800721</v>
      </c>
      <c r="K51" s="14">
        <f t="shared" si="12"/>
        <v>-9708.8565059601442</v>
      </c>
      <c r="L51" s="13">
        <f t="shared" si="13"/>
        <v>0</v>
      </c>
      <c r="M51" s="13">
        <f t="shared" si="14"/>
        <v>-9708.8565059601442</v>
      </c>
    </row>
    <row r="52" spans="1:13" ht="14.25" x14ac:dyDescent="0.2">
      <c r="A52" s="59">
        <v>49</v>
      </c>
      <c r="B52" s="20" t="s">
        <v>115</v>
      </c>
      <c r="C52" s="15">
        <f>+'[1]Table 8 Membership 2.1.14'!K51</f>
        <v>0</v>
      </c>
      <c r="D52" s="54">
        <f>+'10.1.14_SIS'!CK53</f>
        <v>0</v>
      </c>
      <c r="E52" s="54">
        <f t="shared" si="8"/>
        <v>0</v>
      </c>
      <c r="F52" s="54">
        <f t="shared" si="9"/>
        <v>0</v>
      </c>
      <c r="G52" s="54">
        <f t="shared" si="10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11"/>
        <v>5570.3155315659187</v>
      </c>
      <c r="K52" s="14">
        <f t="shared" si="12"/>
        <v>0</v>
      </c>
      <c r="L52" s="13">
        <f t="shared" si="13"/>
        <v>0</v>
      </c>
      <c r="M52" s="13">
        <f t="shared" si="14"/>
        <v>0</v>
      </c>
    </row>
    <row r="53" spans="1:13" ht="14.25" x14ac:dyDescent="0.2">
      <c r="A53" s="60">
        <v>50</v>
      </c>
      <c r="B53" s="22" t="s">
        <v>114</v>
      </c>
      <c r="C53" s="12">
        <f>+'[1]Table 8 Membership 2.1.14'!K52</f>
        <v>0</v>
      </c>
      <c r="D53" s="55">
        <f>+'10.1.14_SIS'!CK54</f>
        <v>0</v>
      </c>
      <c r="E53" s="55">
        <f t="shared" si="8"/>
        <v>0</v>
      </c>
      <c r="F53" s="55">
        <f t="shared" si="9"/>
        <v>0</v>
      </c>
      <c r="G53" s="55">
        <f t="shared" si="10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11"/>
        <v>5812.1492722701678</v>
      </c>
      <c r="K53" s="10">
        <f t="shared" si="12"/>
        <v>0</v>
      </c>
      <c r="L53" s="11">
        <f t="shared" si="13"/>
        <v>0</v>
      </c>
      <c r="M53" s="11">
        <f t="shared" si="14"/>
        <v>0</v>
      </c>
    </row>
    <row r="54" spans="1:13" ht="14.25" x14ac:dyDescent="0.2">
      <c r="A54" s="59">
        <v>51</v>
      </c>
      <c r="B54" s="20" t="s">
        <v>113</v>
      </c>
      <c r="C54" s="15">
        <f>+'[1]Table 8 Membership 2.1.14'!K53</f>
        <v>0</v>
      </c>
      <c r="D54" s="54">
        <f>+'10.1.14_SIS'!CK55</f>
        <v>0</v>
      </c>
      <c r="E54" s="54">
        <f t="shared" si="8"/>
        <v>0</v>
      </c>
      <c r="F54" s="54">
        <f t="shared" si="9"/>
        <v>0</v>
      </c>
      <c r="G54" s="54">
        <f t="shared" si="10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11"/>
        <v>4860.8528602178994</v>
      </c>
      <c r="K54" s="14">
        <f t="shared" si="12"/>
        <v>0</v>
      </c>
      <c r="L54" s="13">
        <f t="shared" si="13"/>
        <v>0</v>
      </c>
      <c r="M54" s="13">
        <f t="shared" si="14"/>
        <v>0</v>
      </c>
    </row>
    <row r="55" spans="1:13" ht="14.25" x14ac:dyDescent="0.2">
      <c r="A55" s="59">
        <v>52</v>
      </c>
      <c r="B55" s="20" t="s">
        <v>112</v>
      </c>
      <c r="C55" s="15">
        <f>+'[1]Table 8 Membership 2.1.14'!K54</f>
        <v>0</v>
      </c>
      <c r="D55" s="54">
        <f>+'10.1.14_SIS'!CK56</f>
        <v>1</v>
      </c>
      <c r="E55" s="54">
        <f t="shared" si="8"/>
        <v>1</v>
      </c>
      <c r="F55" s="54">
        <f t="shared" si="9"/>
        <v>1</v>
      </c>
      <c r="G55" s="54">
        <f t="shared" si="10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11"/>
        <v>5720.6445845228172</v>
      </c>
      <c r="K55" s="14">
        <f t="shared" si="12"/>
        <v>5720.6445845228172</v>
      </c>
      <c r="L55" s="13">
        <f t="shared" si="13"/>
        <v>5720.6445845228172</v>
      </c>
      <c r="M55" s="13">
        <f t="shared" si="14"/>
        <v>0</v>
      </c>
    </row>
    <row r="56" spans="1:13" ht="14.25" x14ac:dyDescent="0.2">
      <c r="A56" s="59">
        <v>53</v>
      </c>
      <c r="B56" s="20" t="s">
        <v>111</v>
      </c>
      <c r="C56" s="15">
        <f>+'[1]Table 8 Membership 2.1.14'!K55</f>
        <v>0</v>
      </c>
      <c r="D56" s="54">
        <f>+'10.1.14_SIS'!CK57</f>
        <v>0</v>
      </c>
      <c r="E56" s="54">
        <f t="shared" si="8"/>
        <v>0</v>
      </c>
      <c r="F56" s="54">
        <f t="shared" si="9"/>
        <v>0</v>
      </c>
      <c r="G56" s="54">
        <f t="shared" si="10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11"/>
        <v>5749.890819404548</v>
      </c>
      <c r="K56" s="14">
        <f t="shared" si="12"/>
        <v>0</v>
      </c>
      <c r="L56" s="13">
        <f t="shared" si="13"/>
        <v>0</v>
      </c>
      <c r="M56" s="13">
        <f t="shared" si="14"/>
        <v>0</v>
      </c>
    </row>
    <row r="57" spans="1:13" ht="14.25" x14ac:dyDescent="0.2">
      <c r="A57" s="59">
        <v>54</v>
      </c>
      <c r="B57" s="20" t="s">
        <v>110</v>
      </c>
      <c r="C57" s="15">
        <f>+'[1]Table 8 Membership 2.1.14'!K56</f>
        <v>0</v>
      </c>
      <c r="D57" s="54">
        <f>+'10.1.14_SIS'!CK58</f>
        <v>0</v>
      </c>
      <c r="E57" s="54">
        <f t="shared" si="8"/>
        <v>0</v>
      </c>
      <c r="F57" s="54">
        <f t="shared" si="9"/>
        <v>0</v>
      </c>
      <c r="G57" s="54">
        <f t="shared" si="10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11"/>
        <v>6818.5298370516712</v>
      </c>
      <c r="K57" s="14">
        <f t="shared" si="12"/>
        <v>0</v>
      </c>
      <c r="L57" s="13">
        <f t="shared" si="13"/>
        <v>0</v>
      </c>
      <c r="M57" s="13">
        <f t="shared" si="14"/>
        <v>0</v>
      </c>
    </row>
    <row r="58" spans="1:13" ht="14.25" x14ac:dyDescent="0.2">
      <c r="A58" s="60">
        <v>55</v>
      </c>
      <c r="B58" s="22" t="s">
        <v>109</v>
      </c>
      <c r="C58" s="12">
        <f>+'[1]Table 8 Membership 2.1.14'!K57</f>
        <v>0</v>
      </c>
      <c r="D58" s="55">
        <f>+'10.1.14_SIS'!CK59</f>
        <v>0</v>
      </c>
      <c r="E58" s="55">
        <f t="shared" si="8"/>
        <v>0</v>
      </c>
      <c r="F58" s="55">
        <f t="shared" si="9"/>
        <v>0</v>
      </c>
      <c r="G58" s="55">
        <f t="shared" si="10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11"/>
        <v>5061.9625491298484</v>
      </c>
      <c r="K58" s="10">
        <f t="shared" si="12"/>
        <v>0</v>
      </c>
      <c r="L58" s="11">
        <f t="shared" si="13"/>
        <v>0</v>
      </c>
      <c r="M58" s="11">
        <f t="shared" si="14"/>
        <v>0</v>
      </c>
    </row>
    <row r="59" spans="1:13" ht="14.25" x14ac:dyDescent="0.2">
      <c r="A59" s="59">
        <v>56</v>
      </c>
      <c r="B59" s="20" t="s">
        <v>108</v>
      </c>
      <c r="C59" s="15">
        <f>+'[1]Table 8 Membership 2.1.14'!K58</f>
        <v>0</v>
      </c>
      <c r="D59" s="54">
        <f>+'10.1.14_SIS'!CK60</f>
        <v>0</v>
      </c>
      <c r="E59" s="54">
        <f t="shared" si="8"/>
        <v>0</v>
      </c>
      <c r="F59" s="54">
        <f t="shared" si="9"/>
        <v>0</v>
      </c>
      <c r="G59" s="54">
        <f t="shared" si="10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11"/>
        <v>5643.1509408288284</v>
      </c>
      <c r="K59" s="14">
        <f t="shared" si="12"/>
        <v>0</v>
      </c>
      <c r="L59" s="13">
        <f t="shared" si="13"/>
        <v>0</v>
      </c>
      <c r="M59" s="13">
        <f t="shared" si="14"/>
        <v>0</v>
      </c>
    </row>
    <row r="60" spans="1:13" ht="14.25" x14ac:dyDescent="0.2">
      <c r="A60" s="59">
        <v>57</v>
      </c>
      <c r="B60" s="20" t="s">
        <v>107</v>
      </c>
      <c r="C60" s="15">
        <f>+'[1]Table 8 Membership 2.1.14'!K59</f>
        <v>0</v>
      </c>
      <c r="D60" s="54">
        <f>+'10.1.14_SIS'!CK61</f>
        <v>0</v>
      </c>
      <c r="E60" s="54">
        <f t="shared" si="8"/>
        <v>0</v>
      </c>
      <c r="F60" s="54">
        <f t="shared" si="9"/>
        <v>0</v>
      </c>
      <c r="G60" s="54">
        <f t="shared" si="10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11"/>
        <v>5390.5022979230689</v>
      </c>
      <c r="K60" s="14">
        <f t="shared" si="12"/>
        <v>0</v>
      </c>
      <c r="L60" s="13">
        <f t="shared" si="13"/>
        <v>0</v>
      </c>
      <c r="M60" s="13">
        <f t="shared" si="14"/>
        <v>0</v>
      </c>
    </row>
    <row r="61" spans="1:13" ht="14.25" x14ac:dyDescent="0.2">
      <c r="A61" s="59">
        <v>58</v>
      </c>
      <c r="B61" s="20" t="s">
        <v>106</v>
      </c>
      <c r="C61" s="15">
        <f>+'[1]Table 8 Membership 2.1.14'!K60</f>
        <v>0</v>
      </c>
      <c r="D61" s="54">
        <f>+'10.1.14_SIS'!CK62</f>
        <v>0</v>
      </c>
      <c r="E61" s="54">
        <f t="shared" si="8"/>
        <v>0</v>
      </c>
      <c r="F61" s="54">
        <f t="shared" si="9"/>
        <v>0</v>
      </c>
      <c r="G61" s="54">
        <f t="shared" si="10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11"/>
        <v>6370.1529637882122</v>
      </c>
      <c r="K61" s="14">
        <f t="shared" si="12"/>
        <v>0</v>
      </c>
      <c r="L61" s="13">
        <f t="shared" si="13"/>
        <v>0</v>
      </c>
      <c r="M61" s="13">
        <f t="shared" si="14"/>
        <v>0</v>
      </c>
    </row>
    <row r="62" spans="1:13" ht="14.25" x14ac:dyDescent="0.2">
      <c r="A62" s="59">
        <v>59</v>
      </c>
      <c r="B62" s="20" t="s">
        <v>105</v>
      </c>
      <c r="C62" s="15">
        <f>+'[1]Table 8 Membership 2.1.14'!K61</f>
        <v>0</v>
      </c>
      <c r="D62" s="54">
        <f>+'10.1.14_SIS'!CK63</f>
        <v>0</v>
      </c>
      <c r="E62" s="54">
        <f t="shared" si="8"/>
        <v>0</v>
      </c>
      <c r="F62" s="54">
        <f t="shared" si="9"/>
        <v>0</v>
      </c>
      <c r="G62" s="54">
        <f t="shared" si="10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11"/>
        <v>7311.4662935218475</v>
      </c>
      <c r="K62" s="14">
        <f t="shared" si="12"/>
        <v>0</v>
      </c>
      <c r="L62" s="13">
        <f t="shared" si="13"/>
        <v>0</v>
      </c>
      <c r="M62" s="13">
        <f t="shared" si="14"/>
        <v>0</v>
      </c>
    </row>
    <row r="63" spans="1:13" ht="14.25" x14ac:dyDescent="0.2">
      <c r="A63" s="60">
        <v>60</v>
      </c>
      <c r="B63" s="22" t="s">
        <v>104</v>
      </c>
      <c r="C63" s="12">
        <f>+'[1]Table 8 Membership 2.1.14'!K62</f>
        <v>0</v>
      </c>
      <c r="D63" s="55">
        <f>+'10.1.14_SIS'!CK64</f>
        <v>0</v>
      </c>
      <c r="E63" s="55">
        <f t="shared" si="8"/>
        <v>0</v>
      </c>
      <c r="F63" s="55">
        <f t="shared" si="9"/>
        <v>0</v>
      </c>
      <c r="G63" s="55">
        <f t="shared" si="10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11"/>
        <v>5895.264090063828</v>
      </c>
      <c r="K63" s="10">
        <f t="shared" si="12"/>
        <v>0</v>
      </c>
      <c r="L63" s="11">
        <f t="shared" si="13"/>
        <v>0</v>
      </c>
      <c r="M63" s="11">
        <f t="shared" si="14"/>
        <v>0</v>
      </c>
    </row>
    <row r="64" spans="1:13" ht="14.25" x14ac:dyDescent="0.2">
      <c r="A64" s="59">
        <v>61</v>
      </c>
      <c r="B64" s="20" t="s">
        <v>103</v>
      </c>
      <c r="C64" s="15">
        <f>+'[1]Table 8 Membership 2.1.14'!K63</f>
        <v>0</v>
      </c>
      <c r="D64" s="54">
        <f>+'10.1.14_SIS'!CK65</f>
        <v>0</v>
      </c>
      <c r="E64" s="54">
        <f t="shared" si="8"/>
        <v>0</v>
      </c>
      <c r="F64" s="54">
        <f t="shared" si="9"/>
        <v>0</v>
      </c>
      <c r="G64" s="54">
        <f t="shared" si="10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11"/>
        <v>3687.8675356369185</v>
      </c>
      <c r="K64" s="14">
        <f t="shared" si="12"/>
        <v>0</v>
      </c>
      <c r="L64" s="13">
        <f t="shared" si="13"/>
        <v>0</v>
      </c>
      <c r="M64" s="13">
        <f t="shared" si="14"/>
        <v>0</v>
      </c>
    </row>
    <row r="65" spans="1:13" ht="14.25" x14ac:dyDescent="0.2">
      <c r="A65" s="59">
        <v>62</v>
      </c>
      <c r="B65" s="20" t="s">
        <v>102</v>
      </c>
      <c r="C65" s="15">
        <f>+'[1]Table 8 Membership 2.1.14'!K64</f>
        <v>0</v>
      </c>
      <c r="D65" s="54">
        <f>+'10.1.14_SIS'!CK66</f>
        <v>0</v>
      </c>
      <c r="E65" s="54">
        <f t="shared" si="8"/>
        <v>0</v>
      </c>
      <c r="F65" s="54">
        <f t="shared" si="9"/>
        <v>0</v>
      </c>
      <c r="G65" s="54">
        <f t="shared" si="10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11"/>
        <v>6417.154538516008</v>
      </c>
      <c r="K65" s="14">
        <f t="shared" si="12"/>
        <v>0</v>
      </c>
      <c r="L65" s="13">
        <f t="shared" si="13"/>
        <v>0</v>
      </c>
      <c r="M65" s="13">
        <f t="shared" si="14"/>
        <v>0</v>
      </c>
    </row>
    <row r="66" spans="1:13" ht="14.25" x14ac:dyDescent="0.2">
      <c r="A66" s="59">
        <v>63</v>
      </c>
      <c r="B66" s="20" t="s">
        <v>101</v>
      </c>
      <c r="C66" s="15">
        <f>+'[1]Table 8 Membership 2.1.14'!K65</f>
        <v>0</v>
      </c>
      <c r="D66" s="54">
        <f>+'10.1.14_SIS'!CK67</f>
        <v>0</v>
      </c>
      <c r="E66" s="54">
        <f t="shared" si="8"/>
        <v>0</v>
      </c>
      <c r="F66" s="54">
        <f t="shared" si="9"/>
        <v>0</v>
      </c>
      <c r="G66" s="54">
        <f t="shared" si="10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11"/>
        <v>4881.1713481848092</v>
      </c>
      <c r="K66" s="14">
        <f t="shared" si="12"/>
        <v>0</v>
      </c>
      <c r="L66" s="13">
        <f t="shared" si="13"/>
        <v>0</v>
      </c>
      <c r="M66" s="13">
        <f t="shared" si="14"/>
        <v>0</v>
      </c>
    </row>
    <row r="67" spans="1:13" ht="14.25" x14ac:dyDescent="0.2">
      <c r="A67" s="59">
        <v>64</v>
      </c>
      <c r="B67" s="20" t="s">
        <v>100</v>
      </c>
      <c r="C67" s="15">
        <f>+'[1]Table 8 Membership 2.1.14'!K66</f>
        <v>0</v>
      </c>
      <c r="D67" s="54">
        <f>+'10.1.14_SIS'!CK68</f>
        <v>0</v>
      </c>
      <c r="E67" s="54">
        <f t="shared" si="8"/>
        <v>0</v>
      </c>
      <c r="F67" s="54">
        <f t="shared" si="9"/>
        <v>0</v>
      </c>
      <c r="G67" s="54">
        <f t="shared" si="10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11"/>
        <v>6870.4907532778252</v>
      </c>
      <c r="K67" s="14">
        <f t="shared" si="12"/>
        <v>0</v>
      </c>
      <c r="L67" s="13">
        <f t="shared" si="13"/>
        <v>0</v>
      </c>
      <c r="M67" s="13">
        <f t="shared" si="14"/>
        <v>0</v>
      </c>
    </row>
    <row r="68" spans="1:13" ht="14.25" x14ac:dyDescent="0.2">
      <c r="A68" s="60">
        <v>65</v>
      </c>
      <c r="B68" s="22" t="s">
        <v>99</v>
      </c>
      <c r="C68" s="12">
        <f>+'[1]Table 8 Membership 2.1.14'!K67</f>
        <v>0</v>
      </c>
      <c r="D68" s="55">
        <f>+'10.1.14_SIS'!CK69</f>
        <v>0</v>
      </c>
      <c r="E68" s="55">
        <f t="shared" ref="E68:E72" si="15">D68-C68</f>
        <v>0</v>
      </c>
      <c r="F68" s="55">
        <f t="shared" ref="F68:F72" si="16">IF(E68&gt;0,E68,0)</f>
        <v>0</v>
      </c>
      <c r="G68" s="55">
        <f t="shared" ref="G68:G72" si="17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ref="J68:J72" si="18">H68+I68</f>
        <v>5604.2805543943641</v>
      </c>
      <c r="K68" s="10">
        <f t="shared" ref="K68:K72" si="19">E68*J68</f>
        <v>0</v>
      </c>
      <c r="L68" s="11">
        <f t="shared" ref="L68:L72" si="20">IF(K68&gt;0,K68,0)</f>
        <v>0</v>
      </c>
      <c r="M68" s="11">
        <f t="shared" ref="M68:M72" si="21">IF(K68&lt;0,K68,0)</f>
        <v>0</v>
      </c>
    </row>
    <row r="69" spans="1:13" ht="14.25" x14ac:dyDescent="0.2">
      <c r="A69" s="59">
        <v>66</v>
      </c>
      <c r="B69" s="20" t="s">
        <v>98</v>
      </c>
      <c r="C69" s="15">
        <f>+'[1]Table 8 Membership 2.1.14'!K68</f>
        <v>0</v>
      </c>
      <c r="D69" s="54">
        <f>+'10.1.14_SIS'!CK70</f>
        <v>0</v>
      </c>
      <c r="E69" s="54">
        <f t="shared" si="15"/>
        <v>0</v>
      </c>
      <c r="F69" s="54">
        <f t="shared" si="16"/>
        <v>0</v>
      </c>
      <c r="G69" s="54">
        <f t="shared" si="17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si="18"/>
        <v>7294.0685433910039</v>
      </c>
      <c r="K69" s="14">
        <f t="shared" si="19"/>
        <v>0</v>
      </c>
      <c r="L69" s="13">
        <f t="shared" si="20"/>
        <v>0</v>
      </c>
      <c r="M69" s="13">
        <f t="shared" si="21"/>
        <v>0</v>
      </c>
    </row>
    <row r="70" spans="1:13" ht="14.25" x14ac:dyDescent="0.2">
      <c r="A70" s="59">
        <v>67</v>
      </c>
      <c r="B70" s="20" t="s">
        <v>97</v>
      </c>
      <c r="C70" s="15">
        <f>+'[1]Table 8 Membership 2.1.14'!K69</f>
        <v>0</v>
      </c>
      <c r="D70" s="54">
        <f>+'10.1.14_SIS'!CK71</f>
        <v>0</v>
      </c>
      <c r="E70" s="54">
        <f t="shared" si="15"/>
        <v>0</v>
      </c>
      <c r="F70" s="54">
        <f t="shared" si="16"/>
        <v>0</v>
      </c>
      <c r="G70" s="54">
        <f t="shared" si="17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8"/>
        <v>5744.7567736134115</v>
      </c>
      <c r="K70" s="14">
        <f t="shared" si="19"/>
        <v>0</v>
      </c>
      <c r="L70" s="13">
        <f t="shared" si="20"/>
        <v>0</v>
      </c>
      <c r="M70" s="13">
        <f t="shared" si="21"/>
        <v>0</v>
      </c>
    </row>
    <row r="71" spans="1:13" ht="14.25" x14ac:dyDescent="0.2">
      <c r="A71" s="59">
        <v>68</v>
      </c>
      <c r="B71" s="20" t="s">
        <v>96</v>
      </c>
      <c r="C71" s="15">
        <f>+'[1]Table 8 Membership 2.1.14'!K70</f>
        <v>0</v>
      </c>
      <c r="D71" s="54">
        <f>+'10.1.14_SIS'!CK72</f>
        <v>0</v>
      </c>
      <c r="E71" s="54">
        <f t="shared" si="15"/>
        <v>0</v>
      </c>
      <c r="F71" s="54">
        <f t="shared" si="16"/>
        <v>0</v>
      </c>
      <c r="G71" s="54">
        <f t="shared" si="17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8"/>
        <v>7188.8644202560599</v>
      </c>
      <c r="K71" s="14">
        <f t="shared" si="19"/>
        <v>0</v>
      </c>
      <c r="L71" s="13">
        <f t="shared" si="20"/>
        <v>0</v>
      </c>
      <c r="M71" s="13">
        <f t="shared" si="21"/>
        <v>0</v>
      </c>
    </row>
    <row r="72" spans="1:13" ht="14.25" x14ac:dyDescent="0.2">
      <c r="A72" s="59">
        <v>69</v>
      </c>
      <c r="B72" s="20" t="s">
        <v>95</v>
      </c>
      <c r="C72" s="15">
        <f>+'[1]Table 8 Membership 2.1.14'!K71</f>
        <v>0</v>
      </c>
      <c r="D72" s="54">
        <f>+'10.1.14_SIS'!CK73</f>
        <v>0</v>
      </c>
      <c r="E72" s="54">
        <f t="shared" si="15"/>
        <v>0</v>
      </c>
      <c r="F72" s="54">
        <f t="shared" si="16"/>
        <v>0</v>
      </c>
      <c r="G72" s="54">
        <f t="shared" si="17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8"/>
        <v>6428.1647921281337</v>
      </c>
      <c r="K72" s="14">
        <f t="shared" si="19"/>
        <v>0</v>
      </c>
      <c r="L72" s="13">
        <f t="shared" si="20"/>
        <v>0</v>
      </c>
      <c r="M72" s="13">
        <f t="shared" si="21"/>
        <v>0</v>
      </c>
    </row>
    <row r="73" spans="1:13" ht="13.5" thickBot="1" x14ac:dyDescent="0.25">
      <c r="A73" s="35"/>
      <c r="B73" s="34" t="s">
        <v>94</v>
      </c>
      <c r="C73" s="67">
        <f>SUM(C4:C72)</f>
        <v>461</v>
      </c>
      <c r="D73" s="68">
        <f>SUM(D4:D72)</f>
        <v>546</v>
      </c>
      <c r="E73" s="68">
        <f>SUM(E4:E72)</f>
        <v>85</v>
      </c>
      <c r="F73" s="68">
        <f>SUM(F4:F72)</f>
        <v>87</v>
      </c>
      <c r="G73" s="68">
        <f>SUM(G4:G72)</f>
        <v>-2</v>
      </c>
      <c r="H73" s="33"/>
      <c r="I73" s="32"/>
      <c r="J73" s="32"/>
      <c r="K73" s="32">
        <f>SUM(K4:K72)</f>
        <v>370505.53230693308</v>
      </c>
      <c r="L73" s="32">
        <f>SUM(L4:L72)</f>
        <v>380214.38881289324</v>
      </c>
      <c r="M73" s="32">
        <f>SUM(M4:M72)</f>
        <v>-9708.8565059601442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October 1 Mid-year Adjustment for Students</oddHeader>
    <oddFooter>&amp;R&amp;P</oddFooter>
  </headerFooter>
  <colBreaks count="1" manualBreakCount="1">
    <brk id="7" max="73" man="1"/>
  </col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89"/>
  <sheetViews>
    <sheetView view="pageBreakPreview" zoomScale="60" zoomScaleNormal="6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1048576"/>
    </sheetView>
  </sheetViews>
  <sheetFormatPr defaultRowHeight="12.75" zeroHeight="1" x14ac:dyDescent="0.2"/>
  <cols>
    <col min="1" max="1" width="8" customWidth="1"/>
    <col min="2" max="2" width="31.5703125" customWidth="1"/>
    <col min="3" max="3" width="17.7109375" customWidth="1"/>
    <col min="4" max="5" width="0" hidden="1" customWidth="1"/>
    <col min="6" max="6" width="13" hidden="1" customWidth="1"/>
    <col min="7" max="13" width="0" hidden="1" customWidth="1"/>
    <col min="14" max="14" width="11.140625" hidden="1" customWidth="1"/>
    <col min="15" max="15" width="0" hidden="1" customWidth="1"/>
    <col min="16" max="16" width="12.7109375" hidden="1" customWidth="1"/>
    <col min="17" max="18" width="0" hidden="1" customWidth="1"/>
    <col min="19" max="19" width="11.42578125" hidden="1" customWidth="1"/>
    <col min="20" max="20" width="11.7109375" hidden="1" customWidth="1"/>
    <col min="21" max="29" width="0" hidden="1" customWidth="1"/>
    <col min="30" max="30" width="12.140625" hidden="1" customWidth="1"/>
    <col min="31" max="34" width="0" hidden="1" customWidth="1"/>
    <col min="35" max="35" width="12.5703125" hidden="1" customWidth="1"/>
    <col min="36" max="36" width="0" hidden="1" customWidth="1"/>
    <col min="37" max="37" width="12.85546875" hidden="1" customWidth="1"/>
    <col min="38" max="43" width="0" hidden="1" customWidth="1"/>
    <col min="44" max="44" width="13.140625" hidden="1" customWidth="1"/>
    <col min="45" max="46" width="0" hidden="1" customWidth="1"/>
    <col min="47" max="47" width="12.7109375" hidden="1" customWidth="1"/>
    <col min="48" max="48" width="0" hidden="1" customWidth="1"/>
    <col min="49" max="49" width="11.7109375" hidden="1" customWidth="1"/>
    <col min="50" max="50" width="0" hidden="1" customWidth="1"/>
    <col min="51" max="51" width="12.7109375" hidden="1" customWidth="1"/>
    <col min="52" max="54" width="0" hidden="1" customWidth="1"/>
    <col min="55" max="55" width="10.28515625" hidden="1" customWidth="1"/>
    <col min="56" max="65" width="0" hidden="1" customWidth="1"/>
    <col min="66" max="66" width="14.7109375" hidden="1" customWidth="1"/>
    <col min="67" max="67" width="0" hidden="1" customWidth="1"/>
    <col min="68" max="68" width="11.7109375" customWidth="1"/>
    <col min="69" max="69" width="12.85546875" customWidth="1"/>
    <col min="72" max="72" width="12.5703125" customWidth="1"/>
    <col min="80" max="80" width="12.5703125" customWidth="1"/>
    <col min="94" max="94" width="11.42578125" customWidth="1"/>
    <col min="106" max="106" width="13.140625" customWidth="1"/>
    <col min="107" max="119" width="0" hidden="1" customWidth="1"/>
    <col min="120" max="120" width="14.5703125" hidden="1" customWidth="1"/>
    <col min="121" max="125" width="0" hidden="1" customWidth="1"/>
    <col min="126" max="126" width="11.5703125" customWidth="1"/>
    <col min="127" max="127" width="10.42578125" customWidth="1"/>
    <col min="128" max="129" width="0" hidden="1" customWidth="1"/>
    <col min="130" max="130" width="9.5703125" hidden="1" customWidth="1"/>
    <col min="131" max="131" width="15.28515625" customWidth="1"/>
  </cols>
  <sheetData>
    <row r="1" spans="1:131" ht="18" hidden="1" customHeight="1" x14ac:dyDescent="0.25">
      <c r="A1" s="156" t="s">
        <v>726</v>
      </c>
    </row>
    <row r="2" spans="1:131" ht="15" hidden="1" customHeight="1" x14ac:dyDescent="0.2"/>
    <row r="3" spans="1:131" ht="25.9" hidden="1" customHeight="1" x14ac:dyDescent="0.5">
      <c r="A3" s="242" t="s">
        <v>727</v>
      </c>
      <c r="B3" s="242"/>
      <c r="C3" s="157" t="s">
        <v>268</v>
      </c>
      <c r="D3" s="243" t="s">
        <v>540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158"/>
      <c r="BR3" s="244"/>
      <c r="BS3" s="244"/>
      <c r="BT3" s="244"/>
      <c r="BU3" s="240" t="s">
        <v>267</v>
      </c>
      <c r="BV3" s="241"/>
      <c r="BW3" s="241"/>
      <c r="BX3" s="241"/>
      <c r="BY3" s="241"/>
      <c r="BZ3" s="241"/>
      <c r="CA3" s="241"/>
      <c r="CB3" s="241"/>
      <c r="CC3" s="240" t="s">
        <v>542</v>
      </c>
      <c r="CD3" s="241"/>
      <c r="CE3" s="241"/>
      <c r="CF3" s="241"/>
      <c r="CG3" s="241"/>
      <c r="CH3" s="241"/>
      <c r="CI3" s="241"/>
      <c r="CJ3" s="241"/>
      <c r="CK3" s="241"/>
      <c r="CL3" s="241"/>
      <c r="CM3" s="241"/>
      <c r="CN3" s="241"/>
      <c r="CO3" s="241"/>
      <c r="CP3" s="241"/>
      <c r="CQ3" s="241"/>
      <c r="CR3" s="241"/>
      <c r="CS3" s="240"/>
      <c r="CT3" s="241"/>
      <c r="CU3" s="241"/>
      <c r="CV3" s="241"/>
      <c r="CW3" s="241"/>
      <c r="CX3" s="241"/>
      <c r="CY3" s="241"/>
      <c r="CZ3" s="241"/>
      <c r="DA3" s="241"/>
      <c r="DB3" s="241"/>
      <c r="DC3" s="245" t="s">
        <v>544</v>
      </c>
      <c r="DD3" s="241"/>
      <c r="DE3" s="241"/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5" t="s">
        <v>1</v>
      </c>
      <c r="DT3" s="241"/>
      <c r="DU3" s="241"/>
      <c r="DV3" s="246" t="s">
        <v>266</v>
      </c>
      <c r="DW3" s="247"/>
      <c r="DX3" s="246" t="s">
        <v>389</v>
      </c>
      <c r="DY3" s="247"/>
      <c r="DZ3" s="248" t="s">
        <v>543</v>
      </c>
    </row>
    <row r="4" spans="1:131" s="170" customFormat="1" ht="95.25" hidden="1" customHeight="1" x14ac:dyDescent="0.3">
      <c r="A4" s="159" t="s">
        <v>93</v>
      </c>
      <c r="B4" s="159" t="s">
        <v>265</v>
      </c>
      <c r="C4" s="160" t="s">
        <v>728</v>
      </c>
      <c r="D4" s="161" t="s">
        <v>546</v>
      </c>
      <c r="E4" s="161" t="s">
        <v>547</v>
      </c>
      <c r="F4" s="161" t="s">
        <v>548</v>
      </c>
      <c r="G4" s="161" t="s">
        <v>549</v>
      </c>
      <c r="H4" s="161" t="s">
        <v>550</v>
      </c>
      <c r="I4" s="161" t="s">
        <v>551</v>
      </c>
      <c r="J4" s="161" t="s">
        <v>552</v>
      </c>
      <c r="K4" s="161" t="s">
        <v>553</v>
      </c>
      <c r="L4" s="161" t="s">
        <v>554</v>
      </c>
      <c r="M4" s="161" t="s">
        <v>555</v>
      </c>
      <c r="N4" s="161" t="s">
        <v>556</v>
      </c>
      <c r="O4" s="161" t="s">
        <v>557</v>
      </c>
      <c r="P4" s="161" t="s">
        <v>558</v>
      </c>
      <c r="Q4" s="161" t="s">
        <v>559</v>
      </c>
      <c r="R4" s="161" t="s">
        <v>560</v>
      </c>
      <c r="S4" s="161" t="s">
        <v>561</v>
      </c>
      <c r="T4" s="161" t="s">
        <v>562</v>
      </c>
      <c r="U4" s="161" t="s">
        <v>563</v>
      </c>
      <c r="V4" s="161" t="s">
        <v>565</v>
      </c>
      <c r="W4" s="161" t="s">
        <v>566</v>
      </c>
      <c r="X4" s="161" t="s">
        <v>567</v>
      </c>
      <c r="Y4" s="161" t="s">
        <v>568</v>
      </c>
      <c r="Z4" s="161" t="s">
        <v>569</v>
      </c>
      <c r="AA4" s="161" t="s">
        <v>570</v>
      </c>
      <c r="AB4" s="161" t="s">
        <v>571</v>
      </c>
      <c r="AC4" s="161" t="s">
        <v>572</v>
      </c>
      <c r="AD4" s="161" t="s">
        <v>573</v>
      </c>
      <c r="AE4" s="161" t="s">
        <v>574</v>
      </c>
      <c r="AF4" s="161" t="s">
        <v>575</v>
      </c>
      <c r="AG4" s="161" t="s">
        <v>576</v>
      </c>
      <c r="AH4" s="161" t="s">
        <v>577</v>
      </c>
      <c r="AI4" s="161" t="s">
        <v>578</v>
      </c>
      <c r="AJ4" s="161" t="s">
        <v>579</v>
      </c>
      <c r="AK4" s="161" t="s">
        <v>580</v>
      </c>
      <c r="AL4" s="161" t="s">
        <v>581</v>
      </c>
      <c r="AM4" s="161" t="s">
        <v>582</v>
      </c>
      <c r="AN4" s="161" t="s">
        <v>583</v>
      </c>
      <c r="AO4" s="161" t="s">
        <v>584</v>
      </c>
      <c r="AP4" s="161" t="s">
        <v>585</v>
      </c>
      <c r="AQ4" s="161" t="s">
        <v>586</v>
      </c>
      <c r="AR4" s="161" t="s">
        <v>587</v>
      </c>
      <c r="AS4" s="161" t="s">
        <v>588</v>
      </c>
      <c r="AT4" s="161" t="s">
        <v>589</v>
      </c>
      <c r="AU4" s="161" t="s">
        <v>590</v>
      </c>
      <c r="AV4" s="161" t="s">
        <v>591</v>
      </c>
      <c r="AW4" s="161" t="s">
        <v>592</v>
      </c>
      <c r="AX4" s="161" t="s">
        <v>593</v>
      </c>
      <c r="AY4" s="161" t="s">
        <v>594</v>
      </c>
      <c r="AZ4" s="161" t="s">
        <v>595</v>
      </c>
      <c r="BA4" s="161" t="s">
        <v>596</v>
      </c>
      <c r="BB4" s="161" t="s">
        <v>597</v>
      </c>
      <c r="BC4" s="161" t="s">
        <v>598</v>
      </c>
      <c r="BD4" s="161" t="s">
        <v>599</v>
      </c>
      <c r="BE4" s="161" t="s">
        <v>600</v>
      </c>
      <c r="BF4" s="161" t="s">
        <v>601</v>
      </c>
      <c r="BG4" s="161" t="s">
        <v>602</v>
      </c>
      <c r="BH4" s="161" t="s">
        <v>603</v>
      </c>
      <c r="BI4" s="161" t="s">
        <v>604</v>
      </c>
      <c r="BJ4" s="161" t="s">
        <v>605</v>
      </c>
      <c r="BK4" s="161" t="s">
        <v>606</v>
      </c>
      <c r="BL4" s="161" t="s">
        <v>607</v>
      </c>
      <c r="BM4" s="161" t="s">
        <v>608</v>
      </c>
      <c r="BN4" s="161" t="s">
        <v>609</v>
      </c>
      <c r="BO4" s="161" t="s">
        <v>610</v>
      </c>
      <c r="BP4" s="162" t="s">
        <v>611</v>
      </c>
      <c r="BQ4" s="162" t="s">
        <v>614</v>
      </c>
      <c r="BR4" s="163" t="s">
        <v>247</v>
      </c>
      <c r="BS4" s="163" t="s">
        <v>246</v>
      </c>
      <c r="BT4" s="163" t="s">
        <v>615</v>
      </c>
      <c r="BU4" s="164" t="s">
        <v>264</v>
      </c>
      <c r="BV4" s="164" t="s">
        <v>263</v>
      </c>
      <c r="BW4" s="164" t="s">
        <v>262</v>
      </c>
      <c r="BX4" s="164" t="s">
        <v>261</v>
      </c>
      <c r="BY4" s="164" t="s">
        <v>260</v>
      </c>
      <c r="BZ4" s="164" t="s">
        <v>259</v>
      </c>
      <c r="CA4" s="164" t="s">
        <v>616</v>
      </c>
      <c r="CB4" s="164" t="s">
        <v>617</v>
      </c>
      <c r="CC4" s="165" t="s">
        <v>258</v>
      </c>
      <c r="CD4" s="165" t="s">
        <v>618</v>
      </c>
      <c r="CE4" s="165" t="s">
        <v>257</v>
      </c>
      <c r="CF4" s="165" t="s">
        <v>256</v>
      </c>
      <c r="CG4" s="165" t="s">
        <v>255</v>
      </c>
      <c r="CH4" s="165" t="s">
        <v>254</v>
      </c>
      <c r="CI4" s="165" t="s">
        <v>253</v>
      </c>
      <c r="CJ4" s="165" t="s">
        <v>252</v>
      </c>
      <c r="CK4" s="165" t="s">
        <v>251</v>
      </c>
      <c r="CL4" s="165" t="s">
        <v>250</v>
      </c>
      <c r="CM4" s="165" t="s">
        <v>249</v>
      </c>
      <c r="CN4" s="165" t="s">
        <v>378</v>
      </c>
      <c r="CO4" s="165" t="s">
        <v>379</v>
      </c>
      <c r="CP4" s="165" t="s">
        <v>619</v>
      </c>
      <c r="CQ4" s="165" t="s">
        <v>620</v>
      </c>
      <c r="CR4" s="189" t="s">
        <v>380</v>
      </c>
      <c r="CS4" s="165" t="s">
        <v>381</v>
      </c>
      <c r="CT4" s="165" t="s">
        <v>382</v>
      </c>
      <c r="CU4" s="165" t="s">
        <v>621</v>
      </c>
      <c r="CV4" s="165" t="s">
        <v>622</v>
      </c>
      <c r="CW4" s="165" t="s">
        <v>623</v>
      </c>
      <c r="CX4" s="165" t="s">
        <v>624</v>
      </c>
      <c r="CY4" s="165" t="s">
        <v>625</v>
      </c>
      <c r="CZ4" s="165" t="s">
        <v>626</v>
      </c>
      <c r="DA4" s="165" t="s">
        <v>627</v>
      </c>
      <c r="DB4" s="162" t="s">
        <v>628</v>
      </c>
      <c r="DC4" s="166" t="s">
        <v>629</v>
      </c>
      <c r="DD4" s="166" t="s">
        <v>630</v>
      </c>
      <c r="DE4" s="166" t="s">
        <v>631</v>
      </c>
      <c r="DF4" s="166" t="s">
        <v>632</v>
      </c>
      <c r="DG4" s="166" t="s">
        <v>635</v>
      </c>
      <c r="DH4" s="166" t="s">
        <v>636</v>
      </c>
      <c r="DI4" s="166" t="s">
        <v>637</v>
      </c>
      <c r="DJ4" s="166" t="s">
        <v>638</v>
      </c>
      <c r="DK4" s="166" t="s">
        <v>639</v>
      </c>
      <c r="DL4" s="166" t="s">
        <v>640</v>
      </c>
      <c r="DM4" s="166" t="s">
        <v>641</v>
      </c>
      <c r="DN4" s="166" t="s">
        <v>642</v>
      </c>
      <c r="DO4" s="166" t="s">
        <v>643</v>
      </c>
      <c r="DP4" s="166" t="s">
        <v>644</v>
      </c>
      <c r="DQ4" s="166" t="s">
        <v>645</v>
      </c>
      <c r="DR4" s="166" t="s">
        <v>646</v>
      </c>
      <c r="DS4" s="167" t="s">
        <v>648</v>
      </c>
      <c r="DT4" s="167" t="s">
        <v>649</v>
      </c>
      <c r="DU4" s="167" t="s">
        <v>390</v>
      </c>
      <c r="DV4" s="168" t="s">
        <v>245</v>
      </c>
      <c r="DW4" s="168" t="s">
        <v>244</v>
      </c>
      <c r="DX4" s="163" t="s">
        <v>391</v>
      </c>
      <c r="DY4" s="169" t="s">
        <v>392</v>
      </c>
      <c r="DZ4" s="249"/>
      <c r="EA4" s="195" t="s">
        <v>729</v>
      </c>
    </row>
    <row r="5" spans="1:131" ht="18" hidden="1" customHeight="1" x14ac:dyDescent="0.25">
      <c r="A5" s="171" t="s">
        <v>299</v>
      </c>
      <c r="B5" s="171" t="s">
        <v>243</v>
      </c>
      <c r="C5" s="172">
        <v>9645</v>
      </c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4">
        <f t="shared" ref="BP5:BP68" si="0">SUM(D5:BO5)</f>
        <v>0</v>
      </c>
      <c r="BQ5" s="174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5">
        <v>34</v>
      </c>
      <c r="CH5" s="173"/>
      <c r="CI5" s="175">
        <v>28</v>
      </c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5">
        <v>10</v>
      </c>
      <c r="CY5" s="173"/>
      <c r="CZ5" s="173"/>
      <c r="DA5" s="175">
        <v>6</v>
      </c>
      <c r="DB5" s="176">
        <f>SUM(CC5:DA5)</f>
        <v>78</v>
      </c>
      <c r="DC5" s="173"/>
      <c r="DD5" s="175">
        <v>1</v>
      </c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5">
        <v>1</v>
      </c>
      <c r="DQ5" s="175">
        <v>1</v>
      </c>
      <c r="DR5" s="173"/>
      <c r="DS5" s="175">
        <v>1</v>
      </c>
      <c r="DT5" s="173"/>
      <c r="DU5" s="173"/>
      <c r="DV5" s="175">
        <v>6</v>
      </c>
      <c r="DW5" s="173"/>
      <c r="DX5" s="175">
        <v>1</v>
      </c>
      <c r="DY5" s="173"/>
      <c r="DZ5" s="177" t="e">
        <f>SUM(DC5:DY5,BR5:DA5,#REF!,C5:BO5)</f>
        <v>#REF!</v>
      </c>
      <c r="EA5">
        <f t="shared" ref="EA5:EA36" si="1">C5+BP5+BQ5+BR5+BS5+BT5+BU5+BV5+BW5+BX5+BY5+BZ5+CA5+CB5+DB5+DV5+DW5</f>
        <v>9729</v>
      </c>
    </row>
    <row r="6" spans="1:131" ht="18" hidden="1" customHeight="1" x14ac:dyDescent="0.25">
      <c r="A6" s="171" t="s">
        <v>300</v>
      </c>
      <c r="B6" s="171" t="s">
        <v>242</v>
      </c>
      <c r="C6" s="172">
        <v>4059</v>
      </c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4">
        <f t="shared" si="0"/>
        <v>0</v>
      </c>
      <c r="BQ6" s="174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5">
        <v>17</v>
      </c>
      <c r="CH6" s="173"/>
      <c r="CI6" s="175">
        <v>7</v>
      </c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6">
        <f t="shared" ref="DB6:DB69" si="2">SUM(CC6:DA6)</f>
        <v>24</v>
      </c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5">
        <v>1</v>
      </c>
      <c r="DW6" s="173"/>
      <c r="DX6" s="173"/>
      <c r="DY6" s="175">
        <v>1</v>
      </c>
      <c r="DZ6" s="177" t="e">
        <f>SUM(DC6:DY6,BR6:DA6,#REF!,C6:BO6)</f>
        <v>#REF!</v>
      </c>
      <c r="EA6">
        <f t="shared" si="1"/>
        <v>4084</v>
      </c>
    </row>
    <row r="7" spans="1:131" ht="18" hidden="1" customHeight="1" x14ac:dyDescent="0.25">
      <c r="A7" s="171" t="s">
        <v>301</v>
      </c>
      <c r="B7" s="171" t="s">
        <v>241</v>
      </c>
      <c r="C7" s="172">
        <v>21169</v>
      </c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4">
        <f t="shared" si="0"/>
        <v>0</v>
      </c>
      <c r="BQ7" s="174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5">
        <v>2</v>
      </c>
      <c r="CC7" s="173"/>
      <c r="CD7" s="173"/>
      <c r="CE7" s="173"/>
      <c r="CF7" s="173"/>
      <c r="CG7" s="175">
        <v>42</v>
      </c>
      <c r="CH7" s="173"/>
      <c r="CI7" s="175">
        <v>50</v>
      </c>
      <c r="CJ7" s="173"/>
      <c r="CK7" s="173"/>
      <c r="CL7" s="173"/>
      <c r="CM7" s="173"/>
      <c r="CN7" s="173"/>
      <c r="CO7" s="173"/>
      <c r="CP7" s="175">
        <v>1</v>
      </c>
      <c r="CQ7" s="175">
        <v>2</v>
      </c>
      <c r="CR7" s="173"/>
      <c r="CS7" s="173"/>
      <c r="CT7" s="175">
        <v>12</v>
      </c>
      <c r="CU7" s="173"/>
      <c r="CV7" s="173"/>
      <c r="CW7" s="173"/>
      <c r="CX7" s="173"/>
      <c r="CY7" s="173"/>
      <c r="CZ7" s="173"/>
      <c r="DA7" s="173"/>
      <c r="DB7" s="176">
        <f t="shared" si="2"/>
        <v>107</v>
      </c>
      <c r="DC7" s="175">
        <v>1</v>
      </c>
      <c r="DD7" s="175">
        <v>4</v>
      </c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5">
        <v>2</v>
      </c>
      <c r="DS7" s="175">
        <v>6</v>
      </c>
      <c r="DT7" s="175">
        <v>3</v>
      </c>
      <c r="DU7" s="173"/>
      <c r="DV7" s="175">
        <v>12</v>
      </c>
      <c r="DW7" s="175">
        <v>1</v>
      </c>
      <c r="DX7" s="175">
        <v>2</v>
      </c>
      <c r="DY7" s="175">
        <v>3</v>
      </c>
      <c r="DZ7" s="177" t="e">
        <f>SUM(DC7:DY7,BR7:DA7,#REF!,C7:BO7)</f>
        <v>#REF!</v>
      </c>
      <c r="EA7">
        <f t="shared" si="1"/>
        <v>21291</v>
      </c>
    </row>
    <row r="8" spans="1:131" ht="18" hidden="1" customHeight="1" x14ac:dyDescent="0.25">
      <c r="A8" s="171" t="s">
        <v>302</v>
      </c>
      <c r="B8" s="171" t="s">
        <v>240</v>
      </c>
      <c r="C8" s="172">
        <v>3422</v>
      </c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4">
        <f t="shared" si="0"/>
        <v>0</v>
      </c>
      <c r="BQ8" s="174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5">
        <v>4</v>
      </c>
      <c r="CC8" s="173"/>
      <c r="CD8" s="173"/>
      <c r="CE8" s="173"/>
      <c r="CF8" s="173"/>
      <c r="CG8" s="175">
        <v>6</v>
      </c>
      <c r="CH8" s="173"/>
      <c r="CI8" s="175">
        <v>2</v>
      </c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6">
        <f t="shared" si="2"/>
        <v>8</v>
      </c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5">
        <v>1</v>
      </c>
      <c r="DR8" s="173"/>
      <c r="DS8" s="173"/>
      <c r="DT8" s="173"/>
      <c r="DU8" s="173"/>
      <c r="DV8" s="173"/>
      <c r="DW8" s="173"/>
      <c r="DX8" s="173"/>
      <c r="DY8" s="173"/>
      <c r="DZ8" s="177" t="e">
        <f>SUM(DC8:DY8,BR8:DA8,#REF!,C8:BO8)</f>
        <v>#REF!</v>
      </c>
      <c r="EA8">
        <f t="shared" si="1"/>
        <v>3434</v>
      </c>
    </row>
    <row r="9" spans="1:131" ht="18" hidden="1" customHeight="1" x14ac:dyDescent="0.25">
      <c r="A9" s="171" t="s">
        <v>303</v>
      </c>
      <c r="B9" s="171" t="s">
        <v>239</v>
      </c>
      <c r="C9" s="172">
        <v>5526</v>
      </c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4">
        <f t="shared" si="0"/>
        <v>0</v>
      </c>
      <c r="BQ9" s="174"/>
      <c r="BR9" s="173"/>
      <c r="BS9" s="173"/>
      <c r="BT9" s="173"/>
      <c r="BU9" s="173"/>
      <c r="BV9" s="173"/>
      <c r="BW9" s="173"/>
      <c r="BX9" s="175">
        <v>703</v>
      </c>
      <c r="BY9" s="173"/>
      <c r="BZ9" s="173"/>
      <c r="CA9" s="173"/>
      <c r="CB9" s="173"/>
      <c r="CC9" s="173"/>
      <c r="CD9" s="173"/>
      <c r="CE9" s="173"/>
      <c r="CF9" s="173"/>
      <c r="CG9" s="175">
        <v>20</v>
      </c>
      <c r="CH9" s="173"/>
      <c r="CI9" s="175">
        <v>24</v>
      </c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5">
        <v>1</v>
      </c>
      <c r="CY9" s="173"/>
      <c r="CZ9" s="173"/>
      <c r="DA9" s="173"/>
      <c r="DB9" s="176">
        <f t="shared" si="2"/>
        <v>45</v>
      </c>
      <c r="DC9" s="173"/>
      <c r="DD9" s="175">
        <v>1</v>
      </c>
      <c r="DE9" s="173"/>
      <c r="DF9" s="173"/>
      <c r="DG9" s="173"/>
      <c r="DH9" s="173"/>
      <c r="DI9" s="173"/>
      <c r="DJ9" s="173"/>
      <c r="DK9" s="175">
        <v>2</v>
      </c>
      <c r="DL9" s="173"/>
      <c r="DM9" s="173"/>
      <c r="DN9" s="173"/>
      <c r="DO9" s="173"/>
      <c r="DP9" s="173"/>
      <c r="DQ9" s="173"/>
      <c r="DR9" s="173"/>
      <c r="DS9" s="175">
        <v>4</v>
      </c>
      <c r="DT9" s="173"/>
      <c r="DU9" s="173"/>
      <c r="DV9" s="175">
        <v>4</v>
      </c>
      <c r="DW9" s="173"/>
      <c r="DX9" s="173"/>
      <c r="DY9" s="173"/>
      <c r="DZ9" s="177" t="e">
        <f>SUM(DC9:DY9,BR9:DA9,#REF!,C9:BO9)</f>
        <v>#REF!</v>
      </c>
      <c r="EA9">
        <f t="shared" si="1"/>
        <v>6278</v>
      </c>
    </row>
    <row r="10" spans="1:131" ht="18" hidden="1" customHeight="1" x14ac:dyDescent="0.25">
      <c r="A10" s="171" t="s">
        <v>304</v>
      </c>
      <c r="B10" s="171" t="s">
        <v>238</v>
      </c>
      <c r="C10" s="172">
        <v>5806</v>
      </c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4">
        <f t="shared" si="0"/>
        <v>0</v>
      </c>
      <c r="BQ10" s="174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5">
        <v>26</v>
      </c>
      <c r="CH10" s="173"/>
      <c r="CI10" s="175">
        <v>15</v>
      </c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6">
        <f t="shared" si="2"/>
        <v>41</v>
      </c>
      <c r="DC10" s="173"/>
      <c r="DD10" s="175">
        <v>1</v>
      </c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5">
        <v>1</v>
      </c>
      <c r="DW10" s="173"/>
      <c r="DX10" s="175">
        <v>4</v>
      </c>
      <c r="DY10" s="173"/>
      <c r="DZ10" s="177" t="e">
        <f>SUM(DC10:DY10,BR10:DA10,#REF!,C10:BO10)</f>
        <v>#REF!</v>
      </c>
      <c r="EA10">
        <f t="shared" si="1"/>
        <v>5848</v>
      </c>
    </row>
    <row r="11" spans="1:131" ht="18" hidden="1" customHeight="1" x14ac:dyDescent="0.25">
      <c r="A11" s="171" t="s">
        <v>305</v>
      </c>
      <c r="B11" s="171" t="s">
        <v>237</v>
      </c>
      <c r="C11" s="172">
        <v>2185</v>
      </c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4">
        <f t="shared" si="0"/>
        <v>0</v>
      </c>
      <c r="BQ11" s="174"/>
      <c r="BR11" s="173"/>
      <c r="BS11" s="173"/>
      <c r="BT11" s="173"/>
      <c r="BU11" s="175">
        <v>1</v>
      </c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5">
        <v>10</v>
      </c>
      <c r="CH11" s="173"/>
      <c r="CI11" s="175">
        <v>6</v>
      </c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6">
        <f t="shared" si="2"/>
        <v>16</v>
      </c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/>
      <c r="DN11" s="175">
        <v>1</v>
      </c>
      <c r="DO11" s="173"/>
      <c r="DP11" s="173"/>
      <c r="DQ11" s="173"/>
      <c r="DR11" s="173"/>
      <c r="DS11" s="173"/>
      <c r="DT11" s="173"/>
      <c r="DU11" s="173"/>
      <c r="DV11" s="175">
        <v>1</v>
      </c>
      <c r="DW11" s="173"/>
      <c r="DX11" s="173"/>
      <c r="DY11" s="173"/>
      <c r="DZ11" s="177" t="e">
        <f>SUM(DC11:DY11,BR11:DA11,#REF!,C11:BO11)</f>
        <v>#REF!</v>
      </c>
      <c r="EA11">
        <f t="shared" si="1"/>
        <v>2203</v>
      </c>
    </row>
    <row r="12" spans="1:131" ht="18" hidden="1" customHeight="1" x14ac:dyDescent="0.25">
      <c r="A12" s="171" t="s">
        <v>306</v>
      </c>
      <c r="B12" s="171" t="s">
        <v>236</v>
      </c>
      <c r="C12" s="172">
        <v>21601</v>
      </c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4">
        <f t="shared" si="0"/>
        <v>0</v>
      </c>
      <c r="BQ12" s="174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5">
        <v>81</v>
      </c>
      <c r="CH12" s="173"/>
      <c r="CI12" s="175">
        <v>49</v>
      </c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3"/>
      <c r="DA12" s="173"/>
      <c r="DB12" s="176">
        <f t="shared" si="2"/>
        <v>130</v>
      </c>
      <c r="DC12" s="173"/>
      <c r="DD12" s="173"/>
      <c r="DE12" s="173"/>
      <c r="DF12" s="173"/>
      <c r="DG12" s="173"/>
      <c r="DH12" s="173"/>
      <c r="DI12" s="173"/>
      <c r="DJ12" s="173"/>
      <c r="DK12" s="173"/>
      <c r="DL12" s="175">
        <v>1</v>
      </c>
      <c r="DM12" s="173"/>
      <c r="DN12" s="173"/>
      <c r="DO12" s="175">
        <v>1</v>
      </c>
      <c r="DP12" s="173"/>
      <c r="DQ12" s="173"/>
      <c r="DR12" s="175">
        <v>1</v>
      </c>
      <c r="DS12" s="175">
        <v>1</v>
      </c>
      <c r="DT12" s="173"/>
      <c r="DU12" s="173"/>
      <c r="DV12" s="175">
        <v>15</v>
      </c>
      <c r="DW12" s="173"/>
      <c r="DX12" s="175">
        <v>1</v>
      </c>
      <c r="DY12" s="175">
        <v>4</v>
      </c>
      <c r="DZ12" s="177" t="e">
        <f>SUM(DC12:DY12,BR12:DA12,#REF!,C12:BO12)</f>
        <v>#REF!</v>
      </c>
      <c r="EA12">
        <f t="shared" si="1"/>
        <v>21746</v>
      </c>
    </row>
    <row r="13" spans="1:131" ht="18" hidden="1" customHeight="1" x14ac:dyDescent="0.25">
      <c r="A13" s="171" t="s">
        <v>307</v>
      </c>
      <c r="B13" s="171" t="s">
        <v>235</v>
      </c>
      <c r="C13" s="172">
        <v>39621</v>
      </c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5">
        <v>507</v>
      </c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4">
        <f t="shared" si="0"/>
        <v>507</v>
      </c>
      <c r="BQ13" s="174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5">
        <v>90</v>
      </c>
      <c r="CH13" s="173"/>
      <c r="CI13" s="175">
        <v>108</v>
      </c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6">
        <f t="shared" si="2"/>
        <v>198</v>
      </c>
      <c r="DC13" s="173"/>
      <c r="DD13" s="175">
        <v>2</v>
      </c>
      <c r="DE13" s="173"/>
      <c r="DF13" s="173"/>
      <c r="DG13" s="173"/>
      <c r="DH13" s="173"/>
      <c r="DI13" s="173"/>
      <c r="DJ13" s="173"/>
      <c r="DK13" s="173"/>
      <c r="DL13" s="173"/>
      <c r="DM13" s="173"/>
      <c r="DN13" s="175">
        <v>4</v>
      </c>
      <c r="DO13" s="175">
        <v>1</v>
      </c>
      <c r="DP13" s="173"/>
      <c r="DQ13" s="173"/>
      <c r="DR13" s="173"/>
      <c r="DS13" s="175">
        <v>2</v>
      </c>
      <c r="DT13" s="175">
        <v>1</v>
      </c>
      <c r="DU13" s="173"/>
      <c r="DV13" s="175">
        <v>4</v>
      </c>
      <c r="DW13" s="173"/>
      <c r="DX13" s="175">
        <v>10</v>
      </c>
      <c r="DY13" s="175">
        <v>35</v>
      </c>
      <c r="DZ13" s="177" t="e">
        <f>SUM(DC13:DY13,BR13:DA13,#REF!,C13:BO13)</f>
        <v>#REF!</v>
      </c>
      <c r="EA13">
        <f t="shared" si="1"/>
        <v>40330</v>
      </c>
    </row>
    <row r="14" spans="1:131" ht="18" hidden="1" customHeight="1" x14ac:dyDescent="0.25">
      <c r="A14" s="171" t="s">
        <v>308</v>
      </c>
      <c r="B14" s="171" t="s">
        <v>234</v>
      </c>
      <c r="C14" s="172">
        <v>30606</v>
      </c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4">
        <f t="shared" si="0"/>
        <v>0</v>
      </c>
      <c r="BQ14" s="174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5">
        <v>881</v>
      </c>
      <c r="CD14" s="175">
        <v>101</v>
      </c>
      <c r="CE14" s="173"/>
      <c r="CF14" s="173"/>
      <c r="CG14" s="175">
        <v>62</v>
      </c>
      <c r="CH14" s="173"/>
      <c r="CI14" s="175">
        <v>71</v>
      </c>
      <c r="CJ14" s="175">
        <v>859</v>
      </c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5">
        <v>5</v>
      </c>
      <c r="DB14" s="176">
        <f t="shared" si="2"/>
        <v>1979</v>
      </c>
      <c r="DC14" s="175">
        <v>1</v>
      </c>
      <c r="DD14" s="175">
        <v>1</v>
      </c>
      <c r="DE14" s="173"/>
      <c r="DF14" s="173"/>
      <c r="DG14" s="173"/>
      <c r="DH14" s="173"/>
      <c r="DI14" s="173"/>
      <c r="DJ14" s="173"/>
      <c r="DK14" s="175">
        <v>3</v>
      </c>
      <c r="DL14" s="173"/>
      <c r="DM14" s="173"/>
      <c r="DN14" s="175">
        <v>1</v>
      </c>
      <c r="DO14" s="173"/>
      <c r="DP14" s="173"/>
      <c r="DQ14" s="173"/>
      <c r="DR14" s="175">
        <v>1</v>
      </c>
      <c r="DS14" s="175">
        <v>3</v>
      </c>
      <c r="DT14" s="175">
        <v>4</v>
      </c>
      <c r="DU14" s="173"/>
      <c r="DV14" s="175">
        <v>16</v>
      </c>
      <c r="DW14" s="173"/>
      <c r="DX14" s="175">
        <v>6</v>
      </c>
      <c r="DY14" s="175">
        <v>9</v>
      </c>
      <c r="DZ14" s="177" t="e">
        <f>SUM(DC14:DY14,BR14:DA14,#REF!,C14:BO14)</f>
        <v>#REF!</v>
      </c>
      <c r="EA14">
        <f t="shared" si="1"/>
        <v>32601</v>
      </c>
    </row>
    <row r="15" spans="1:131" ht="18" hidden="1" customHeight="1" x14ac:dyDescent="0.25">
      <c r="A15" s="171" t="s">
        <v>309</v>
      </c>
      <c r="B15" s="171" t="s">
        <v>233</v>
      </c>
      <c r="C15" s="172">
        <v>1576</v>
      </c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4">
        <f t="shared" si="0"/>
        <v>0</v>
      </c>
      <c r="BQ15" s="174"/>
      <c r="BR15" s="173"/>
      <c r="BS15" s="173"/>
      <c r="BT15" s="173"/>
      <c r="BU15" s="173"/>
      <c r="BV15" s="173"/>
      <c r="BW15" s="175">
        <v>1</v>
      </c>
      <c r="BX15" s="173"/>
      <c r="BY15" s="173"/>
      <c r="BZ15" s="173"/>
      <c r="CA15" s="173"/>
      <c r="CB15" s="173"/>
      <c r="CC15" s="173"/>
      <c r="CD15" s="173"/>
      <c r="CE15" s="173"/>
      <c r="CF15" s="173"/>
      <c r="CG15" s="175">
        <v>2</v>
      </c>
      <c r="CH15" s="173"/>
      <c r="CI15" s="175">
        <v>2</v>
      </c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6">
        <f t="shared" si="2"/>
        <v>4</v>
      </c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7" t="e">
        <f>SUM(DC15:DY15,BR15:DA15,#REF!,C15:BO15)</f>
        <v>#REF!</v>
      </c>
      <c r="EA15">
        <f t="shared" si="1"/>
        <v>1581</v>
      </c>
    </row>
    <row r="16" spans="1:131" ht="18" hidden="1" customHeight="1" x14ac:dyDescent="0.25">
      <c r="A16" s="171" t="s">
        <v>310</v>
      </c>
      <c r="B16" s="171" t="s">
        <v>232</v>
      </c>
      <c r="C16" s="172">
        <v>1239</v>
      </c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4">
        <f t="shared" si="0"/>
        <v>0</v>
      </c>
      <c r="BQ16" s="174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5">
        <v>1</v>
      </c>
      <c r="CH16" s="173"/>
      <c r="CI16" s="175">
        <v>2</v>
      </c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6">
        <f t="shared" si="2"/>
        <v>3</v>
      </c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7" t="e">
        <f>SUM(DC16:DY16,BR16:DA16,#REF!,C16:BO16)</f>
        <v>#REF!</v>
      </c>
      <c r="EA16">
        <f t="shared" si="1"/>
        <v>1242</v>
      </c>
    </row>
    <row r="17" spans="1:131" ht="18" hidden="1" customHeight="1" x14ac:dyDescent="0.25">
      <c r="A17" s="171" t="s">
        <v>311</v>
      </c>
      <c r="B17" s="171" t="s">
        <v>231</v>
      </c>
      <c r="C17" s="172">
        <v>1421</v>
      </c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4">
        <f t="shared" si="0"/>
        <v>0</v>
      </c>
      <c r="BQ17" s="174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5">
        <v>5</v>
      </c>
      <c r="CH17" s="173"/>
      <c r="CI17" s="175">
        <v>3</v>
      </c>
      <c r="CJ17" s="173"/>
      <c r="CK17" s="173"/>
      <c r="CL17" s="173"/>
      <c r="CM17" s="173"/>
      <c r="CN17" s="173"/>
      <c r="CO17" s="173"/>
      <c r="CP17" s="173"/>
      <c r="CQ17" s="173"/>
      <c r="CR17" s="175">
        <v>59</v>
      </c>
      <c r="CS17" s="173"/>
      <c r="CT17" s="173"/>
      <c r="CU17" s="173"/>
      <c r="CV17" s="173"/>
      <c r="CW17" s="173"/>
      <c r="CX17" s="173"/>
      <c r="CY17" s="173"/>
      <c r="CZ17" s="173"/>
      <c r="DA17" s="173"/>
      <c r="DB17" s="176">
        <f t="shared" si="2"/>
        <v>67</v>
      </c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5">
        <v>1</v>
      </c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7" t="e">
        <f>SUM(DC17:DY17,BR17:DA17,#REF!,C17:BO17)</f>
        <v>#REF!</v>
      </c>
      <c r="EA17">
        <f t="shared" si="1"/>
        <v>1488</v>
      </c>
    </row>
    <row r="18" spans="1:131" ht="18" hidden="1" customHeight="1" x14ac:dyDescent="0.25">
      <c r="A18" s="171" t="s">
        <v>312</v>
      </c>
      <c r="B18" s="171" t="s">
        <v>230</v>
      </c>
      <c r="C18" s="172">
        <v>1661</v>
      </c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4">
        <f t="shared" si="0"/>
        <v>0</v>
      </c>
      <c r="BQ18" s="174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5">
        <v>3</v>
      </c>
      <c r="CF18" s="173"/>
      <c r="CG18" s="175">
        <v>2</v>
      </c>
      <c r="CH18" s="173"/>
      <c r="CI18" s="175">
        <v>23</v>
      </c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5">
        <v>79</v>
      </c>
      <c r="CZ18" s="173"/>
      <c r="DA18" s="173"/>
      <c r="DB18" s="176">
        <f t="shared" si="2"/>
        <v>107</v>
      </c>
      <c r="DC18" s="173"/>
      <c r="DD18" s="173"/>
      <c r="DE18" s="173"/>
      <c r="DF18" s="173"/>
      <c r="DG18" s="173"/>
      <c r="DH18" s="173"/>
      <c r="DI18" s="173"/>
      <c r="DJ18" s="173"/>
      <c r="DK18" s="173"/>
      <c r="DL18" s="173"/>
      <c r="DM18" s="173"/>
      <c r="DN18" s="173"/>
      <c r="DO18" s="173"/>
      <c r="DP18" s="173"/>
      <c r="DQ18" s="173"/>
      <c r="DR18" s="173"/>
      <c r="DS18" s="175">
        <v>2</v>
      </c>
      <c r="DT18" s="173"/>
      <c r="DU18" s="173"/>
      <c r="DV18" s="175">
        <v>1</v>
      </c>
      <c r="DW18" s="173"/>
      <c r="DX18" s="173"/>
      <c r="DY18" s="173"/>
      <c r="DZ18" s="177" t="e">
        <f>SUM(DC18:DY18,BR18:DA18,#REF!,C18:BO18)</f>
        <v>#REF!</v>
      </c>
      <c r="EA18">
        <f t="shared" si="1"/>
        <v>1769</v>
      </c>
    </row>
    <row r="19" spans="1:131" ht="18" hidden="1" customHeight="1" x14ac:dyDescent="0.25">
      <c r="A19" s="171" t="s">
        <v>313</v>
      </c>
      <c r="B19" s="171" t="s">
        <v>229</v>
      </c>
      <c r="C19" s="172">
        <v>3334</v>
      </c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4">
        <f t="shared" si="0"/>
        <v>0</v>
      </c>
      <c r="BQ19" s="174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5">
        <v>23</v>
      </c>
      <c r="CH19" s="173"/>
      <c r="CI19" s="175">
        <v>6</v>
      </c>
      <c r="CJ19" s="173"/>
      <c r="CK19" s="173"/>
      <c r="CL19" s="173"/>
      <c r="CM19" s="173"/>
      <c r="CN19" s="173"/>
      <c r="CO19" s="173"/>
      <c r="CP19" s="173"/>
      <c r="CQ19" s="173"/>
      <c r="CR19" s="190">
        <f>305-5</f>
        <v>300</v>
      </c>
      <c r="CS19" s="173"/>
      <c r="CT19" s="173"/>
      <c r="CU19" s="173"/>
      <c r="CV19" s="173"/>
      <c r="CW19" s="173"/>
      <c r="CX19" s="173"/>
      <c r="CY19" s="173"/>
      <c r="CZ19" s="173"/>
      <c r="DA19" s="173"/>
      <c r="DB19" s="176">
        <f t="shared" si="2"/>
        <v>329</v>
      </c>
      <c r="DC19" s="173"/>
      <c r="DD19" s="173"/>
      <c r="DE19" s="173"/>
      <c r="DF19" s="173"/>
      <c r="DG19" s="173"/>
      <c r="DH19" s="173"/>
      <c r="DI19" s="173"/>
      <c r="DJ19" s="173"/>
      <c r="DK19" s="175">
        <v>1</v>
      </c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7" t="e">
        <f>SUM(DC19:DY19,BR19:DA19,#REF!,C19:BO19)</f>
        <v>#REF!</v>
      </c>
      <c r="EA19">
        <f t="shared" si="1"/>
        <v>3663</v>
      </c>
    </row>
    <row r="20" spans="1:131" ht="18" hidden="1" customHeight="1" x14ac:dyDescent="0.25">
      <c r="A20" s="171" t="s">
        <v>314</v>
      </c>
      <c r="B20" s="171" t="s">
        <v>228</v>
      </c>
      <c r="C20" s="172">
        <v>4887</v>
      </c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4">
        <f t="shared" si="0"/>
        <v>0</v>
      </c>
      <c r="BQ20" s="174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5">
        <v>14</v>
      </c>
      <c r="CH20" s="173"/>
      <c r="CI20" s="175">
        <v>6</v>
      </c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6">
        <f t="shared" si="2"/>
        <v>20</v>
      </c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5">
        <v>3</v>
      </c>
      <c r="DO20" s="173"/>
      <c r="DP20" s="173"/>
      <c r="DQ20" s="173"/>
      <c r="DR20" s="173"/>
      <c r="DS20" s="173"/>
      <c r="DT20" s="173"/>
      <c r="DU20" s="173"/>
      <c r="DV20" s="175">
        <v>3</v>
      </c>
      <c r="DW20" s="173"/>
      <c r="DX20" s="175">
        <v>3</v>
      </c>
      <c r="DY20" s="175">
        <v>2</v>
      </c>
      <c r="DZ20" s="177" t="e">
        <f>SUM(DC20:DY20,BR20:DA20,#REF!,C20:BO20)</f>
        <v>#REF!</v>
      </c>
      <c r="EA20">
        <f t="shared" si="1"/>
        <v>4910</v>
      </c>
    </row>
    <row r="21" spans="1:131" ht="18" hidden="1" customHeight="1" x14ac:dyDescent="0.25">
      <c r="A21" s="171" t="s">
        <v>315</v>
      </c>
      <c r="B21" s="171" t="s">
        <v>227</v>
      </c>
      <c r="C21" s="172">
        <v>40504</v>
      </c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5">
        <v>528</v>
      </c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5">
        <v>392</v>
      </c>
      <c r="BL21" s="175">
        <v>285</v>
      </c>
      <c r="BM21" s="175">
        <v>368</v>
      </c>
      <c r="BN21" s="175">
        <v>83</v>
      </c>
      <c r="BO21" s="175">
        <v>332</v>
      </c>
      <c r="BP21" s="174">
        <f t="shared" si="0"/>
        <v>1988</v>
      </c>
      <c r="BQ21" s="174"/>
      <c r="BR21" s="175">
        <v>1414</v>
      </c>
      <c r="BS21" s="175">
        <v>450</v>
      </c>
      <c r="BT21" s="175">
        <v>478</v>
      </c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5">
        <v>325</v>
      </c>
      <c r="CG21" s="175">
        <v>102</v>
      </c>
      <c r="CH21" s="173"/>
      <c r="CI21" s="175">
        <v>152</v>
      </c>
      <c r="CJ21" s="173"/>
      <c r="CK21" s="173"/>
      <c r="CL21" s="173"/>
      <c r="CM21" s="173"/>
      <c r="CN21" s="173"/>
      <c r="CO21" s="173"/>
      <c r="CP21" s="175">
        <v>578</v>
      </c>
      <c r="CQ21" s="173"/>
      <c r="CR21" s="173"/>
      <c r="CS21" s="173"/>
      <c r="CT21" s="175">
        <v>141</v>
      </c>
      <c r="CU21" s="175">
        <v>78</v>
      </c>
      <c r="CV21" s="173"/>
      <c r="CW21" s="175">
        <v>131</v>
      </c>
      <c r="CX21" s="175">
        <v>1</v>
      </c>
      <c r="CY21" s="173"/>
      <c r="CZ21" s="173"/>
      <c r="DA21" s="173"/>
      <c r="DB21" s="176">
        <f t="shared" si="2"/>
        <v>1508</v>
      </c>
      <c r="DC21" s="175">
        <v>1</v>
      </c>
      <c r="DD21" s="175">
        <v>5</v>
      </c>
      <c r="DE21" s="173"/>
      <c r="DF21" s="173"/>
      <c r="DG21" s="175">
        <v>1</v>
      </c>
      <c r="DH21" s="175">
        <v>1</v>
      </c>
      <c r="DI21" s="173"/>
      <c r="DJ21" s="175">
        <v>1</v>
      </c>
      <c r="DK21" s="175">
        <v>1</v>
      </c>
      <c r="DL21" s="173"/>
      <c r="DM21" s="173"/>
      <c r="DN21" s="175">
        <v>1</v>
      </c>
      <c r="DO21" s="173"/>
      <c r="DP21" s="175">
        <v>2</v>
      </c>
      <c r="DQ21" s="175">
        <v>3</v>
      </c>
      <c r="DR21" s="175">
        <v>4</v>
      </c>
      <c r="DS21" s="175">
        <v>34</v>
      </c>
      <c r="DT21" s="175">
        <v>18</v>
      </c>
      <c r="DU21" s="173"/>
      <c r="DV21" s="175">
        <v>25</v>
      </c>
      <c r="DW21" s="173"/>
      <c r="DX21" s="175">
        <v>9</v>
      </c>
      <c r="DY21" s="175">
        <v>15</v>
      </c>
      <c r="DZ21" s="177" t="e">
        <f>SUM(DC21:DY21,BR21:DA21,#REF!,C21:BO21)</f>
        <v>#REF!</v>
      </c>
      <c r="EA21">
        <f t="shared" si="1"/>
        <v>46367</v>
      </c>
    </row>
    <row r="22" spans="1:131" ht="18" hidden="1" customHeight="1" x14ac:dyDescent="0.25">
      <c r="A22" s="171" t="s">
        <v>316</v>
      </c>
      <c r="B22" s="171" t="s">
        <v>226</v>
      </c>
      <c r="C22" s="172">
        <v>1033</v>
      </c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4">
        <f t="shared" si="0"/>
        <v>0</v>
      </c>
      <c r="BQ22" s="174"/>
      <c r="BR22" s="173"/>
      <c r="BS22" s="173"/>
      <c r="BT22" s="173"/>
      <c r="BU22" s="173"/>
      <c r="BV22" s="173"/>
      <c r="BW22" s="173"/>
      <c r="BX22" s="173"/>
      <c r="BY22" s="175">
        <v>14</v>
      </c>
      <c r="BZ22" s="173"/>
      <c r="CA22" s="173"/>
      <c r="CB22" s="173"/>
      <c r="CC22" s="173"/>
      <c r="CD22" s="173"/>
      <c r="CE22" s="173"/>
      <c r="CF22" s="173"/>
      <c r="CG22" s="175">
        <v>6</v>
      </c>
      <c r="CH22" s="173"/>
      <c r="CI22" s="175">
        <v>3</v>
      </c>
      <c r="CJ22" s="173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3"/>
      <c r="CV22" s="173"/>
      <c r="CW22" s="173"/>
      <c r="CX22" s="173"/>
      <c r="CY22" s="173"/>
      <c r="CZ22" s="173"/>
      <c r="DA22" s="173"/>
      <c r="DB22" s="176">
        <f t="shared" si="2"/>
        <v>9</v>
      </c>
      <c r="DC22" s="173"/>
      <c r="DD22" s="173"/>
      <c r="DE22" s="173"/>
      <c r="DF22" s="173"/>
      <c r="DG22" s="173"/>
      <c r="DH22" s="173"/>
      <c r="DI22" s="173"/>
      <c r="DJ22" s="173"/>
      <c r="DK22" s="173"/>
      <c r="DL22" s="173"/>
      <c r="DM22" s="173"/>
      <c r="DN22" s="173"/>
      <c r="DO22" s="173"/>
      <c r="DP22" s="173"/>
      <c r="DQ22" s="173"/>
      <c r="DR22" s="173"/>
      <c r="DS22" s="173"/>
      <c r="DT22" s="173"/>
      <c r="DU22" s="173"/>
      <c r="DV22" s="173"/>
      <c r="DW22" s="173"/>
      <c r="DX22" s="173"/>
      <c r="DY22" s="175">
        <v>2</v>
      </c>
      <c r="DZ22" s="177" t="e">
        <f>SUM(DC22:DY22,BR22:DA22,#REF!,C22:BO22)</f>
        <v>#REF!</v>
      </c>
      <c r="EA22">
        <f t="shared" si="1"/>
        <v>1056</v>
      </c>
    </row>
    <row r="23" spans="1:131" ht="18" hidden="1" customHeight="1" x14ac:dyDescent="0.25">
      <c r="A23" s="171" t="s">
        <v>317</v>
      </c>
      <c r="B23" s="171" t="s">
        <v>225</v>
      </c>
      <c r="C23" s="172">
        <v>1889</v>
      </c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4">
        <f t="shared" si="0"/>
        <v>0</v>
      </c>
      <c r="BQ23" s="174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5">
        <v>14</v>
      </c>
      <c r="CH23" s="173"/>
      <c r="CI23" s="175">
        <v>8</v>
      </c>
      <c r="CJ23" s="173"/>
      <c r="CK23" s="173"/>
      <c r="CL23" s="173"/>
      <c r="CM23" s="173"/>
      <c r="CN23" s="173"/>
      <c r="CO23" s="173"/>
      <c r="CP23" s="175">
        <v>1</v>
      </c>
      <c r="CQ23" s="173"/>
      <c r="CR23" s="173"/>
      <c r="CS23" s="173"/>
      <c r="CT23" s="175">
        <v>2</v>
      </c>
      <c r="CU23" s="175">
        <v>1</v>
      </c>
      <c r="CV23" s="173"/>
      <c r="CW23" s="175">
        <v>9</v>
      </c>
      <c r="CX23" s="173"/>
      <c r="CY23" s="173"/>
      <c r="CZ23" s="173"/>
      <c r="DA23" s="173"/>
      <c r="DB23" s="176">
        <f t="shared" si="2"/>
        <v>35</v>
      </c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  <c r="DQ23" s="173"/>
      <c r="DR23" s="173"/>
      <c r="DS23" s="175">
        <v>2</v>
      </c>
      <c r="DT23" s="175">
        <v>1</v>
      </c>
      <c r="DU23" s="173"/>
      <c r="DV23" s="175">
        <v>1</v>
      </c>
      <c r="DW23" s="173"/>
      <c r="DX23" s="175">
        <v>1</v>
      </c>
      <c r="DY23" s="173"/>
      <c r="DZ23" s="177" t="e">
        <f>SUM(DC23:DY23,BR23:DA23,#REF!,C23:BO23)</f>
        <v>#REF!</v>
      </c>
      <c r="EA23">
        <f t="shared" si="1"/>
        <v>1925</v>
      </c>
    </row>
    <row r="24" spans="1:131" ht="18" hidden="1" customHeight="1" x14ac:dyDescent="0.25">
      <c r="A24" s="171" t="s">
        <v>318</v>
      </c>
      <c r="B24" s="171" t="s">
        <v>224</v>
      </c>
      <c r="C24" s="172">
        <v>5872</v>
      </c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4">
        <f t="shared" si="0"/>
        <v>0</v>
      </c>
      <c r="BQ24" s="174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5">
        <v>9</v>
      </c>
      <c r="CH24" s="173"/>
      <c r="CI24" s="175">
        <v>8</v>
      </c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3"/>
      <c r="CV24" s="173"/>
      <c r="CW24" s="173"/>
      <c r="CX24" s="173"/>
      <c r="CY24" s="173"/>
      <c r="CZ24" s="173"/>
      <c r="DA24" s="173"/>
      <c r="DB24" s="176">
        <f t="shared" si="2"/>
        <v>17</v>
      </c>
      <c r="DC24" s="173"/>
      <c r="DD24" s="175">
        <v>3</v>
      </c>
      <c r="DE24" s="173"/>
      <c r="DF24" s="173"/>
      <c r="DG24" s="173"/>
      <c r="DH24" s="173"/>
      <c r="DI24" s="173"/>
      <c r="DJ24" s="173"/>
      <c r="DK24" s="173"/>
      <c r="DL24" s="173"/>
      <c r="DM24" s="175">
        <v>1</v>
      </c>
      <c r="DN24" s="173"/>
      <c r="DO24" s="175">
        <v>2</v>
      </c>
      <c r="DP24" s="173"/>
      <c r="DQ24" s="173"/>
      <c r="DR24" s="173"/>
      <c r="DS24" s="175">
        <v>1</v>
      </c>
      <c r="DT24" s="175">
        <v>1</v>
      </c>
      <c r="DU24" s="173"/>
      <c r="DV24" s="175">
        <v>4</v>
      </c>
      <c r="DW24" s="173"/>
      <c r="DX24" s="175">
        <v>2</v>
      </c>
      <c r="DY24" s="175">
        <v>6</v>
      </c>
      <c r="DZ24" s="177" t="e">
        <f>SUM(DC24:DY24,BR24:DA24,#REF!,C24:BO24)</f>
        <v>#REF!</v>
      </c>
      <c r="EA24">
        <f t="shared" si="1"/>
        <v>5893</v>
      </c>
    </row>
    <row r="25" spans="1:131" ht="18" hidden="1" customHeight="1" x14ac:dyDescent="0.25">
      <c r="A25" s="171" t="s">
        <v>319</v>
      </c>
      <c r="B25" s="171" t="s">
        <v>223</v>
      </c>
      <c r="C25" s="172">
        <v>2827</v>
      </c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4">
        <f t="shared" si="0"/>
        <v>0</v>
      </c>
      <c r="BQ25" s="174"/>
      <c r="BR25" s="173"/>
      <c r="BS25" s="173"/>
      <c r="BT25" s="173"/>
      <c r="BU25" s="173"/>
      <c r="BV25" s="173"/>
      <c r="BW25" s="173"/>
      <c r="BX25" s="173"/>
      <c r="BY25" s="175">
        <v>96</v>
      </c>
      <c r="BZ25" s="173"/>
      <c r="CA25" s="173"/>
      <c r="CB25" s="173"/>
      <c r="CC25" s="173"/>
      <c r="CD25" s="173"/>
      <c r="CE25" s="173"/>
      <c r="CF25" s="173"/>
      <c r="CG25" s="175">
        <v>13</v>
      </c>
      <c r="CH25" s="173"/>
      <c r="CI25" s="175">
        <v>7</v>
      </c>
      <c r="CJ25" s="173"/>
      <c r="CK25" s="173"/>
      <c r="CL25" s="173"/>
      <c r="CM25" s="173"/>
      <c r="CN25" s="173"/>
      <c r="CO25" s="173"/>
      <c r="CP25" s="173"/>
      <c r="CQ25" s="173"/>
      <c r="CR25" s="175">
        <v>2</v>
      </c>
      <c r="CS25" s="173"/>
      <c r="CT25" s="173"/>
      <c r="CU25" s="173"/>
      <c r="CV25" s="173"/>
      <c r="CW25" s="173"/>
      <c r="CX25" s="173"/>
      <c r="CY25" s="173"/>
      <c r="CZ25" s="173"/>
      <c r="DA25" s="173"/>
      <c r="DB25" s="176">
        <f t="shared" si="2"/>
        <v>22</v>
      </c>
      <c r="DC25" s="173"/>
      <c r="DD25" s="175">
        <v>1</v>
      </c>
      <c r="DE25" s="173"/>
      <c r="DF25" s="173"/>
      <c r="DG25" s="173"/>
      <c r="DH25" s="173"/>
      <c r="DI25" s="173"/>
      <c r="DJ25" s="173"/>
      <c r="DK25" s="173"/>
      <c r="DL25" s="173"/>
      <c r="DM25" s="173"/>
      <c r="DN25" s="173"/>
      <c r="DO25" s="173"/>
      <c r="DP25" s="173"/>
      <c r="DQ25" s="173"/>
      <c r="DR25" s="173"/>
      <c r="DS25" s="173"/>
      <c r="DT25" s="173"/>
      <c r="DU25" s="173"/>
      <c r="DV25" s="175">
        <v>2</v>
      </c>
      <c r="DW25" s="173"/>
      <c r="DX25" s="173"/>
      <c r="DY25" s="175">
        <v>4</v>
      </c>
      <c r="DZ25" s="177" t="e">
        <f>SUM(DC25:DY25,BR25:DA25,#REF!,C25:BO25)</f>
        <v>#REF!</v>
      </c>
      <c r="EA25">
        <f t="shared" si="1"/>
        <v>2947</v>
      </c>
    </row>
    <row r="26" spans="1:131" ht="18" hidden="1" customHeight="1" x14ac:dyDescent="0.25">
      <c r="A26" s="171" t="s">
        <v>320</v>
      </c>
      <c r="B26" s="171" t="s">
        <v>222</v>
      </c>
      <c r="C26" s="172">
        <v>3104</v>
      </c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4">
        <f t="shared" si="0"/>
        <v>0</v>
      </c>
      <c r="BQ26" s="174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5">
        <v>13</v>
      </c>
      <c r="CH26" s="173"/>
      <c r="CI26" s="175">
        <v>16</v>
      </c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6">
        <f t="shared" si="2"/>
        <v>29</v>
      </c>
      <c r="DC26" s="173"/>
      <c r="DD26" s="173"/>
      <c r="DE26" s="173"/>
      <c r="DF26" s="173"/>
      <c r="DG26" s="173"/>
      <c r="DH26" s="173"/>
      <c r="DI26" s="173"/>
      <c r="DJ26" s="173"/>
      <c r="DK26" s="173"/>
      <c r="DL26" s="173"/>
      <c r="DM26" s="173"/>
      <c r="DN26" s="173"/>
      <c r="DO26" s="173"/>
      <c r="DP26" s="173"/>
      <c r="DQ26" s="173"/>
      <c r="DR26" s="173"/>
      <c r="DS26" s="173"/>
      <c r="DT26" s="173"/>
      <c r="DU26" s="173"/>
      <c r="DV26" s="173"/>
      <c r="DW26" s="173"/>
      <c r="DX26" s="173"/>
      <c r="DY26" s="175">
        <v>1</v>
      </c>
      <c r="DZ26" s="177" t="e">
        <f>SUM(DC26:DY26,BR26:DA26,#REF!,C26:BO26)</f>
        <v>#REF!</v>
      </c>
      <c r="EA26">
        <f t="shared" si="1"/>
        <v>3133</v>
      </c>
    </row>
    <row r="27" spans="1:131" ht="18" hidden="1" customHeight="1" x14ac:dyDescent="0.25">
      <c r="A27" s="171" t="s">
        <v>321</v>
      </c>
      <c r="B27" s="171" t="s">
        <v>221</v>
      </c>
      <c r="C27" s="172">
        <v>13441</v>
      </c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4">
        <f t="shared" si="0"/>
        <v>0</v>
      </c>
      <c r="BQ27" s="174"/>
      <c r="BR27" s="173"/>
      <c r="BS27" s="173"/>
      <c r="BT27" s="173"/>
      <c r="BU27" s="173"/>
      <c r="BV27" s="175">
        <v>78</v>
      </c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5">
        <v>19</v>
      </c>
      <c r="CH27" s="173"/>
      <c r="CI27" s="175">
        <v>24</v>
      </c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5">
        <v>4</v>
      </c>
      <c r="CY27" s="173"/>
      <c r="CZ27" s="175">
        <v>21</v>
      </c>
      <c r="DA27" s="175">
        <v>1</v>
      </c>
      <c r="DB27" s="176">
        <f t="shared" si="2"/>
        <v>69</v>
      </c>
      <c r="DC27" s="175">
        <v>1</v>
      </c>
      <c r="DD27" s="175">
        <v>2</v>
      </c>
      <c r="DE27" s="173"/>
      <c r="DF27" s="175">
        <v>1</v>
      </c>
      <c r="DG27" s="173"/>
      <c r="DH27" s="173"/>
      <c r="DI27" s="173"/>
      <c r="DJ27" s="173"/>
      <c r="DK27" s="173"/>
      <c r="DL27" s="173"/>
      <c r="DM27" s="173"/>
      <c r="DN27" s="173"/>
      <c r="DO27" s="173"/>
      <c r="DP27" s="173"/>
      <c r="DQ27" s="173"/>
      <c r="DR27" s="175">
        <v>1</v>
      </c>
      <c r="DS27" s="175">
        <v>1</v>
      </c>
      <c r="DT27" s="173"/>
      <c r="DU27" s="173"/>
      <c r="DV27" s="175">
        <v>5</v>
      </c>
      <c r="DW27" s="173"/>
      <c r="DX27" s="175">
        <v>1</v>
      </c>
      <c r="DY27" s="175">
        <v>1</v>
      </c>
      <c r="DZ27" s="177" t="e">
        <f>SUM(DC27:DY27,BR27:DA27,#REF!,C27:BO27)</f>
        <v>#REF!</v>
      </c>
      <c r="EA27">
        <f t="shared" si="1"/>
        <v>13593</v>
      </c>
    </row>
    <row r="28" spans="1:131" ht="18" hidden="1" customHeight="1" x14ac:dyDescent="0.25">
      <c r="A28" s="171" t="s">
        <v>322</v>
      </c>
      <c r="B28" s="171" t="s">
        <v>220</v>
      </c>
      <c r="C28" s="172">
        <v>4408</v>
      </c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4">
        <f t="shared" si="0"/>
        <v>0</v>
      </c>
      <c r="BQ28" s="174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5">
        <v>1</v>
      </c>
      <c r="CG28" s="175">
        <v>7</v>
      </c>
      <c r="CH28" s="173"/>
      <c r="CI28" s="175">
        <v>4</v>
      </c>
      <c r="CJ28" s="173"/>
      <c r="CK28" s="173"/>
      <c r="CL28" s="173"/>
      <c r="CM28" s="173"/>
      <c r="CN28" s="173"/>
      <c r="CO28" s="173"/>
      <c r="CP28" s="175">
        <v>2</v>
      </c>
      <c r="CQ28" s="175">
        <v>255</v>
      </c>
      <c r="CR28" s="173"/>
      <c r="CS28" s="173"/>
      <c r="CT28" s="175">
        <v>8</v>
      </c>
      <c r="CU28" s="173"/>
      <c r="CV28" s="173"/>
      <c r="CW28" s="173"/>
      <c r="CX28" s="173"/>
      <c r="CY28" s="173"/>
      <c r="CZ28" s="173"/>
      <c r="DA28" s="173"/>
      <c r="DB28" s="176">
        <f t="shared" si="2"/>
        <v>277</v>
      </c>
      <c r="DC28" s="173"/>
      <c r="DD28" s="175">
        <v>1</v>
      </c>
      <c r="DE28" s="173"/>
      <c r="DF28" s="173"/>
      <c r="DG28" s="173"/>
      <c r="DH28" s="173"/>
      <c r="DI28" s="173"/>
      <c r="DJ28" s="173"/>
      <c r="DK28" s="173"/>
      <c r="DL28" s="173"/>
      <c r="DM28" s="173"/>
      <c r="DN28" s="173"/>
      <c r="DO28" s="173"/>
      <c r="DP28" s="173"/>
      <c r="DQ28" s="173"/>
      <c r="DR28" s="173"/>
      <c r="DS28" s="175">
        <v>1</v>
      </c>
      <c r="DT28" s="175">
        <v>1</v>
      </c>
      <c r="DU28" s="173"/>
      <c r="DV28" s="175">
        <v>1</v>
      </c>
      <c r="DW28" s="173"/>
      <c r="DX28" s="175">
        <v>2</v>
      </c>
      <c r="DY28" s="173"/>
      <c r="DZ28" s="177" t="e">
        <f>SUM(DC28:DY28,BR28:DA28,#REF!,C28:BO28)</f>
        <v>#REF!</v>
      </c>
      <c r="EA28">
        <f t="shared" si="1"/>
        <v>4686</v>
      </c>
    </row>
    <row r="29" spans="1:131" ht="18" hidden="1" customHeight="1" x14ac:dyDescent="0.25">
      <c r="A29" s="171" t="s">
        <v>323</v>
      </c>
      <c r="B29" s="171" t="s">
        <v>219</v>
      </c>
      <c r="C29" s="172">
        <v>2236</v>
      </c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4">
        <f t="shared" si="0"/>
        <v>0</v>
      </c>
      <c r="BQ29" s="174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  <c r="CG29" s="175">
        <v>4</v>
      </c>
      <c r="CH29" s="173"/>
      <c r="CI29" s="175">
        <v>2</v>
      </c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  <c r="CV29" s="173"/>
      <c r="CW29" s="173"/>
      <c r="CX29" s="173"/>
      <c r="CY29" s="173"/>
      <c r="CZ29" s="173"/>
      <c r="DA29" s="173"/>
      <c r="DB29" s="176">
        <f t="shared" si="2"/>
        <v>6</v>
      </c>
      <c r="DC29" s="173"/>
      <c r="DD29" s="173"/>
      <c r="DE29" s="173"/>
      <c r="DF29" s="173"/>
      <c r="DG29" s="173"/>
      <c r="DH29" s="173"/>
      <c r="DI29" s="173"/>
      <c r="DJ29" s="173"/>
      <c r="DK29" s="173"/>
      <c r="DL29" s="173"/>
      <c r="DM29" s="173"/>
      <c r="DN29" s="173"/>
      <c r="DO29" s="173"/>
      <c r="DP29" s="173"/>
      <c r="DQ29" s="173"/>
      <c r="DR29" s="173"/>
      <c r="DS29" s="173"/>
      <c r="DT29" s="173"/>
      <c r="DU29" s="173"/>
      <c r="DV29" s="173"/>
      <c r="DW29" s="173"/>
      <c r="DX29" s="173"/>
      <c r="DY29" s="173"/>
      <c r="DZ29" s="177" t="e">
        <f>SUM(DC29:DY29,BR29:DA29,#REF!,C29:BO29)</f>
        <v>#REF!</v>
      </c>
      <c r="EA29">
        <f t="shared" si="1"/>
        <v>2242</v>
      </c>
    </row>
    <row r="30" spans="1:131" ht="18" hidden="1" customHeight="1" x14ac:dyDescent="0.25">
      <c r="A30" s="171" t="s">
        <v>324</v>
      </c>
      <c r="B30" s="171" t="s">
        <v>218</v>
      </c>
      <c r="C30" s="172">
        <v>45973</v>
      </c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4">
        <f t="shared" si="0"/>
        <v>0</v>
      </c>
      <c r="BQ30" s="174"/>
      <c r="BR30" s="173"/>
      <c r="BS30" s="173"/>
      <c r="BT30" s="173"/>
      <c r="BU30" s="173"/>
      <c r="BV30" s="173"/>
      <c r="BW30" s="175">
        <v>273</v>
      </c>
      <c r="BX30" s="173"/>
      <c r="BY30" s="173"/>
      <c r="BZ30" s="175">
        <v>239</v>
      </c>
      <c r="CA30" s="175">
        <v>178</v>
      </c>
      <c r="CB30" s="173"/>
      <c r="CC30" s="173"/>
      <c r="CD30" s="173"/>
      <c r="CE30" s="173"/>
      <c r="CF30" s="173"/>
      <c r="CG30" s="175">
        <v>170</v>
      </c>
      <c r="CH30" s="175">
        <v>73</v>
      </c>
      <c r="CI30" s="175">
        <v>142</v>
      </c>
      <c r="CJ30" s="173"/>
      <c r="CK30" s="175">
        <v>100</v>
      </c>
      <c r="CL30" s="175">
        <v>279</v>
      </c>
      <c r="CM30" s="173"/>
      <c r="CN30" s="175">
        <v>99</v>
      </c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6">
        <f t="shared" si="2"/>
        <v>863</v>
      </c>
      <c r="DC30" s="175">
        <v>1</v>
      </c>
      <c r="DD30" s="175">
        <v>4</v>
      </c>
      <c r="DE30" s="173"/>
      <c r="DF30" s="173"/>
      <c r="DG30" s="173"/>
      <c r="DH30" s="175">
        <v>1</v>
      </c>
      <c r="DI30" s="175">
        <v>1</v>
      </c>
      <c r="DJ30" s="173"/>
      <c r="DK30" s="173"/>
      <c r="DL30" s="175">
        <v>3</v>
      </c>
      <c r="DM30" s="175">
        <v>2</v>
      </c>
      <c r="DN30" s="173"/>
      <c r="DO30" s="175">
        <v>1</v>
      </c>
      <c r="DP30" s="175">
        <v>1</v>
      </c>
      <c r="DQ30" s="175">
        <v>2</v>
      </c>
      <c r="DR30" s="175">
        <v>4</v>
      </c>
      <c r="DS30" s="175">
        <v>2</v>
      </c>
      <c r="DT30" s="173"/>
      <c r="DU30" s="173"/>
      <c r="DV30" s="175">
        <v>10</v>
      </c>
      <c r="DW30" s="175">
        <v>69</v>
      </c>
      <c r="DX30" s="175">
        <v>19</v>
      </c>
      <c r="DY30" s="175">
        <v>15</v>
      </c>
      <c r="DZ30" s="177" t="e">
        <f>SUM(DC30:DY30,BR30:DA30,#REF!,C30:BO30)</f>
        <v>#REF!</v>
      </c>
      <c r="EA30">
        <f t="shared" si="1"/>
        <v>47605</v>
      </c>
    </row>
    <row r="31" spans="1:131" ht="18" hidden="1" customHeight="1" x14ac:dyDescent="0.25">
      <c r="A31" s="171" t="s">
        <v>325</v>
      </c>
      <c r="B31" s="171" t="s">
        <v>217</v>
      </c>
      <c r="C31" s="172">
        <v>5564</v>
      </c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4">
        <f t="shared" si="0"/>
        <v>0</v>
      </c>
      <c r="BQ31" s="174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5">
        <v>12</v>
      </c>
      <c r="CH31" s="173"/>
      <c r="CI31" s="175">
        <v>3</v>
      </c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73"/>
      <c r="CV31" s="173"/>
      <c r="CW31" s="173"/>
      <c r="CX31" s="173"/>
      <c r="CY31" s="173"/>
      <c r="CZ31" s="173"/>
      <c r="DA31" s="175">
        <v>1</v>
      </c>
      <c r="DB31" s="176">
        <f t="shared" si="2"/>
        <v>16</v>
      </c>
      <c r="DC31" s="173"/>
      <c r="DD31" s="173"/>
      <c r="DE31" s="173"/>
      <c r="DF31" s="173"/>
      <c r="DG31" s="173"/>
      <c r="DH31" s="173"/>
      <c r="DI31" s="173"/>
      <c r="DJ31" s="173"/>
      <c r="DK31" s="173"/>
      <c r="DL31" s="173"/>
      <c r="DM31" s="175">
        <v>1</v>
      </c>
      <c r="DN31" s="175">
        <v>1</v>
      </c>
      <c r="DO31" s="175">
        <v>2</v>
      </c>
      <c r="DP31" s="173"/>
      <c r="DQ31" s="173"/>
      <c r="DR31" s="173"/>
      <c r="DS31" s="175">
        <v>1</v>
      </c>
      <c r="DT31" s="175">
        <v>1</v>
      </c>
      <c r="DU31" s="173"/>
      <c r="DV31" s="175">
        <v>1</v>
      </c>
      <c r="DW31" s="173"/>
      <c r="DX31" s="173"/>
      <c r="DY31" s="175">
        <v>1</v>
      </c>
      <c r="DZ31" s="177" t="e">
        <f>SUM(DC31:DY31,BR31:DA31,#REF!,C31:BO31)</f>
        <v>#REF!</v>
      </c>
      <c r="EA31">
        <f t="shared" si="1"/>
        <v>5581</v>
      </c>
    </row>
    <row r="32" spans="1:131" ht="18" hidden="1" customHeight="1" x14ac:dyDescent="0.25">
      <c r="A32" s="171" t="s">
        <v>326</v>
      </c>
      <c r="B32" s="171" t="s">
        <v>216</v>
      </c>
      <c r="C32" s="172">
        <v>29209</v>
      </c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4">
        <f t="shared" si="0"/>
        <v>0</v>
      </c>
      <c r="BQ32" s="174"/>
      <c r="BR32" s="173"/>
      <c r="BS32" s="173"/>
      <c r="BT32" s="173"/>
      <c r="BU32" s="173"/>
      <c r="BV32" s="173"/>
      <c r="BW32" s="173"/>
      <c r="BX32" s="173"/>
      <c r="BY32" s="173"/>
      <c r="BZ32" s="173"/>
      <c r="CA32" s="173"/>
      <c r="CB32" s="173"/>
      <c r="CC32" s="175">
        <v>1</v>
      </c>
      <c r="CD32" s="173"/>
      <c r="CE32" s="173"/>
      <c r="CF32" s="173"/>
      <c r="CG32" s="175">
        <v>85</v>
      </c>
      <c r="CH32" s="173"/>
      <c r="CI32" s="175">
        <v>83</v>
      </c>
      <c r="CJ32" s="173"/>
      <c r="CK32" s="173"/>
      <c r="CL32" s="173"/>
      <c r="CM32" s="173"/>
      <c r="CN32" s="173"/>
      <c r="CO32" s="173"/>
      <c r="CP32" s="175">
        <v>1</v>
      </c>
      <c r="CQ32" s="173"/>
      <c r="CR32" s="173"/>
      <c r="CS32" s="173"/>
      <c r="CT32" s="173"/>
      <c r="CU32" s="173"/>
      <c r="CV32" s="173"/>
      <c r="CW32" s="173"/>
      <c r="CX32" s="175">
        <v>390</v>
      </c>
      <c r="CY32" s="173"/>
      <c r="CZ32" s="175">
        <v>624</v>
      </c>
      <c r="DA32" s="175">
        <v>435</v>
      </c>
      <c r="DB32" s="176">
        <f t="shared" si="2"/>
        <v>1619</v>
      </c>
      <c r="DC32" s="173"/>
      <c r="DD32" s="175">
        <v>2</v>
      </c>
      <c r="DE32" s="173"/>
      <c r="DF32" s="173"/>
      <c r="DG32" s="173"/>
      <c r="DH32" s="173"/>
      <c r="DI32" s="175">
        <v>1</v>
      </c>
      <c r="DJ32" s="173"/>
      <c r="DK32" s="173"/>
      <c r="DL32" s="173"/>
      <c r="DM32" s="173"/>
      <c r="DN32" s="175">
        <v>1</v>
      </c>
      <c r="DO32" s="175">
        <v>1</v>
      </c>
      <c r="DP32" s="173"/>
      <c r="DQ32" s="173"/>
      <c r="DR32" s="175">
        <v>1</v>
      </c>
      <c r="DS32" s="175">
        <v>1</v>
      </c>
      <c r="DT32" s="175">
        <v>1</v>
      </c>
      <c r="DU32" s="173"/>
      <c r="DV32" s="175">
        <v>9</v>
      </c>
      <c r="DW32" s="173"/>
      <c r="DX32" s="175">
        <v>1</v>
      </c>
      <c r="DY32" s="175">
        <v>4</v>
      </c>
      <c r="DZ32" s="177" t="e">
        <f>SUM(DC32:DY32,BR32:DA32,#REF!,C32:BO32)</f>
        <v>#REF!</v>
      </c>
      <c r="EA32">
        <f t="shared" si="1"/>
        <v>30837</v>
      </c>
    </row>
    <row r="33" spans="1:131" ht="18" hidden="1" customHeight="1" x14ac:dyDescent="0.25">
      <c r="A33" s="171" t="s">
        <v>327</v>
      </c>
      <c r="B33" s="171" t="s">
        <v>215</v>
      </c>
      <c r="C33" s="172">
        <v>13955</v>
      </c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4">
        <f t="shared" si="0"/>
        <v>0</v>
      </c>
      <c r="BQ33" s="174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5">
        <v>49</v>
      </c>
      <c r="CC33" s="173"/>
      <c r="CD33" s="173"/>
      <c r="CE33" s="173"/>
      <c r="CF33" s="173"/>
      <c r="CG33" s="175">
        <v>37</v>
      </c>
      <c r="CH33" s="173"/>
      <c r="CI33" s="175">
        <v>14</v>
      </c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73"/>
      <c r="CV33" s="173"/>
      <c r="CW33" s="173"/>
      <c r="CX33" s="173"/>
      <c r="CY33" s="173"/>
      <c r="CZ33" s="173"/>
      <c r="DA33" s="173"/>
      <c r="DB33" s="176">
        <f t="shared" si="2"/>
        <v>51</v>
      </c>
      <c r="DC33" s="173"/>
      <c r="DD33" s="175">
        <v>1</v>
      </c>
      <c r="DE33" s="173"/>
      <c r="DF33" s="173"/>
      <c r="DG33" s="173"/>
      <c r="DH33" s="173"/>
      <c r="DI33" s="173"/>
      <c r="DJ33" s="173"/>
      <c r="DK33" s="175">
        <v>2</v>
      </c>
      <c r="DL33" s="173"/>
      <c r="DM33" s="173"/>
      <c r="DN33" s="175">
        <v>2</v>
      </c>
      <c r="DO33" s="173"/>
      <c r="DP33" s="173"/>
      <c r="DQ33" s="175">
        <v>2</v>
      </c>
      <c r="DR33" s="175">
        <v>1</v>
      </c>
      <c r="DS33" s="175">
        <v>1</v>
      </c>
      <c r="DT33" s="175">
        <v>2</v>
      </c>
      <c r="DU33" s="173"/>
      <c r="DV33" s="175">
        <v>5</v>
      </c>
      <c r="DW33" s="175">
        <v>1</v>
      </c>
      <c r="DX33" s="175">
        <v>4</v>
      </c>
      <c r="DY33" s="175">
        <v>7</v>
      </c>
      <c r="DZ33" s="177" t="e">
        <f>SUM(DC33:DY33,BR33:DA33,#REF!,C33:BO33)</f>
        <v>#REF!</v>
      </c>
      <c r="EA33">
        <f t="shared" si="1"/>
        <v>14061</v>
      </c>
    </row>
    <row r="34" spans="1:131" ht="18" hidden="1" customHeight="1" x14ac:dyDescent="0.25">
      <c r="A34" s="171" t="s">
        <v>328</v>
      </c>
      <c r="B34" s="171" t="s">
        <v>214</v>
      </c>
      <c r="C34" s="172">
        <v>2498</v>
      </c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4">
        <f t="shared" si="0"/>
        <v>0</v>
      </c>
      <c r="BQ34" s="174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  <c r="CG34" s="175">
        <v>2</v>
      </c>
      <c r="CH34" s="173"/>
      <c r="CI34" s="175">
        <v>14</v>
      </c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3"/>
      <c r="CV34" s="173"/>
      <c r="CW34" s="173"/>
      <c r="CX34" s="173"/>
      <c r="CY34" s="173"/>
      <c r="CZ34" s="173"/>
      <c r="DA34" s="173"/>
      <c r="DB34" s="176">
        <f t="shared" si="2"/>
        <v>16</v>
      </c>
      <c r="DC34" s="173"/>
      <c r="DD34" s="173"/>
      <c r="DE34" s="173"/>
      <c r="DF34" s="173"/>
      <c r="DG34" s="173"/>
      <c r="DH34" s="173"/>
      <c r="DI34" s="173"/>
      <c r="DJ34" s="173"/>
      <c r="DK34" s="173"/>
      <c r="DL34" s="173"/>
      <c r="DM34" s="173"/>
      <c r="DN34" s="173"/>
      <c r="DO34" s="173"/>
      <c r="DP34" s="173"/>
      <c r="DQ34" s="173"/>
      <c r="DR34" s="173"/>
      <c r="DS34" s="173"/>
      <c r="DT34" s="173"/>
      <c r="DU34" s="173"/>
      <c r="DV34" s="175">
        <v>1</v>
      </c>
      <c r="DW34" s="173"/>
      <c r="DX34" s="173"/>
      <c r="DY34" s="173"/>
      <c r="DZ34" s="177" t="e">
        <f>SUM(DC34:DY34,BR34:DA34,#REF!,C34:BO34)</f>
        <v>#REF!</v>
      </c>
      <c r="EA34">
        <f t="shared" si="1"/>
        <v>2515</v>
      </c>
    </row>
    <row r="35" spans="1:131" ht="18" hidden="1" customHeight="1" x14ac:dyDescent="0.25">
      <c r="A35" s="171" t="s">
        <v>329</v>
      </c>
      <c r="B35" s="171" t="s">
        <v>213</v>
      </c>
      <c r="C35" s="172">
        <v>6370</v>
      </c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4">
        <f t="shared" si="0"/>
        <v>0</v>
      </c>
      <c r="BQ35" s="174"/>
      <c r="BR35" s="173"/>
      <c r="BS35" s="173"/>
      <c r="BT35" s="173"/>
      <c r="BU35" s="175">
        <v>1</v>
      </c>
      <c r="BV35" s="173"/>
      <c r="BW35" s="173"/>
      <c r="BX35" s="173"/>
      <c r="BY35" s="173"/>
      <c r="BZ35" s="173"/>
      <c r="CA35" s="173"/>
      <c r="CB35" s="173"/>
      <c r="CC35" s="173"/>
      <c r="CD35" s="173"/>
      <c r="CE35" s="175">
        <v>20</v>
      </c>
      <c r="CF35" s="173"/>
      <c r="CG35" s="175">
        <v>3</v>
      </c>
      <c r="CH35" s="173"/>
      <c r="CI35" s="175">
        <v>4</v>
      </c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3"/>
      <c r="CV35" s="173"/>
      <c r="CW35" s="173"/>
      <c r="CX35" s="173"/>
      <c r="CY35" s="173"/>
      <c r="CZ35" s="173"/>
      <c r="DA35" s="173"/>
      <c r="DB35" s="176">
        <f t="shared" si="2"/>
        <v>27</v>
      </c>
      <c r="DC35" s="173"/>
      <c r="DD35" s="173"/>
      <c r="DE35" s="173"/>
      <c r="DF35" s="173"/>
      <c r="DG35" s="173"/>
      <c r="DH35" s="173"/>
      <c r="DI35" s="173"/>
      <c r="DJ35" s="173"/>
      <c r="DK35" s="173"/>
      <c r="DL35" s="173"/>
      <c r="DM35" s="173"/>
      <c r="DN35" s="175">
        <v>2</v>
      </c>
      <c r="DO35" s="173"/>
      <c r="DP35" s="173"/>
      <c r="DQ35" s="173"/>
      <c r="DR35" s="173"/>
      <c r="DS35" s="175">
        <v>3</v>
      </c>
      <c r="DT35" s="173"/>
      <c r="DU35" s="173"/>
      <c r="DV35" s="175">
        <v>2</v>
      </c>
      <c r="DW35" s="173"/>
      <c r="DX35" s="173"/>
      <c r="DY35" s="175">
        <v>1</v>
      </c>
      <c r="DZ35" s="177" t="e">
        <f>SUM(DC35:DY35,BR35:DA35,#REF!,C35:BO35)</f>
        <v>#REF!</v>
      </c>
      <c r="EA35">
        <f t="shared" si="1"/>
        <v>6400</v>
      </c>
    </row>
    <row r="36" spans="1:131" ht="18" hidden="1" customHeight="1" x14ac:dyDescent="0.25">
      <c r="A36" s="171" t="s">
        <v>330</v>
      </c>
      <c r="B36" s="171" t="s">
        <v>212</v>
      </c>
      <c r="C36" s="172">
        <v>25241</v>
      </c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4">
        <f t="shared" si="0"/>
        <v>0</v>
      </c>
      <c r="BQ36" s="174"/>
      <c r="BR36" s="173"/>
      <c r="BS36" s="173"/>
      <c r="BT36" s="173"/>
      <c r="BU36" s="173"/>
      <c r="BV36" s="173"/>
      <c r="BW36" s="173"/>
      <c r="BX36" s="173"/>
      <c r="BY36" s="173"/>
      <c r="BZ36" s="173"/>
      <c r="CA36" s="173"/>
      <c r="CB36" s="173"/>
      <c r="CC36" s="173"/>
      <c r="CD36" s="173"/>
      <c r="CE36" s="173"/>
      <c r="CF36" s="173"/>
      <c r="CG36" s="175">
        <v>95</v>
      </c>
      <c r="CH36" s="173"/>
      <c r="CI36" s="175">
        <v>124</v>
      </c>
      <c r="CJ36" s="173"/>
      <c r="CK36" s="173"/>
      <c r="CL36" s="173"/>
      <c r="CM36" s="173"/>
      <c r="CN36" s="173"/>
      <c r="CO36" s="173"/>
      <c r="CP36" s="173"/>
      <c r="CQ36" s="173"/>
      <c r="CR36" s="173"/>
      <c r="CS36" s="173"/>
      <c r="CT36" s="175">
        <v>9</v>
      </c>
      <c r="CU36" s="173"/>
      <c r="CV36" s="173"/>
      <c r="CW36" s="173"/>
      <c r="CX36" s="173"/>
      <c r="CY36" s="173"/>
      <c r="CZ36" s="173"/>
      <c r="DA36" s="173"/>
      <c r="DB36" s="176">
        <f t="shared" si="2"/>
        <v>228</v>
      </c>
      <c r="DC36" s="173"/>
      <c r="DD36" s="175">
        <v>1</v>
      </c>
      <c r="DE36" s="173"/>
      <c r="DF36" s="173"/>
      <c r="DG36" s="173"/>
      <c r="DH36" s="173"/>
      <c r="DI36" s="173"/>
      <c r="DJ36" s="175">
        <v>1</v>
      </c>
      <c r="DK36" s="173"/>
      <c r="DL36" s="173"/>
      <c r="DM36" s="173"/>
      <c r="DN36" s="173"/>
      <c r="DO36" s="175">
        <v>3</v>
      </c>
      <c r="DP36" s="173"/>
      <c r="DQ36" s="173"/>
      <c r="DR36" s="173"/>
      <c r="DS36" s="175">
        <v>9</v>
      </c>
      <c r="DT36" s="175">
        <v>3</v>
      </c>
      <c r="DU36" s="173"/>
      <c r="DV36" s="175">
        <v>24</v>
      </c>
      <c r="DW36" s="175">
        <v>1</v>
      </c>
      <c r="DX36" s="175">
        <v>2</v>
      </c>
      <c r="DY36" s="173"/>
      <c r="DZ36" s="177" t="e">
        <f>SUM(DC36:DY36,BR36:DA36,#REF!,C36:BO36)</f>
        <v>#REF!</v>
      </c>
      <c r="EA36">
        <f t="shared" si="1"/>
        <v>25494</v>
      </c>
    </row>
    <row r="37" spans="1:131" ht="18" hidden="1" customHeight="1" x14ac:dyDescent="0.25">
      <c r="A37" s="171" t="s">
        <v>331</v>
      </c>
      <c r="B37" s="171" t="s">
        <v>211</v>
      </c>
      <c r="C37" s="172">
        <v>1357</v>
      </c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4">
        <f t="shared" si="0"/>
        <v>0</v>
      </c>
      <c r="BQ37" s="174"/>
      <c r="BR37" s="173"/>
      <c r="BS37" s="173"/>
      <c r="BT37" s="173"/>
      <c r="BU37" s="173"/>
      <c r="BV37" s="173"/>
      <c r="BW37" s="173"/>
      <c r="BX37" s="173"/>
      <c r="BY37" s="175">
        <v>222</v>
      </c>
      <c r="BZ37" s="173"/>
      <c r="CA37" s="173"/>
      <c r="CB37" s="173"/>
      <c r="CC37" s="173"/>
      <c r="CD37" s="173"/>
      <c r="CE37" s="173"/>
      <c r="CF37" s="173"/>
      <c r="CG37" s="175">
        <v>1</v>
      </c>
      <c r="CH37" s="173"/>
      <c r="CI37" s="175">
        <v>2</v>
      </c>
      <c r="CJ37" s="173"/>
      <c r="CK37" s="173"/>
      <c r="CL37" s="173"/>
      <c r="CM37" s="173"/>
      <c r="CN37" s="173"/>
      <c r="CO37" s="175">
        <v>338</v>
      </c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  <c r="DB37" s="176">
        <f t="shared" si="2"/>
        <v>341</v>
      </c>
      <c r="DC37" s="173"/>
      <c r="DD37" s="173"/>
      <c r="DE37" s="173"/>
      <c r="DF37" s="173"/>
      <c r="DG37" s="173"/>
      <c r="DH37" s="173"/>
      <c r="DI37" s="173"/>
      <c r="DJ37" s="173"/>
      <c r="DK37" s="173"/>
      <c r="DL37" s="173"/>
      <c r="DM37" s="173"/>
      <c r="DN37" s="173"/>
      <c r="DO37" s="173"/>
      <c r="DP37" s="173"/>
      <c r="DQ37" s="173"/>
      <c r="DR37" s="173"/>
      <c r="DS37" s="173"/>
      <c r="DT37" s="175">
        <v>2</v>
      </c>
      <c r="DU37" s="173"/>
      <c r="DV37" s="173"/>
      <c r="DW37" s="173"/>
      <c r="DX37" s="173"/>
      <c r="DY37" s="175">
        <v>2</v>
      </c>
      <c r="DZ37" s="177" t="e">
        <f>SUM(DC37:DY37,BR37:DA37,#REF!,C37:BO37)</f>
        <v>#REF!</v>
      </c>
      <c r="EA37">
        <f t="shared" ref="EA37:EA68" si="3">C37+BP37+BQ37+BR37+BS37+BT37+BU37+BV37+BW37+BX37+BY37+BZ37+CA37+CB37+DB37+DV37+DW37</f>
        <v>1920</v>
      </c>
    </row>
    <row r="38" spans="1:131" ht="18" hidden="1" customHeight="1" x14ac:dyDescent="0.25">
      <c r="A38" s="171" t="s">
        <v>332</v>
      </c>
      <c r="B38" s="171" t="s">
        <v>210</v>
      </c>
      <c r="C38" s="172">
        <v>4302</v>
      </c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4">
        <f t="shared" si="0"/>
        <v>0</v>
      </c>
      <c r="BQ38" s="174"/>
      <c r="BR38" s="173"/>
      <c r="BS38" s="173"/>
      <c r="BT38" s="173"/>
      <c r="BU38" s="175">
        <v>5</v>
      </c>
      <c r="BV38" s="173"/>
      <c r="BW38" s="173"/>
      <c r="BX38" s="173"/>
      <c r="BY38" s="175">
        <v>2</v>
      </c>
      <c r="BZ38" s="173"/>
      <c r="CA38" s="173"/>
      <c r="CB38" s="173"/>
      <c r="CC38" s="173"/>
      <c r="CD38" s="173"/>
      <c r="CE38" s="173"/>
      <c r="CF38" s="173"/>
      <c r="CG38" s="175">
        <v>32</v>
      </c>
      <c r="CH38" s="173"/>
      <c r="CI38" s="175">
        <v>15</v>
      </c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76">
        <f t="shared" si="2"/>
        <v>47</v>
      </c>
      <c r="DC38" s="173"/>
      <c r="DD38" s="173"/>
      <c r="DE38" s="175">
        <v>2</v>
      </c>
      <c r="DF38" s="173"/>
      <c r="DG38" s="173"/>
      <c r="DH38" s="173"/>
      <c r="DI38" s="173"/>
      <c r="DJ38" s="173"/>
      <c r="DK38" s="173"/>
      <c r="DL38" s="173"/>
      <c r="DM38" s="173"/>
      <c r="DN38" s="173"/>
      <c r="DO38" s="173"/>
      <c r="DP38" s="173"/>
      <c r="DQ38" s="173"/>
      <c r="DR38" s="173"/>
      <c r="DS38" s="173"/>
      <c r="DT38" s="173"/>
      <c r="DU38" s="173"/>
      <c r="DV38" s="175">
        <v>2</v>
      </c>
      <c r="DW38" s="173"/>
      <c r="DX38" s="173"/>
      <c r="DY38" s="175">
        <v>1</v>
      </c>
      <c r="DZ38" s="177" t="e">
        <f>SUM(DC38:DY38,BR38:DA38,#REF!,C38:BO38)</f>
        <v>#REF!</v>
      </c>
      <c r="EA38">
        <f t="shared" si="3"/>
        <v>4358</v>
      </c>
    </row>
    <row r="39" spans="1:131" ht="18" hidden="1" customHeight="1" x14ac:dyDescent="0.25">
      <c r="A39" s="171" t="s">
        <v>333</v>
      </c>
      <c r="B39" s="171" t="s">
        <v>209</v>
      </c>
      <c r="C39" s="172">
        <v>6245</v>
      </c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4">
        <f t="shared" si="0"/>
        <v>0</v>
      </c>
      <c r="BQ39" s="174"/>
      <c r="BR39" s="173"/>
      <c r="BS39" s="173"/>
      <c r="BT39" s="173"/>
      <c r="BU39" s="173"/>
      <c r="BV39" s="173"/>
      <c r="BW39" s="173"/>
      <c r="BX39" s="173"/>
      <c r="BY39" s="173"/>
      <c r="BZ39" s="173"/>
      <c r="CA39" s="173"/>
      <c r="CB39" s="173"/>
      <c r="CC39" s="173"/>
      <c r="CD39" s="173"/>
      <c r="CE39" s="173"/>
      <c r="CF39" s="173"/>
      <c r="CG39" s="175">
        <v>23</v>
      </c>
      <c r="CH39" s="173"/>
      <c r="CI39" s="175">
        <v>21</v>
      </c>
      <c r="CJ39" s="173"/>
      <c r="CK39" s="173"/>
      <c r="CL39" s="173"/>
      <c r="CM39" s="173"/>
      <c r="CN39" s="173"/>
      <c r="CO39" s="173"/>
      <c r="CP39" s="173"/>
      <c r="CQ39" s="173"/>
      <c r="CR39" s="175">
        <v>1</v>
      </c>
      <c r="CS39" s="173"/>
      <c r="CT39" s="173"/>
      <c r="CU39" s="173"/>
      <c r="CV39" s="173"/>
      <c r="CW39" s="173"/>
      <c r="CX39" s="173"/>
      <c r="CY39" s="173"/>
      <c r="CZ39" s="173"/>
      <c r="DA39" s="173"/>
      <c r="DB39" s="176">
        <f t="shared" si="2"/>
        <v>45</v>
      </c>
      <c r="DC39" s="173"/>
      <c r="DD39" s="173"/>
      <c r="DE39" s="173"/>
      <c r="DF39" s="173"/>
      <c r="DG39" s="173"/>
      <c r="DH39" s="173"/>
      <c r="DI39" s="173"/>
      <c r="DJ39" s="173"/>
      <c r="DK39" s="175">
        <v>1</v>
      </c>
      <c r="DL39" s="173"/>
      <c r="DM39" s="173"/>
      <c r="DN39" s="175">
        <v>1</v>
      </c>
      <c r="DO39" s="175">
        <v>1</v>
      </c>
      <c r="DP39" s="173"/>
      <c r="DQ39" s="173"/>
      <c r="DR39" s="173"/>
      <c r="DS39" s="173"/>
      <c r="DT39" s="175">
        <v>1</v>
      </c>
      <c r="DU39" s="173"/>
      <c r="DV39" s="175">
        <v>21</v>
      </c>
      <c r="DW39" s="173"/>
      <c r="DX39" s="175">
        <v>1</v>
      </c>
      <c r="DY39" s="173"/>
      <c r="DZ39" s="177" t="e">
        <f>SUM(DC39:DY39,BR39:DA39,#REF!,C39:BO39)</f>
        <v>#REF!</v>
      </c>
      <c r="EA39">
        <f t="shared" si="3"/>
        <v>6311</v>
      </c>
    </row>
    <row r="40" spans="1:131" ht="18" hidden="1" customHeight="1" x14ac:dyDescent="0.25">
      <c r="A40" s="171" t="s">
        <v>334</v>
      </c>
      <c r="B40" s="171" t="s">
        <v>208</v>
      </c>
      <c r="C40" s="172">
        <v>12815</v>
      </c>
      <c r="D40" s="175">
        <v>404</v>
      </c>
      <c r="E40" s="175">
        <v>488</v>
      </c>
      <c r="F40" s="175">
        <v>687</v>
      </c>
      <c r="G40" s="175">
        <v>464</v>
      </c>
      <c r="H40" s="175">
        <v>163</v>
      </c>
      <c r="I40" s="175">
        <v>167</v>
      </c>
      <c r="J40" s="175">
        <v>523</v>
      </c>
      <c r="K40" s="175">
        <v>417</v>
      </c>
      <c r="L40" s="175">
        <v>564</v>
      </c>
      <c r="M40" s="175">
        <v>177</v>
      </c>
      <c r="N40" s="175">
        <v>382</v>
      </c>
      <c r="O40" s="175">
        <v>464</v>
      </c>
      <c r="P40" s="175">
        <v>638</v>
      </c>
      <c r="Q40" s="175">
        <v>675</v>
      </c>
      <c r="R40" s="175">
        <v>731</v>
      </c>
      <c r="S40" s="175">
        <v>157</v>
      </c>
      <c r="T40" s="175">
        <v>179</v>
      </c>
      <c r="U40" s="175">
        <v>782</v>
      </c>
      <c r="V40" s="173"/>
      <c r="W40" s="175">
        <v>434</v>
      </c>
      <c r="X40" s="175">
        <v>437</v>
      </c>
      <c r="Y40" s="175">
        <v>530</v>
      </c>
      <c r="Z40" s="175">
        <v>505</v>
      </c>
      <c r="AA40" s="175">
        <v>454</v>
      </c>
      <c r="AB40" s="175">
        <v>293</v>
      </c>
      <c r="AC40" s="175">
        <v>281</v>
      </c>
      <c r="AD40" s="175">
        <v>330</v>
      </c>
      <c r="AE40" s="175">
        <v>356</v>
      </c>
      <c r="AF40" s="175">
        <v>464</v>
      </c>
      <c r="AG40" s="175">
        <v>392</v>
      </c>
      <c r="AH40" s="175">
        <v>610</v>
      </c>
      <c r="AI40" s="173"/>
      <c r="AJ40" s="175">
        <v>481</v>
      </c>
      <c r="AK40" s="175">
        <v>721</v>
      </c>
      <c r="AL40" s="175">
        <v>361</v>
      </c>
      <c r="AM40" s="175">
        <v>454</v>
      </c>
      <c r="AN40" s="175">
        <v>904</v>
      </c>
      <c r="AO40" s="175">
        <v>486</v>
      </c>
      <c r="AP40" s="175">
        <v>441</v>
      </c>
      <c r="AQ40" s="175">
        <v>692</v>
      </c>
      <c r="AR40" s="175">
        <v>777</v>
      </c>
      <c r="AS40" s="175">
        <v>624</v>
      </c>
      <c r="AT40" s="175">
        <v>632</v>
      </c>
      <c r="AU40" s="175">
        <v>1308</v>
      </c>
      <c r="AV40" s="175">
        <v>323</v>
      </c>
      <c r="AW40" s="175">
        <v>400</v>
      </c>
      <c r="AX40" s="175">
        <v>804</v>
      </c>
      <c r="AY40" s="175">
        <v>937</v>
      </c>
      <c r="AZ40" s="175">
        <v>421</v>
      </c>
      <c r="BA40" s="175">
        <v>522</v>
      </c>
      <c r="BB40" s="175">
        <v>444</v>
      </c>
      <c r="BC40" s="175">
        <v>833</v>
      </c>
      <c r="BD40" s="175">
        <v>102</v>
      </c>
      <c r="BE40" s="175">
        <v>525</v>
      </c>
      <c r="BF40" s="175">
        <v>681</v>
      </c>
      <c r="BG40" s="175">
        <v>422</v>
      </c>
      <c r="BH40" s="175">
        <v>586</v>
      </c>
      <c r="BI40" s="175">
        <v>813</v>
      </c>
      <c r="BJ40" s="175">
        <v>630</v>
      </c>
      <c r="BK40" s="173"/>
      <c r="BL40" s="173"/>
      <c r="BM40" s="173"/>
      <c r="BN40" s="173"/>
      <c r="BO40" s="173"/>
      <c r="BP40" s="174">
        <f t="shared" si="0"/>
        <v>29472</v>
      </c>
      <c r="BQ40" s="174">
        <v>194</v>
      </c>
      <c r="BR40" s="173"/>
      <c r="BS40" s="173"/>
      <c r="BT40" s="173"/>
      <c r="BU40" s="173"/>
      <c r="BV40" s="173"/>
      <c r="BW40" s="175">
        <v>576</v>
      </c>
      <c r="BX40" s="173"/>
      <c r="BY40" s="173"/>
      <c r="BZ40" s="175">
        <v>198</v>
      </c>
      <c r="CA40" s="175">
        <v>209</v>
      </c>
      <c r="CB40" s="173"/>
      <c r="CC40" s="173"/>
      <c r="CD40" s="173"/>
      <c r="CE40" s="173"/>
      <c r="CF40" s="173"/>
      <c r="CG40" s="175">
        <v>87</v>
      </c>
      <c r="CH40" s="175">
        <v>455</v>
      </c>
      <c r="CI40" s="175">
        <v>58</v>
      </c>
      <c r="CJ40" s="173"/>
      <c r="CK40" s="175">
        <v>315</v>
      </c>
      <c r="CL40" s="175">
        <v>231</v>
      </c>
      <c r="CM40" s="173"/>
      <c r="CN40" s="175">
        <v>4</v>
      </c>
      <c r="CO40" s="173"/>
      <c r="CP40" s="173"/>
      <c r="CQ40" s="173"/>
      <c r="CR40" s="173"/>
      <c r="CS40" s="173"/>
      <c r="CT40" s="173"/>
      <c r="CU40" s="173"/>
      <c r="CV40" s="173"/>
      <c r="CW40" s="173"/>
      <c r="CX40" s="173"/>
      <c r="CY40" s="173"/>
      <c r="CZ40" s="173"/>
      <c r="DA40" s="173"/>
      <c r="DB40" s="176">
        <f t="shared" si="2"/>
        <v>1150</v>
      </c>
      <c r="DC40" s="175">
        <v>3</v>
      </c>
      <c r="DD40" s="175">
        <v>3</v>
      </c>
      <c r="DE40" s="173"/>
      <c r="DF40" s="175">
        <v>1</v>
      </c>
      <c r="DG40" s="175">
        <v>5</v>
      </c>
      <c r="DH40" s="175">
        <v>3</v>
      </c>
      <c r="DI40" s="175">
        <v>4</v>
      </c>
      <c r="DJ40" s="175">
        <v>2</v>
      </c>
      <c r="DK40" s="173"/>
      <c r="DL40" s="175">
        <v>1</v>
      </c>
      <c r="DM40" s="173"/>
      <c r="DN40" s="175">
        <v>2</v>
      </c>
      <c r="DO40" s="175">
        <v>1</v>
      </c>
      <c r="DP40" s="175">
        <v>2</v>
      </c>
      <c r="DQ40" s="175">
        <v>2</v>
      </c>
      <c r="DR40" s="175">
        <v>7</v>
      </c>
      <c r="DS40" s="175">
        <v>10</v>
      </c>
      <c r="DT40" s="175">
        <v>4</v>
      </c>
      <c r="DU40" s="173"/>
      <c r="DV40" s="175">
        <v>3</v>
      </c>
      <c r="DW40" s="175">
        <v>100</v>
      </c>
      <c r="DX40" s="175">
        <v>18</v>
      </c>
      <c r="DY40" s="175">
        <v>9</v>
      </c>
      <c r="DZ40" s="177" t="e">
        <f>SUM(DC40:DY40,BR40:DA40,#REF!,C40:BO40)</f>
        <v>#REF!</v>
      </c>
      <c r="EA40">
        <f t="shared" si="3"/>
        <v>44717</v>
      </c>
    </row>
    <row r="41" spans="1:131" ht="18" hidden="1" customHeight="1" x14ac:dyDescent="0.25">
      <c r="A41" s="171" t="s">
        <v>335</v>
      </c>
      <c r="B41" s="171" t="s">
        <v>207</v>
      </c>
      <c r="C41" s="172">
        <v>19394</v>
      </c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4">
        <f t="shared" si="0"/>
        <v>0</v>
      </c>
      <c r="BQ41" s="174"/>
      <c r="BR41" s="173"/>
      <c r="BS41" s="173"/>
      <c r="BT41" s="173"/>
      <c r="BU41" s="175">
        <v>136</v>
      </c>
      <c r="BV41" s="173"/>
      <c r="BW41" s="173"/>
      <c r="BX41" s="173"/>
      <c r="BY41" s="175">
        <v>4</v>
      </c>
      <c r="BZ41" s="173"/>
      <c r="CA41" s="173"/>
      <c r="CB41" s="173"/>
      <c r="CC41" s="173"/>
      <c r="CD41" s="173"/>
      <c r="CE41" s="175">
        <v>15</v>
      </c>
      <c r="CF41" s="173"/>
      <c r="CG41" s="175">
        <v>56</v>
      </c>
      <c r="CH41" s="173"/>
      <c r="CI41" s="175">
        <v>35</v>
      </c>
      <c r="CJ41" s="173"/>
      <c r="CK41" s="173"/>
      <c r="CL41" s="173"/>
      <c r="CM41" s="173"/>
      <c r="CN41" s="173"/>
      <c r="CO41" s="173"/>
      <c r="CP41" s="173"/>
      <c r="CQ41" s="173"/>
      <c r="CR41" s="175">
        <v>1</v>
      </c>
      <c r="CS41" s="173"/>
      <c r="CT41" s="173"/>
      <c r="CU41" s="173"/>
      <c r="CV41" s="175">
        <v>176</v>
      </c>
      <c r="CW41" s="173"/>
      <c r="CX41" s="173"/>
      <c r="CY41" s="173"/>
      <c r="CZ41" s="173"/>
      <c r="DA41" s="173"/>
      <c r="DB41" s="176">
        <f t="shared" si="2"/>
        <v>283</v>
      </c>
      <c r="DC41" s="173"/>
      <c r="DD41" s="175">
        <v>1</v>
      </c>
      <c r="DE41" s="173"/>
      <c r="DF41" s="173"/>
      <c r="DG41" s="173"/>
      <c r="DH41" s="173"/>
      <c r="DI41" s="173"/>
      <c r="DJ41" s="173"/>
      <c r="DK41" s="175">
        <v>1</v>
      </c>
      <c r="DL41" s="173"/>
      <c r="DM41" s="173"/>
      <c r="DN41" s="175">
        <v>1</v>
      </c>
      <c r="DO41" s="173"/>
      <c r="DP41" s="175">
        <v>1</v>
      </c>
      <c r="DQ41" s="173"/>
      <c r="DR41" s="175">
        <v>1</v>
      </c>
      <c r="DS41" s="175">
        <v>2</v>
      </c>
      <c r="DT41" s="175">
        <v>1</v>
      </c>
      <c r="DU41" s="173"/>
      <c r="DV41" s="175">
        <v>6</v>
      </c>
      <c r="DW41" s="173"/>
      <c r="DX41" s="175">
        <v>2</v>
      </c>
      <c r="DY41" s="175">
        <v>6</v>
      </c>
      <c r="DZ41" s="177" t="e">
        <f>SUM(DC41:DY41,BR41:DA41,#REF!,C41:BO41)</f>
        <v>#REF!</v>
      </c>
      <c r="EA41">
        <f t="shared" si="3"/>
        <v>19823</v>
      </c>
    </row>
    <row r="42" spans="1:131" ht="18" hidden="1" customHeight="1" x14ac:dyDescent="0.25">
      <c r="A42" s="171" t="s">
        <v>336</v>
      </c>
      <c r="B42" s="171" t="s">
        <v>206</v>
      </c>
      <c r="C42" s="172">
        <v>3912</v>
      </c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4">
        <f t="shared" si="0"/>
        <v>0</v>
      </c>
      <c r="BQ42" s="174"/>
      <c r="BR42" s="173"/>
      <c r="BS42" s="173"/>
      <c r="BT42" s="173"/>
      <c r="BU42" s="173"/>
      <c r="BV42" s="173"/>
      <c r="BW42" s="175">
        <v>3</v>
      </c>
      <c r="BX42" s="173"/>
      <c r="BY42" s="173"/>
      <c r="BZ42" s="175">
        <v>492</v>
      </c>
      <c r="CA42" s="173"/>
      <c r="CB42" s="173"/>
      <c r="CC42" s="173"/>
      <c r="CD42" s="173"/>
      <c r="CE42" s="173"/>
      <c r="CF42" s="173"/>
      <c r="CG42" s="175">
        <v>5</v>
      </c>
      <c r="CH42" s="173"/>
      <c r="CI42" s="175">
        <v>11</v>
      </c>
      <c r="CJ42" s="173"/>
      <c r="CK42" s="175">
        <v>5</v>
      </c>
      <c r="CL42" s="175">
        <v>16</v>
      </c>
      <c r="CM42" s="173"/>
      <c r="CN42" s="173"/>
      <c r="CO42" s="173"/>
      <c r="CP42" s="173"/>
      <c r="CQ42" s="173"/>
      <c r="CR42" s="173"/>
      <c r="CS42" s="173"/>
      <c r="CT42" s="173"/>
      <c r="CU42" s="173"/>
      <c r="CV42" s="173"/>
      <c r="CW42" s="173"/>
      <c r="CX42" s="173"/>
      <c r="CY42" s="173"/>
      <c r="CZ42" s="173"/>
      <c r="DA42" s="173"/>
      <c r="DB42" s="176">
        <f t="shared" si="2"/>
        <v>37</v>
      </c>
      <c r="DC42" s="173"/>
      <c r="DD42" s="173"/>
      <c r="DE42" s="173"/>
      <c r="DF42" s="173"/>
      <c r="DG42" s="173"/>
      <c r="DH42" s="173"/>
      <c r="DI42" s="173"/>
      <c r="DJ42" s="173"/>
      <c r="DK42" s="173"/>
      <c r="DL42" s="173"/>
      <c r="DM42" s="173"/>
      <c r="DN42" s="173"/>
      <c r="DO42" s="173"/>
      <c r="DP42" s="173"/>
      <c r="DQ42" s="173"/>
      <c r="DR42" s="173"/>
      <c r="DS42" s="173"/>
      <c r="DT42" s="173"/>
      <c r="DU42" s="173"/>
      <c r="DV42" s="175">
        <v>2</v>
      </c>
      <c r="DW42" s="175">
        <v>1</v>
      </c>
      <c r="DX42" s="173"/>
      <c r="DY42" s="175">
        <v>1</v>
      </c>
      <c r="DZ42" s="177" t="e">
        <f>SUM(DC42:DY42,BR42:DA42,#REF!,C42:BO42)</f>
        <v>#REF!</v>
      </c>
      <c r="EA42">
        <f t="shared" si="3"/>
        <v>4447</v>
      </c>
    </row>
    <row r="43" spans="1:131" ht="18" hidden="1" customHeight="1" x14ac:dyDescent="0.25">
      <c r="A43" s="171" t="s">
        <v>337</v>
      </c>
      <c r="B43" s="171" t="s">
        <v>205</v>
      </c>
      <c r="C43" s="172">
        <v>2771</v>
      </c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4">
        <f t="shared" si="0"/>
        <v>0</v>
      </c>
      <c r="BQ43" s="174"/>
      <c r="BR43" s="173"/>
      <c r="BS43" s="173"/>
      <c r="BT43" s="173"/>
      <c r="BU43" s="173"/>
      <c r="BV43" s="173"/>
      <c r="BW43" s="173"/>
      <c r="BX43" s="173"/>
      <c r="BY43" s="173"/>
      <c r="BZ43" s="173"/>
      <c r="CA43" s="173"/>
      <c r="CB43" s="173"/>
      <c r="CC43" s="173"/>
      <c r="CD43" s="173"/>
      <c r="CE43" s="173"/>
      <c r="CF43" s="173"/>
      <c r="CG43" s="175">
        <v>5</v>
      </c>
      <c r="CH43" s="173"/>
      <c r="CI43" s="175">
        <v>22</v>
      </c>
      <c r="CJ43" s="173"/>
      <c r="CK43" s="173"/>
      <c r="CL43" s="173"/>
      <c r="CM43" s="173"/>
      <c r="CN43" s="173"/>
      <c r="CO43" s="173"/>
      <c r="CP43" s="173"/>
      <c r="CQ43" s="173"/>
      <c r="CR43" s="173"/>
      <c r="CS43" s="173"/>
      <c r="CT43" s="175">
        <v>2</v>
      </c>
      <c r="CU43" s="173"/>
      <c r="CV43" s="173"/>
      <c r="CW43" s="173"/>
      <c r="CX43" s="173"/>
      <c r="CY43" s="173"/>
      <c r="CZ43" s="173"/>
      <c r="DA43" s="173"/>
      <c r="DB43" s="176">
        <f t="shared" si="2"/>
        <v>29</v>
      </c>
      <c r="DC43" s="173"/>
      <c r="DD43" s="173"/>
      <c r="DE43" s="173"/>
      <c r="DF43" s="173"/>
      <c r="DG43" s="173"/>
      <c r="DH43" s="173"/>
      <c r="DI43" s="173"/>
      <c r="DJ43" s="173"/>
      <c r="DK43" s="173"/>
      <c r="DL43" s="173"/>
      <c r="DM43" s="173"/>
      <c r="DN43" s="175">
        <v>1</v>
      </c>
      <c r="DO43" s="173"/>
      <c r="DP43" s="173"/>
      <c r="DQ43" s="173"/>
      <c r="DR43" s="173"/>
      <c r="DS43" s="175">
        <v>5</v>
      </c>
      <c r="DT43" s="175">
        <v>3</v>
      </c>
      <c r="DU43" s="173"/>
      <c r="DV43" s="175">
        <v>6</v>
      </c>
      <c r="DW43" s="173"/>
      <c r="DX43" s="173"/>
      <c r="DY43" s="175">
        <v>1</v>
      </c>
      <c r="DZ43" s="177" t="e">
        <f>SUM(DC43:DY43,BR43:DA43,#REF!,C43:BO43)</f>
        <v>#REF!</v>
      </c>
      <c r="EA43">
        <f t="shared" si="3"/>
        <v>2806</v>
      </c>
    </row>
    <row r="44" spans="1:131" ht="18" hidden="1" customHeight="1" x14ac:dyDescent="0.25">
      <c r="A44" s="171" t="s">
        <v>338</v>
      </c>
      <c r="B44" s="171" t="s">
        <v>204</v>
      </c>
      <c r="C44" s="172">
        <v>22522</v>
      </c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4">
        <f t="shared" si="0"/>
        <v>0</v>
      </c>
      <c r="BQ44" s="174"/>
      <c r="BR44" s="173"/>
      <c r="BS44" s="173"/>
      <c r="BT44" s="173"/>
      <c r="BU44" s="173"/>
      <c r="BV44" s="173"/>
      <c r="BW44" s="173"/>
      <c r="BX44" s="175">
        <v>4</v>
      </c>
      <c r="BY44" s="173"/>
      <c r="BZ44" s="173"/>
      <c r="CA44" s="173"/>
      <c r="CB44" s="173"/>
      <c r="CC44" s="173"/>
      <c r="CD44" s="173"/>
      <c r="CE44" s="173"/>
      <c r="CF44" s="173"/>
      <c r="CG44" s="175">
        <v>52</v>
      </c>
      <c r="CH44" s="173"/>
      <c r="CI44" s="175">
        <v>58</v>
      </c>
      <c r="CJ44" s="173"/>
      <c r="CK44" s="173"/>
      <c r="CL44" s="173"/>
      <c r="CM44" s="173"/>
      <c r="CN44" s="173"/>
      <c r="CO44" s="173"/>
      <c r="CP44" s="173"/>
      <c r="CQ44" s="173"/>
      <c r="CR44" s="173"/>
      <c r="CS44" s="173"/>
      <c r="CT44" s="173"/>
      <c r="CU44" s="173"/>
      <c r="CV44" s="173"/>
      <c r="CW44" s="173"/>
      <c r="CX44" s="173"/>
      <c r="CY44" s="173"/>
      <c r="CZ44" s="173"/>
      <c r="DA44" s="173"/>
      <c r="DB44" s="176">
        <f t="shared" si="2"/>
        <v>110</v>
      </c>
      <c r="DC44" s="173"/>
      <c r="DD44" s="175">
        <v>3</v>
      </c>
      <c r="DE44" s="173"/>
      <c r="DF44" s="175">
        <v>1</v>
      </c>
      <c r="DG44" s="173"/>
      <c r="DH44" s="173"/>
      <c r="DI44" s="173"/>
      <c r="DJ44" s="175">
        <v>2</v>
      </c>
      <c r="DK44" s="175">
        <v>12</v>
      </c>
      <c r="DL44" s="175">
        <v>1</v>
      </c>
      <c r="DM44" s="173"/>
      <c r="DN44" s="175">
        <v>1</v>
      </c>
      <c r="DO44" s="173"/>
      <c r="DP44" s="173"/>
      <c r="DQ44" s="173"/>
      <c r="DR44" s="173"/>
      <c r="DS44" s="175">
        <v>3</v>
      </c>
      <c r="DT44" s="173"/>
      <c r="DU44" s="175">
        <v>37</v>
      </c>
      <c r="DV44" s="175">
        <v>14</v>
      </c>
      <c r="DW44" s="173"/>
      <c r="DX44" s="175">
        <v>1</v>
      </c>
      <c r="DY44" s="175">
        <v>6</v>
      </c>
      <c r="DZ44" s="177" t="e">
        <f>SUM(DC44:DY44,BR44:DA44,#REF!,C44:BO44)</f>
        <v>#REF!</v>
      </c>
      <c r="EA44">
        <f t="shared" si="3"/>
        <v>22650</v>
      </c>
    </row>
    <row r="45" spans="1:131" ht="18" hidden="1" customHeight="1" x14ac:dyDescent="0.25">
      <c r="A45" s="171" t="s">
        <v>339</v>
      </c>
      <c r="B45" s="171" t="s">
        <v>203</v>
      </c>
      <c r="C45" s="172">
        <v>1412</v>
      </c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4">
        <f t="shared" si="0"/>
        <v>0</v>
      </c>
      <c r="BQ45" s="174"/>
      <c r="BR45" s="173"/>
      <c r="BS45" s="173"/>
      <c r="BT45" s="173"/>
      <c r="BU45" s="173"/>
      <c r="BV45" s="173"/>
      <c r="BW45" s="173"/>
      <c r="BX45" s="173"/>
      <c r="BY45" s="173"/>
      <c r="BZ45" s="173"/>
      <c r="CA45" s="173"/>
      <c r="CB45" s="173"/>
      <c r="CC45" s="173"/>
      <c r="CD45" s="173"/>
      <c r="CE45" s="173"/>
      <c r="CF45" s="173"/>
      <c r="CG45" s="175">
        <v>8</v>
      </c>
      <c r="CH45" s="173"/>
      <c r="CI45" s="175">
        <v>3</v>
      </c>
      <c r="CJ45" s="173"/>
      <c r="CK45" s="173"/>
      <c r="CL45" s="173"/>
      <c r="CM45" s="173"/>
      <c r="CN45" s="173"/>
      <c r="CO45" s="173"/>
      <c r="CP45" s="173"/>
      <c r="CQ45" s="173"/>
      <c r="CR45" s="173"/>
      <c r="CS45" s="173"/>
      <c r="CT45" s="173"/>
      <c r="CU45" s="173"/>
      <c r="CV45" s="173"/>
      <c r="CW45" s="173"/>
      <c r="CX45" s="173"/>
      <c r="CY45" s="173"/>
      <c r="CZ45" s="173"/>
      <c r="DA45" s="173"/>
      <c r="DB45" s="176">
        <f t="shared" si="2"/>
        <v>11</v>
      </c>
      <c r="DC45" s="173"/>
      <c r="DD45" s="173"/>
      <c r="DE45" s="173"/>
      <c r="DF45" s="173"/>
      <c r="DG45" s="173"/>
      <c r="DH45" s="173"/>
      <c r="DI45" s="173"/>
      <c r="DJ45" s="173"/>
      <c r="DK45" s="173"/>
      <c r="DL45" s="173"/>
      <c r="DM45" s="173"/>
      <c r="DN45" s="175">
        <v>1</v>
      </c>
      <c r="DO45" s="173"/>
      <c r="DP45" s="173"/>
      <c r="DQ45" s="173"/>
      <c r="DR45" s="173"/>
      <c r="DS45" s="173"/>
      <c r="DT45" s="175">
        <v>1</v>
      </c>
      <c r="DU45" s="173"/>
      <c r="DV45" s="175">
        <v>2</v>
      </c>
      <c r="DW45" s="173"/>
      <c r="DX45" s="173"/>
      <c r="DY45" s="175">
        <v>1</v>
      </c>
      <c r="DZ45" s="177" t="e">
        <f>SUM(DC45:DY45,BR45:DA45,#REF!,C45:BO45)</f>
        <v>#REF!</v>
      </c>
      <c r="EA45">
        <f t="shared" si="3"/>
        <v>1425</v>
      </c>
    </row>
    <row r="46" spans="1:131" ht="18" hidden="1" customHeight="1" x14ac:dyDescent="0.25">
      <c r="A46" s="171" t="s">
        <v>340</v>
      </c>
      <c r="B46" s="171" t="s">
        <v>202</v>
      </c>
      <c r="C46" s="172">
        <v>3122</v>
      </c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4">
        <f t="shared" si="0"/>
        <v>0</v>
      </c>
      <c r="BQ46" s="174"/>
      <c r="BR46" s="173"/>
      <c r="BS46" s="173"/>
      <c r="BT46" s="173"/>
      <c r="BU46" s="175">
        <v>5</v>
      </c>
      <c r="BV46" s="173"/>
      <c r="BW46" s="173"/>
      <c r="BX46" s="173"/>
      <c r="BY46" s="175">
        <v>444</v>
      </c>
      <c r="BZ46" s="173"/>
      <c r="CA46" s="173"/>
      <c r="CB46" s="173"/>
      <c r="CC46" s="173"/>
      <c r="CD46" s="173"/>
      <c r="CE46" s="173"/>
      <c r="CF46" s="173"/>
      <c r="CG46" s="175">
        <v>3</v>
      </c>
      <c r="CH46" s="173"/>
      <c r="CI46" s="175">
        <v>9</v>
      </c>
      <c r="CJ46" s="173"/>
      <c r="CK46" s="173"/>
      <c r="CL46" s="173"/>
      <c r="CM46" s="173"/>
      <c r="CN46" s="173"/>
      <c r="CO46" s="173"/>
      <c r="CP46" s="173"/>
      <c r="CQ46" s="173"/>
      <c r="CR46" s="173"/>
      <c r="CS46" s="173"/>
      <c r="CT46" s="173"/>
      <c r="CU46" s="173"/>
      <c r="CV46" s="173"/>
      <c r="CW46" s="173"/>
      <c r="CX46" s="173"/>
      <c r="CY46" s="173"/>
      <c r="CZ46" s="173"/>
      <c r="DA46" s="173"/>
      <c r="DB46" s="176">
        <f t="shared" si="2"/>
        <v>12</v>
      </c>
      <c r="DC46" s="173"/>
      <c r="DD46" s="173"/>
      <c r="DE46" s="173"/>
      <c r="DF46" s="173"/>
      <c r="DG46" s="173"/>
      <c r="DH46" s="175">
        <v>1</v>
      </c>
      <c r="DI46" s="173"/>
      <c r="DJ46" s="173"/>
      <c r="DK46" s="173"/>
      <c r="DL46" s="173"/>
      <c r="DM46" s="173"/>
      <c r="DN46" s="175">
        <v>1</v>
      </c>
      <c r="DO46" s="173"/>
      <c r="DP46" s="173"/>
      <c r="DQ46" s="173"/>
      <c r="DR46" s="173"/>
      <c r="DS46" s="173"/>
      <c r="DT46" s="173"/>
      <c r="DU46" s="173"/>
      <c r="DV46" s="175">
        <v>1</v>
      </c>
      <c r="DW46" s="173"/>
      <c r="DX46" s="175">
        <v>1</v>
      </c>
      <c r="DY46" s="175">
        <v>5</v>
      </c>
      <c r="DZ46" s="177" t="e">
        <f>SUM(DC46:DY46,BR46:DA46,#REF!,C46:BO46)</f>
        <v>#REF!</v>
      </c>
      <c r="EA46">
        <f t="shared" si="3"/>
        <v>3584</v>
      </c>
    </row>
    <row r="47" spans="1:131" ht="18" hidden="1" customHeight="1" x14ac:dyDescent="0.25">
      <c r="A47" s="171" t="s">
        <v>341</v>
      </c>
      <c r="B47" s="171" t="s">
        <v>201</v>
      </c>
      <c r="C47" s="172">
        <v>4081</v>
      </c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4">
        <f t="shared" si="0"/>
        <v>0</v>
      </c>
      <c r="BQ47" s="174"/>
      <c r="BR47" s="173"/>
      <c r="BS47" s="173"/>
      <c r="BT47" s="173"/>
      <c r="BU47" s="173"/>
      <c r="BV47" s="173"/>
      <c r="BW47" s="173"/>
      <c r="BX47" s="173"/>
      <c r="BY47" s="173"/>
      <c r="BZ47" s="173"/>
      <c r="CA47" s="173"/>
      <c r="CB47" s="173"/>
      <c r="CC47" s="173"/>
      <c r="CD47" s="173"/>
      <c r="CE47" s="173"/>
      <c r="CF47" s="173"/>
      <c r="CG47" s="175">
        <v>15</v>
      </c>
      <c r="CH47" s="173"/>
      <c r="CI47" s="175">
        <v>6</v>
      </c>
      <c r="CJ47" s="173"/>
      <c r="CK47" s="173"/>
      <c r="CL47" s="173"/>
      <c r="CM47" s="173"/>
      <c r="CN47" s="173"/>
      <c r="CO47" s="173"/>
      <c r="CP47" s="173"/>
      <c r="CQ47" s="173"/>
      <c r="CR47" s="173"/>
      <c r="CS47" s="173"/>
      <c r="CT47" s="173"/>
      <c r="CU47" s="173"/>
      <c r="CV47" s="173"/>
      <c r="CW47" s="173"/>
      <c r="CX47" s="173"/>
      <c r="CY47" s="173"/>
      <c r="CZ47" s="173"/>
      <c r="DA47" s="173"/>
      <c r="DB47" s="176">
        <f t="shared" si="2"/>
        <v>21</v>
      </c>
      <c r="DC47" s="173"/>
      <c r="DD47" s="173"/>
      <c r="DE47" s="173"/>
      <c r="DF47" s="173"/>
      <c r="DG47" s="173"/>
      <c r="DH47" s="173"/>
      <c r="DI47" s="173"/>
      <c r="DJ47" s="173"/>
      <c r="DK47" s="173"/>
      <c r="DL47" s="173"/>
      <c r="DM47" s="173"/>
      <c r="DN47" s="173"/>
      <c r="DO47" s="173"/>
      <c r="DP47" s="173"/>
      <c r="DQ47" s="173"/>
      <c r="DR47" s="173"/>
      <c r="DS47" s="173"/>
      <c r="DT47" s="173"/>
      <c r="DU47" s="173"/>
      <c r="DV47" s="175">
        <v>1</v>
      </c>
      <c r="DW47" s="173"/>
      <c r="DX47" s="175">
        <v>1</v>
      </c>
      <c r="DY47" s="175">
        <v>2</v>
      </c>
      <c r="DZ47" s="177" t="e">
        <f>SUM(DC47:DY47,BR47:DA47,#REF!,C47:BO47)</f>
        <v>#REF!</v>
      </c>
      <c r="EA47">
        <f t="shared" si="3"/>
        <v>4103</v>
      </c>
    </row>
    <row r="48" spans="1:131" ht="18" hidden="1" customHeight="1" x14ac:dyDescent="0.25">
      <c r="A48" s="171" t="s">
        <v>342</v>
      </c>
      <c r="B48" s="171" t="s">
        <v>200</v>
      </c>
      <c r="C48" s="172">
        <v>6979</v>
      </c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4">
        <f t="shared" si="0"/>
        <v>0</v>
      </c>
      <c r="BQ48" s="174"/>
      <c r="BR48" s="173"/>
      <c r="BS48" s="173"/>
      <c r="BT48" s="173"/>
      <c r="BU48" s="173"/>
      <c r="BV48" s="173"/>
      <c r="BW48" s="175">
        <v>19</v>
      </c>
      <c r="BX48" s="173"/>
      <c r="BY48" s="173"/>
      <c r="BZ48" s="175">
        <v>2</v>
      </c>
      <c r="CA48" s="173"/>
      <c r="CB48" s="173"/>
      <c r="CC48" s="173"/>
      <c r="CD48" s="173"/>
      <c r="CE48" s="173"/>
      <c r="CF48" s="173"/>
      <c r="CG48" s="175">
        <v>19</v>
      </c>
      <c r="CH48" s="175">
        <v>3</v>
      </c>
      <c r="CI48" s="175">
        <v>11</v>
      </c>
      <c r="CJ48" s="173"/>
      <c r="CK48" s="175">
        <v>4</v>
      </c>
      <c r="CL48" s="175">
        <v>1</v>
      </c>
      <c r="CM48" s="173"/>
      <c r="CN48" s="173"/>
      <c r="CO48" s="173"/>
      <c r="CP48" s="173"/>
      <c r="CQ48" s="173"/>
      <c r="CR48" s="173"/>
      <c r="CS48" s="173"/>
      <c r="CT48" s="173"/>
      <c r="CU48" s="173"/>
      <c r="CV48" s="173"/>
      <c r="CW48" s="173"/>
      <c r="CX48" s="173"/>
      <c r="CY48" s="173"/>
      <c r="CZ48" s="173"/>
      <c r="DA48" s="173"/>
      <c r="DB48" s="176">
        <f t="shared" si="2"/>
        <v>38</v>
      </c>
      <c r="DC48" s="173"/>
      <c r="DD48" s="175">
        <v>1</v>
      </c>
      <c r="DE48" s="173"/>
      <c r="DF48" s="173"/>
      <c r="DG48" s="173"/>
      <c r="DH48" s="173"/>
      <c r="DI48" s="173"/>
      <c r="DJ48" s="173"/>
      <c r="DK48" s="173"/>
      <c r="DL48" s="173"/>
      <c r="DM48" s="173"/>
      <c r="DN48" s="173"/>
      <c r="DO48" s="173"/>
      <c r="DP48" s="173"/>
      <c r="DQ48" s="173"/>
      <c r="DR48" s="175">
        <v>1</v>
      </c>
      <c r="DS48" s="175">
        <v>3</v>
      </c>
      <c r="DT48" s="173"/>
      <c r="DU48" s="173"/>
      <c r="DV48" s="173"/>
      <c r="DW48" s="175">
        <v>8</v>
      </c>
      <c r="DX48" s="175">
        <v>2</v>
      </c>
      <c r="DY48" s="173"/>
      <c r="DZ48" s="177" t="e">
        <f>SUM(DC48:DY48,BR48:DA48,#REF!,C48:BO48)</f>
        <v>#REF!</v>
      </c>
      <c r="EA48">
        <f t="shared" si="3"/>
        <v>7046</v>
      </c>
    </row>
    <row r="49" spans="1:131" ht="18" hidden="1" customHeight="1" x14ac:dyDescent="0.25">
      <c r="A49" s="171" t="s">
        <v>343</v>
      </c>
      <c r="B49" s="171" t="s">
        <v>199</v>
      </c>
      <c r="C49" s="172">
        <v>9405</v>
      </c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4">
        <f t="shared" si="0"/>
        <v>0</v>
      </c>
      <c r="BQ49" s="174"/>
      <c r="BR49" s="173"/>
      <c r="BS49" s="173"/>
      <c r="BT49" s="173"/>
      <c r="BU49" s="173"/>
      <c r="BV49" s="173"/>
      <c r="BW49" s="175">
        <v>8</v>
      </c>
      <c r="BX49" s="173"/>
      <c r="BY49" s="173"/>
      <c r="BZ49" s="173"/>
      <c r="CA49" s="173"/>
      <c r="CB49" s="175">
        <v>3</v>
      </c>
      <c r="CC49" s="173"/>
      <c r="CD49" s="173"/>
      <c r="CE49" s="173"/>
      <c r="CF49" s="173"/>
      <c r="CG49" s="175">
        <v>12</v>
      </c>
      <c r="CH49" s="173"/>
      <c r="CI49" s="175">
        <v>22</v>
      </c>
      <c r="CJ49" s="173"/>
      <c r="CK49" s="175">
        <v>4</v>
      </c>
      <c r="CL49" s="173"/>
      <c r="CM49" s="173"/>
      <c r="CN49" s="175">
        <v>1</v>
      </c>
      <c r="CO49" s="173"/>
      <c r="CP49" s="173"/>
      <c r="CQ49" s="173"/>
      <c r="CR49" s="173"/>
      <c r="CS49" s="173"/>
      <c r="CT49" s="173"/>
      <c r="CU49" s="173"/>
      <c r="CV49" s="173"/>
      <c r="CW49" s="173"/>
      <c r="CX49" s="173"/>
      <c r="CY49" s="173"/>
      <c r="CZ49" s="173"/>
      <c r="DA49" s="173"/>
      <c r="DB49" s="176">
        <f t="shared" si="2"/>
        <v>39</v>
      </c>
      <c r="DC49" s="173"/>
      <c r="DD49" s="173"/>
      <c r="DE49" s="173"/>
      <c r="DF49" s="173"/>
      <c r="DG49" s="173"/>
      <c r="DH49" s="173"/>
      <c r="DI49" s="173"/>
      <c r="DJ49" s="173"/>
      <c r="DK49" s="173"/>
      <c r="DL49" s="173"/>
      <c r="DM49" s="173"/>
      <c r="DN49" s="173"/>
      <c r="DO49" s="173"/>
      <c r="DP49" s="173"/>
      <c r="DQ49" s="173"/>
      <c r="DR49" s="173"/>
      <c r="DS49" s="173"/>
      <c r="DT49" s="173"/>
      <c r="DU49" s="173"/>
      <c r="DV49" s="175">
        <v>2</v>
      </c>
      <c r="DW49" s="175">
        <v>11</v>
      </c>
      <c r="DX49" s="175">
        <v>1</v>
      </c>
      <c r="DY49" s="173"/>
      <c r="DZ49" s="177" t="e">
        <f>SUM(DC49:DY49,BR49:DA49,#REF!,C49:BO49)</f>
        <v>#REF!</v>
      </c>
      <c r="EA49">
        <f t="shared" si="3"/>
        <v>9468</v>
      </c>
    </row>
    <row r="50" spans="1:131" ht="18" hidden="1" customHeight="1" x14ac:dyDescent="0.25">
      <c r="A50" s="171" t="s">
        <v>344</v>
      </c>
      <c r="B50" s="171" t="s">
        <v>198</v>
      </c>
      <c r="C50" s="172">
        <v>1064</v>
      </c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4">
        <f t="shared" si="0"/>
        <v>0</v>
      </c>
      <c r="BQ50" s="174"/>
      <c r="BR50" s="173"/>
      <c r="BS50" s="173"/>
      <c r="BT50" s="173"/>
      <c r="BU50" s="173"/>
      <c r="BV50" s="173"/>
      <c r="BW50" s="173"/>
      <c r="BX50" s="173"/>
      <c r="BY50" s="173"/>
      <c r="BZ50" s="173"/>
      <c r="CA50" s="173"/>
      <c r="CB50" s="173"/>
      <c r="CC50" s="173"/>
      <c r="CD50" s="173"/>
      <c r="CE50" s="173"/>
      <c r="CF50" s="173"/>
      <c r="CG50" s="175">
        <v>7</v>
      </c>
      <c r="CH50" s="173"/>
      <c r="CI50" s="175">
        <v>12</v>
      </c>
      <c r="CJ50" s="173"/>
      <c r="CK50" s="173"/>
      <c r="CL50" s="173"/>
      <c r="CM50" s="173"/>
      <c r="CN50" s="173"/>
      <c r="CO50" s="173"/>
      <c r="CP50" s="173"/>
      <c r="CQ50" s="173"/>
      <c r="CR50" s="173"/>
      <c r="CS50" s="173"/>
      <c r="CT50" s="173"/>
      <c r="CU50" s="173"/>
      <c r="CV50" s="173"/>
      <c r="CW50" s="173"/>
      <c r="CX50" s="173"/>
      <c r="CY50" s="173"/>
      <c r="CZ50" s="173"/>
      <c r="DA50" s="173"/>
      <c r="DB50" s="176">
        <f t="shared" si="2"/>
        <v>19</v>
      </c>
      <c r="DC50" s="173"/>
      <c r="DD50" s="173"/>
      <c r="DE50" s="173"/>
      <c r="DF50" s="173"/>
      <c r="DG50" s="173"/>
      <c r="DH50" s="173"/>
      <c r="DI50" s="173"/>
      <c r="DJ50" s="173"/>
      <c r="DK50" s="173"/>
      <c r="DL50" s="173"/>
      <c r="DM50" s="173"/>
      <c r="DN50" s="173"/>
      <c r="DO50" s="173"/>
      <c r="DP50" s="173"/>
      <c r="DQ50" s="173"/>
      <c r="DR50" s="173"/>
      <c r="DS50" s="173"/>
      <c r="DT50" s="173"/>
      <c r="DU50" s="173"/>
      <c r="DV50" s="173"/>
      <c r="DW50" s="173"/>
      <c r="DX50" s="173"/>
      <c r="DY50" s="173"/>
      <c r="DZ50" s="177" t="e">
        <f>SUM(DC50:DY50,BR50:DA50,#REF!,C50:BO50)</f>
        <v>#REF!</v>
      </c>
      <c r="EA50">
        <f t="shared" si="3"/>
        <v>1083</v>
      </c>
    </row>
    <row r="51" spans="1:131" ht="18" hidden="1" customHeight="1" x14ac:dyDescent="0.25">
      <c r="A51" s="171" t="s">
        <v>345</v>
      </c>
      <c r="B51" s="171" t="s">
        <v>197</v>
      </c>
      <c r="C51" s="172">
        <v>3642</v>
      </c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4">
        <f t="shared" si="0"/>
        <v>0</v>
      </c>
      <c r="BQ51" s="174"/>
      <c r="BR51" s="173"/>
      <c r="BS51" s="173"/>
      <c r="BT51" s="173"/>
      <c r="BU51" s="173"/>
      <c r="BV51" s="173"/>
      <c r="BW51" s="173"/>
      <c r="BX51" s="173"/>
      <c r="BY51" s="173"/>
      <c r="BZ51" s="173"/>
      <c r="CA51" s="173"/>
      <c r="CB51" s="175">
        <v>4</v>
      </c>
      <c r="CC51" s="173"/>
      <c r="CD51" s="173"/>
      <c r="CE51" s="173"/>
      <c r="CF51" s="173"/>
      <c r="CG51" s="175">
        <v>3</v>
      </c>
      <c r="CH51" s="173"/>
      <c r="CI51" s="175">
        <v>2</v>
      </c>
      <c r="CJ51" s="173"/>
      <c r="CK51" s="173"/>
      <c r="CL51" s="173"/>
      <c r="CM51" s="173"/>
      <c r="CN51" s="173"/>
      <c r="CO51" s="173"/>
      <c r="CP51" s="173"/>
      <c r="CQ51" s="173"/>
      <c r="CR51" s="173"/>
      <c r="CS51" s="173"/>
      <c r="CT51" s="173"/>
      <c r="CU51" s="173"/>
      <c r="CV51" s="173"/>
      <c r="CW51" s="173"/>
      <c r="CX51" s="173"/>
      <c r="CY51" s="173"/>
      <c r="CZ51" s="173"/>
      <c r="DA51" s="173"/>
      <c r="DB51" s="176">
        <f t="shared" si="2"/>
        <v>5</v>
      </c>
      <c r="DC51" s="173"/>
      <c r="DD51" s="173"/>
      <c r="DE51" s="173"/>
      <c r="DF51" s="173"/>
      <c r="DG51" s="173"/>
      <c r="DH51" s="173"/>
      <c r="DI51" s="173"/>
      <c r="DJ51" s="173"/>
      <c r="DK51" s="173"/>
      <c r="DL51" s="173"/>
      <c r="DM51" s="173"/>
      <c r="DN51" s="173"/>
      <c r="DO51" s="173"/>
      <c r="DP51" s="173"/>
      <c r="DQ51" s="173"/>
      <c r="DR51" s="173"/>
      <c r="DS51" s="175">
        <v>1</v>
      </c>
      <c r="DT51" s="173"/>
      <c r="DU51" s="173"/>
      <c r="DV51" s="175">
        <v>4</v>
      </c>
      <c r="DW51" s="173"/>
      <c r="DX51" s="175">
        <v>1</v>
      </c>
      <c r="DY51" s="175">
        <v>1</v>
      </c>
      <c r="DZ51" s="177" t="e">
        <f>SUM(DC51:DY51,BR51:DA51,#REF!,C51:BO51)</f>
        <v>#REF!</v>
      </c>
      <c r="EA51">
        <f t="shared" si="3"/>
        <v>3655</v>
      </c>
    </row>
    <row r="52" spans="1:131" ht="18" hidden="1" customHeight="1" x14ac:dyDescent="0.25">
      <c r="A52" s="171" t="s">
        <v>346</v>
      </c>
      <c r="B52" s="171" t="s">
        <v>196</v>
      </c>
      <c r="C52" s="172">
        <v>5717</v>
      </c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4">
        <f t="shared" si="0"/>
        <v>0</v>
      </c>
      <c r="BQ52" s="174"/>
      <c r="BR52" s="173"/>
      <c r="BS52" s="173"/>
      <c r="BT52" s="173"/>
      <c r="BU52" s="173"/>
      <c r="BV52" s="173"/>
      <c r="BW52" s="175">
        <v>7</v>
      </c>
      <c r="BX52" s="173"/>
      <c r="BY52" s="173"/>
      <c r="BZ52" s="175">
        <v>1</v>
      </c>
      <c r="CA52" s="173"/>
      <c r="CB52" s="175">
        <v>1</v>
      </c>
      <c r="CC52" s="173"/>
      <c r="CD52" s="173"/>
      <c r="CE52" s="173"/>
      <c r="CF52" s="173"/>
      <c r="CG52" s="175">
        <v>21</v>
      </c>
      <c r="CH52" s="173"/>
      <c r="CI52" s="175">
        <v>24</v>
      </c>
      <c r="CJ52" s="173"/>
      <c r="CK52" s="175">
        <v>1</v>
      </c>
      <c r="CL52" s="173"/>
      <c r="CM52" s="173"/>
      <c r="CN52" s="175">
        <v>3</v>
      </c>
      <c r="CO52" s="173"/>
      <c r="CP52" s="173"/>
      <c r="CQ52" s="173"/>
      <c r="CR52" s="173"/>
      <c r="CS52" s="173"/>
      <c r="CT52" s="173"/>
      <c r="CU52" s="173"/>
      <c r="CV52" s="173"/>
      <c r="CW52" s="173"/>
      <c r="CX52" s="173"/>
      <c r="CY52" s="173"/>
      <c r="CZ52" s="173"/>
      <c r="DA52" s="173"/>
      <c r="DB52" s="176">
        <f t="shared" si="2"/>
        <v>49</v>
      </c>
      <c r="DC52" s="173"/>
      <c r="DD52" s="173"/>
      <c r="DE52" s="173"/>
      <c r="DF52" s="173"/>
      <c r="DG52" s="173"/>
      <c r="DH52" s="173"/>
      <c r="DI52" s="173"/>
      <c r="DJ52" s="173"/>
      <c r="DK52" s="173"/>
      <c r="DL52" s="173"/>
      <c r="DM52" s="173"/>
      <c r="DN52" s="173"/>
      <c r="DO52" s="173"/>
      <c r="DP52" s="173"/>
      <c r="DQ52" s="173"/>
      <c r="DR52" s="175">
        <v>1</v>
      </c>
      <c r="DS52" s="175">
        <v>1</v>
      </c>
      <c r="DT52" s="175">
        <v>1</v>
      </c>
      <c r="DU52" s="173"/>
      <c r="DV52" s="175">
        <v>2</v>
      </c>
      <c r="DW52" s="175">
        <v>1</v>
      </c>
      <c r="DX52" s="175">
        <v>1</v>
      </c>
      <c r="DY52" s="175">
        <v>2</v>
      </c>
      <c r="DZ52" s="177" t="e">
        <f>SUM(DC52:DY52,BR52:DA52,#REF!,C52:BO52)</f>
        <v>#REF!</v>
      </c>
      <c r="EA52">
        <f t="shared" si="3"/>
        <v>5778</v>
      </c>
    </row>
    <row r="53" spans="1:131" ht="18" hidden="1" customHeight="1" x14ac:dyDescent="0.25">
      <c r="A53" s="171" t="s">
        <v>347</v>
      </c>
      <c r="B53" s="171" t="s">
        <v>195</v>
      </c>
      <c r="C53" s="172">
        <v>13898</v>
      </c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4">
        <f t="shared" si="0"/>
        <v>0</v>
      </c>
      <c r="BQ53" s="174"/>
      <c r="BR53" s="173"/>
      <c r="BS53" s="173"/>
      <c r="BT53" s="173"/>
      <c r="BU53" s="173"/>
      <c r="BV53" s="173"/>
      <c r="BW53" s="173"/>
      <c r="BX53" s="175">
        <v>3</v>
      </c>
      <c r="BY53" s="173"/>
      <c r="BZ53" s="173"/>
      <c r="CA53" s="173"/>
      <c r="CB53" s="173"/>
      <c r="CC53" s="173"/>
      <c r="CD53" s="173"/>
      <c r="CE53" s="173"/>
      <c r="CF53" s="173"/>
      <c r="CG53" s="175">
        <v>83</v>
      </c>
      <c r="CH53" s="173"/>
      <c r="CI53" s="175">
        <v>47</v>
      </c>
      <c r="CJ53" s="173"/>
      <c r="CK53" s="173"/>
      <c r="CL53" s="173"/>
      <c r="CM53" s="175">
        <v>207</v>
      </c>
      <c r="CN53" s="173"/>
      <c r="CO53" s="173"/>
      <c r="CP53" s="173"/>
      <c r="CQ53" s="173"/>
      <c r="CR53" s="173"/>
      <c r="CS53" s="173"/>
      <c r="CT53" s="173"/>
      <c r="CU53" s="173"/>
      <c r="CV53" s="173"/>
      <c r="CW53" s="173"/>
      <c r="CX53" s="175">
        <v>21</v>
      </c>
      <c r="CY53" s="173"/>
      <c r="CZ53" s="175">
        <v>1</v>
      </c>
      <c r="DA53" s="175">
        <v>53</v>
      </c>
      <c r="DB53" s="176">
        <f t="shared" si="2"/>
        <v>412</v>
      </c>
      <c r="DC53" s="173"/>
      <c r="DD53" s="175">
        <v>2</v>
      </c>
      <c r="DE53" s="173"/>
      <c r="DF53" s="173"/>
      <c r="DG53" s="173"/>
      <c r="DH53" s="173"/>
      <c r="DI53" s="173"/>
      <c r="DJ53" s="173"/>
      <c r="DK53" s="173"/>
      <c r="DL53" s="173"/>
      <c r="DM53" s="173"/>
      <c r="DN53" s="173"/>
      <c r="DO53" s="175">
        <v>1</v>
      </c>
      <c r="DP53" s="175">
        <v>2</v>
      </c>
      <c r="DQ53" s="173"/>
      <c r="DR53" s="173"/>
      <c r="DS53" s="175">
        <v>4</v>
      </c>
      <c r="DT53" s="175">
        <v>1</v>
      </c>
      <c r="DU53" s="173"/>
      <c r="DV53" s="175">
        <v>6</v>
      </c>
      <c r="DW53" s="173"/>
      <c r="DX53" s="175">
        <v>1</v>
      </c>
      <c r="DY53" s="175">
        <v>1</v>
      </c>
      <c r="DZ53" s="177" t="e">
        <f>SUM(DC53:DY53,BR53:DA53,#REF!,C53:BO53)</f>
        <v>#REF!</v>
      </c>
      <c r="EA53">
        <f t="shared" si="3"/>
        <v>14319</v>
      </c>
    </row>
    <row r="54" spans="1:131" ht="18" hidden="1" customHeight="1" x14ac:dyDescent="0.25">
      <c r="A54" s="171" t="s">
        <v>348</v>
      </c>
      <c r="B54" s="171" t="s">
        <v>194</v>
      </c>
      <c r="C54" s="172">
        <v>7934</v>
      </c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3"/>
      <c r="AQ54" s="173"/>
      <c r="AR54" s="173"/>
      <c r="AS54" s="173"/>
      <c r="AT54" s="173"/>
      <c r="AU54" s="173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3"/>
      <c r="BJ54" s="173"/>
      <c r="BK54" s="173"/>
      <c r="BL54" s="173"/>
      <c r="BM54" s="173"/>
      <c r="BN54" s="173"/>
      <c r="BO54" s="173"/>
      <c r="BP54" s="174">
        <f t="shared" si="0"/>
        <v>0</v>
      </c>
      <c r="BQ54" s="174"/>
      <c r="BR54" s="173"/>
      <c r="BS54" s="173"/>
      <c r="BT54" s="173"/>
      <c r="BU54" s="173"/>
      <c r="BV54" s="173"/>
      <c r="BW54" s="173"/>
      <c r="BX54" s="173"/>
      <c r="BY54" s="173"/>
      <c r="BZ54" s="173"/>
      <c r="CA54" s="173"/>
      <c r="CB54" s="173"/>
      <c r="CC54" s="173"/>
      <c r="CD54" s="173"/>
      <c r="CE54" s="173"/>
      <c r="CF54" s="173"/>
      <c r="CG54" s="175">
        <v>19</v>
      </c>
      <c r="CH54" s="173"/>
      <c r="CI54" s="175">
        <v>12</v>
      </c>
      <c r="CJ54" s="173"/>
      <c r="CK54" s="173"/>
      <c r="CL54" s="173"/>
      <c r="CM54" s="173"/>
      <c r="CN54" s="173"/>
      <c r="CO54" s="173"/>
      <c r="CP54" s="173"/>
      <c r="CQ54" s="173"/>
      <c r="CR54" s="173"/>
      <c r="CS54" s="173"/>
      <c r="CT54" s="173"/>
      <c r="CU54" s="173"/>
      <c r="CV54" s="173"/>
      <c r="CW54" s="173"/>
      <c r="CX54" s="175">
        <v>25</v>
      </c>
      <c r="CY54" s="173"/>
      <c r="CZ54" s="175">
        <v>7</v>
      </c>
      <c r="DA54" s="175">
        <v>8</v>
      </c>
      <c r="DB54" s="176">
        <f t="shared" si="2"/>
        <v>71</v>
      </c>
      <c r="DC54" s="173"/>
      <c r="DD54" s="173"/>
      <c r="DE54" s="173"/>
      <c r="DF54" s="173"/>
      <c r="DG54" s="173"/>
      <c r="DH54" s="173"/>
      <c r="DI54" s="173"/>
      <c r="DJ54" s="173"/>
      <c r="DK54" s="173"/>
      <c r="DL54" s="173"/>
      <c r="DM54" s="173"/>
      <c r="DN54" s="173"/>
      <c r="DO54" s="173"/>
      <c r="DP54" s="173"/>
      <c r="DQ54" s="173"/>
      <c r="DR54" s="173"/>
      <c r="DS54" s="173"/>
      <c r="DT54" s="175">
        <v>2</v>
      </c>
      <c r="DU54" s="173"/>
      <c r="DV54" s="175">
        <v>8</v>
      </c>
      <c r="DW54" s="173"/>
      <c r="DX54" s="173"/>
      <c r="DY54" s="175">
        <v>3</v>
      </c>
      <c r="DZ54" s="177" t="e">
        <f>SUM(DC54:DY54,BR54:DA54,#REF!,C54:BO54)</f>
        <v>#REF!</v>
      </c>
      <c r="EA54">
        <f t="shared" si="3"/>
        <v>8013</v>
      </c>
    </row>
    <row r="55" spans="1:131" ht="18" hidden="1" customHeight="1" x14ac:dyDescent="0.25">
      <c r="A55" s="171" t="s">
        <v>349</v>
      </c>
      <c r="B55" s="171" t="s">
        <v>193</v>
      </c>
      <c r="C55" s="172">
        <v>8914</v>
      </c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3"/>
      <c r="BB55" s="173"/>
      <c r="BC55" s="173"/>
      <c r="BD55" s="173"/>
      <c r="BE55" s="173"/>
      <c r="BF55" s="173"/>
      <c r="BG55" s="173"/>
      <c r="BH55" s="173"/>
      <c r="BI55" s="173"/>
      <c r="BJ55" s="173"/>
      <c r="BK55" s="173"/>
      <c r="BL55" s="173"/>
      <c r="BM55" s="173"/>
      <c r="BN55" s="173"/>
      <c r="BO55" s="173"/>
      <c r="BP55" s="174">
        <f t="shared" si="0"/>
        <v>0</v>
      </c>
      <c r="BQ55" s="174"/>
      <c r="BR55" s="173"/>
      <c r="BS55" s="173"/>
      <c r="BT55" s="173"/>
      <c r="BU55" s="173"/>
      <c r="BV55" s="175">
        <v>293</v>
      </c>
      <c r="BW55" s="173"/>
      <c r="BX55" s="173"/>
      <c r="BY55" s="173"/>
      <c r="BZ55" s="173"/>
      <c r="CA55" s="173"/>
      <c r="CB55" s="175">
        <v>4</v>
      </c>
      <c r="CC55" s="173"/>
      <c r="CD55" s="173"/>
      <c r="CE55" s="173"/>
      <c r="CF55" s="173"/>
      <c r="CG55" s="175">
        <v>12</v>
      </c>
      <c r="CH55" s="173"/>
      <c r="CI55" s="175">
        <v>15</v>
      </c>
      <c r="CJ55" s="173"/>
      <c r="CK55" s="173"/>
      <c r="CL55" s="173"/>
      <c r="CM55" s="173"/>
      <c r="CN55" s="173"/>
      <c r="CO55" s="173"/>
      <c r="CP55" s="173"/>
      <c r="CQ55" s="173"/>
      <c r="CR55" s="173"/>
      <c r="CS55" s="173"/>
      <c r="CT55" s="173"/>
      <c r="CU55" s="173"/>
      <c r="CV55" s="173"/>
      <c r="CW55" s="173"/>
      <c r="CX55" s="175">
        <v>1</v>
      </c>
      <c r="CY55" s="173"/>
      <c r="CZ55" s="173"/>
      <c r="DA55" s="175">
        <v>3</v>
      </c>
      <c r="DB55" s="176">
        <f t="shared" si="2"/>
        <v>31</v>
      </c>
      <c r="DC55" s="173"/>
      <c r="DD55" s="173"/>
      <c r="DE55" s="173"/>
      <c r="DF55" s="173"/>
      <c r="DG55" s="173"/>
      <c r="DH55" s="173"/>
      <c r="DI55" s="173"/>
      <c r="DJ55" s="173"/>
      <c r="DK55" s="175">
        <v>1</v>
      </c>
      <c r="DL55" s="173"/>
      <c r="DM55" s="173"/>
      <c r="DN55" s="175">
        <v>1</v>
      </c>
      <c r="DO55" s="173"/>
      <c r="DP55" s="175">
        <v>1</v>
      </c>
      <c r="DQ55" s="175">
        <v>1</v>
      </c>
      <c r="DR55" s="173"/>
      <c r="DS55" s="175">
        <v>2</v>
      </c>
      <c r="DT55" s="175">
        <v>1</v>
      </c>
      <c r="DU55" s="173"/>
      <c r="DV55" s="175">
        <v>3</v>
      </c>
      <c r="DW55" s="173"/>
      <c r="DX55" s="175">
        <v>2</v>
      </c>
      <c r="DY55" s="175">
        <v>1</v>
      </c>
      <c r="DZ55" s="177" t="e">
        <f>SUM(DC55:DY55,BR55:DA55,#REF!,C55:BO55)</f>
        <v>#REF!</v>
      </c>
      <c r="EA55">
        <f t="shared" si="3"/>
        <v>9245</v>
      </c>
    </row>
    <row r="56" spans="1:131" ht="18" hidden="1" customHeight="1" x14ac:dyDescent="0.25">
      <c r="A56" s="171" t="s">
        <v>350</v>
      </c>
      <c r="B56" s="171" t="s">
        <v>192</v>
      </c>
      <c r="C56" s="172">
        <v>37152</v>
      </c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173"/>
      <c r="AU56" s="173"/>
      <c r="AV56" s="173"/>
      <c r="AW56" s="173"/>
      <c r="AX56" s="173"/>
      <c r="AY56" s="173"/>
      <c r="AZ56" s="173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4">
        <f t="shared" si="0"/>
        <v>0</v>
      </c>
      <c r="BQ56" s="174"/>
      <c r="BR56" s="173"/>
      <c r="BS56" s="173"/>
      <c r="BT56" s="173"/>
      <c r="BU56" s="173"/>
      <c r="BV56" s="173"/>
      <c r="BW56" s="175">
        <v>13</v>
      </c>
      <c r="BX56" s="173"/>
      <c r="BY56" s="173"/>
      <c r="BZ56" s="175">
        <v>1</v>
      </c>
      <c r="CA56" s="175">
        <v>2</v>
      </c>
      <c r="CB56" s="173"/>
      <c r="CC56" s="173"/>
      <c r="CD56" s="173"/>
      <c r="CE56" s="173"/>
      <c r="CF56" s="173"/>
      <c r="CG56" s="175">
        <v>113</v>
      </c>
      <c r="CH56" s="173"/>
      <c r="CI56" s="175">
        <v>135</v>
      </c>
      <c r="CJ56" s="173"/>
      <c r="CK56" s="175">
        <v>1</v>
      </c>
      <c r="CL56" s="173"/>
      <c r="CM56" s="173"/>
      <c r="CN56" s="173"/>
      <c r="CO56" s="173"/>
      <c r="CP56" s="173"/>
      <c r="CQ56" s="173"/>
      <c r="CR56" s="173"/>
      <c r="CS56" s="175">
        <v>1</v>
      </c>
      <c r="CT56" s="173"/>
      <c r="CU56" s="173"/>
      <c r="CV56" s="173"/>
      <c r="CW56" s="173"/>
      <c r="CX56" s="173"/>
      <c r="CY56" s="173"/>
      <c r="CZ56" s="173"/>
      <c r="DA56" s="173"/>
      <c r="DB56" s="176">
        <f t="shared" si="2"/>
        <v>250</v>
      </c>
      <c r="DC56" s="175">
        <v>1</v>
      </c>
      <c r="DD56" s="175">
        <v>1</v>
      </c>
      <c r="DE56" s="173"/>
      <c r="DF56" s="173"/>
      <c r="DG56" s="173"/>
      <c r="DH56" s="173"/>
      <c r="DI56" s="173"/>
      <c r="DJ56" s="173"/>
      <c r="DK56" s="173"/>
      <c r="DL56" s="173"/>
      <c r="DM56" s="173"/>
      <c r="DN56" s="173"/>
      <c r="DO56" s="173"/>
      <c r="DP56" s="175">
        <v>2</v>
      </c>
      <c r="DQ56" s="175">
        <v>2</v>
      </c>
      <c r="DR56" s="173"/>
      <c r="DS56" s="175">
        <v>2</v>
      </c>
      <c r="DT56" s="175">
        <v>4</v>
      </c>
      <c r="DU56" s="173"/>
      <c r="DV56" s="175">
        <v>16</v>
      </c>
      <c r="DW56" s="175">
        <v>42</v>
      </c>
      <c r="DX56" s="175">
        <v>6</v>
      </c>
      <c r="DY56" s="175">
        <v>3</v>
      </c>
      <c r="DZ56" s="177" t="e">
        <f>SUM(DC56:DY56,BR56:DA56,#REF!,C56:BO56)</f>
        <v>#REF!</v>
      </c>
      <c r="EA56">
        <f t="shared" si="3"/>
        <v>37476</v>
      </c>
    </row>
    <row r="57" spans="1:131" ht="18" hidden="1" customHeight="1" x14ac:dyDescent="0.25">
      <c r="A57" s="171" t="s">
        <v>351</v>
      </c>
      <c r="B57" s="171" t="s">
        <v>191</v>
      </c>
      <c r="C57" s="172">
        <v>19189</v>
      </c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  <c r="BJ57" s="173"/>
      <c r="BK57" s="173"/>
      <c r="BL57" s="173"/>
      <c r="BM57" s="173"/>
      <c r="BN57" s="173"/>
      <c r="BO57" s="173"/>
      <c r="BP57" s="174">
        <f t="shared" si="0"/>
        <v>0</v>
      </c>
      <c r="BQ57" s="174"/>
      <c r="BR57" s="173"/>
      <c r="BS57" s="173"/>
      <c r="BT57" s="173"/>
      <c r="BU57" s="173"/>
      <c r="BV57" s="173"/>
      <c r="BW57" s="173"/>
      <c r="BX57" s="173"/>
      <c r="BY57" s="173"/>
      <c r="BZ57" s="173"/>
      <c r="CA57" s="173"/>
      <c r="CB57" s="173"/>
      <c r="CC57" s="173"/>
      <c r="CD57" s="173"/>
      <c r="CE57" s="173"/>
      <c r="CF57" s="173"/>
      <c r="CG57" s="175">
        <v>96</v>
      </c>
      <c r="CH57" s="173"/>
      <c r="CI57" s="175">
        <v>75</v>
      </c>
      <c r="CJ57" s="173"/>
      <c r="CK57" s="173"/>
      <c r="CL57" s="173"/>
      <c r="CM57" s="173"/>
      <c r="CN57" s="173"/>
      <c r="CO57" s="173"/>
      <c r="CP57" s="173"/>
      <c r="CQ57" s="173"/>
      <c r="CR57" s="173"/>
      <c r="CS57" s="173"/>
      <c r="CT57" s="173"/>
      <c r="CU57" s="173"/>
      <c r="CV57" s="173"/>
      <c r="CW57" s="173"/>
      <c r="CX57" s="173"/>
      <c r="CY57" s="173"/>
      <c r="CZ57" s="173"/>
      <c r="DA57" s="173"/>
      <c r="DB57" s="176">
        <f t="shared" si="2"/>
        <v>171</v>
      </c>
      <c r="DC57" s="173"/>
      <c r="DD57" s="175">
        <v>1</v>
      </c>
      <c r="DE57" s="173"/>
      <c r="DF57" s="173"/>
      <c r="DG57" s="173"/>
      <c r="DH57" s="173"/>
      <c r="DI57" s="175">
        <v>1</v>
      </c>
      <c r="DJ57" s="175">
        <v>2</v>
      </c>
      <c r="DK57" s="173"/>
      <c r="DL57" s="173"/>
      <c r="DM57" s="173"/>
      <c r="DN57" s="173"/>
      <c r="DO57" s="173"/>
      <c r="DP57" s="173"/>
      <c r="DQ57" s="175">
        <v>2</v>
      </c>
      <c r="DR57" s="175">
        <v>1</v>
      </c>
      <c r="DS57" s="175">
        <v>3</v>
      </c>
      <c r="DT57" s="175">
        <v>1</v>
      </c>
      <c r="DU57" s="173"/>
      <c r="DV57" s="175">
        <v>2</v>
      </c>
      <c r="DW57" s="175">
        <v>4</v>
      </c>
      <c r="DX57" s="175">
        <v>6</v>
      </c>
      <c r="DY57" s="175">
        <v>2</v>
      </c>
      <c r="DZ57" s="177" t="e">
        <f>SUM(DC57:DY57,BR57:DA57,#REF!,C57:BO57)</f>
        <v>#REF!</v>
      </c>
      <c r="EA57">
        <f t="shared" si="3"/>
        <v>19366</v>
      </c>
    </row>
    <row r="58" spans="1:131" ht="18" hidden="1" customHeight="1" x14ac:dyDescent="0.25">
      <c r="A58" s="171" t="s">
        <v>352</v>
      </c>
      <c r="B58" s="171" t="s">
        <v>190</v>
      </c>
      <c r="C58" s="172">
        <v>631</v>
      </c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N58" s="173"/>
      <c r="BO58" s="173"/>
      <c r="BP58" s="174">
        <f t="shared" si="0"/>
        <v>0</v>
      </c>
      <c r="BQ58" s="174"/>
      <c r="BR58" s="173"/>
      <c r="BS58" s="173"/>
      <c r="BT58" s="173"/>
      <c r="BU58" s="173"/>
      <c r="BV58" s="173"/>
      <c r="BW58" s="173"/>
      <c r="BX58" s="173"/>
      <c r="BY58" s="175">
        <v>5</v>
      </c>
      <c r="BZ58" s="173"/>
      <c r="CA58" s="173"/>
      <c r="CB58" s="173"/>
      <c r="CC58" s="173"/>
      <c r="CD58" s="173"/>
      <c r="CE58" s="173"/>
      <c r="CF58" s="173"/>
      <c r="CG58" s="173"/>
      <c r="CH58" s="173"/>
      <c r="CI58" s="175">
        <v>10</v>
      </c>
      <c r="CJ58" s="173"/>
      <c r="CK58" s="173"/>
      <c r="CL58" s="173"/>
      <c r="CM58" s="173"/>
      <c r="CN58" s="173"/>
      <c r="CO58" s="175">
        <v>1</v>
      </c>
      <c r="CP58" s="173"/>
      <c r="CQ58" s="173"/>
      <c r="CR58" s="175">
        <v>8</v>
      </c>
      <c r="CS58" s="173"/>
      <c r="CT58" s="173"/>
      <c r="CU58" s="173"/>
      <c r="CV58" s="173"/>
      <c r="CW58" s="173"/>
      <c r="CX58" s="173"/>
      <c r="CY58" s="173"/>
      <c r="CZ58" s="173"/>
      <c r="DA58" s="173"/>
      <c r="DB58" s="176">
        <f t="shared" si="2"/>
        <v>19</v>
      </c>
      <c r="DC58" s="173"/>
      <c r="DD58" s="173"/>
      <c r="DE58" s="173"/>
      <c r="DF58" s="173"/>
      <c r="DG58" s="173"/>
      <c r="DH58" s="173"/>
      <c r="DI58" s="173"/>
      <c r="DJ58" s="173"/>
      <c r="DK58" s="173"/>
      <c r="DL58" s="173"/>
      <c r="DM58" s="173"/>
      <c r="DN58" s="173"/>
      <c r="DO58" s="173"/>
      <c r="DP58" s="173"/>
      <c r="DQ58" s="173"/>
      <c r="DR58" s="173"/>
      <c r="DS58" s="173"/>
      <c r="DT58" s="173"/>
      <c r="DU58" s="173"/>
      <c r="DV58" s="173"/>
      <c r="DW58" s="173"/>
      <c r="DX58" s="173"/>
      <c r="DY58" s="175">
        <v>1</v>
      </c>
      <c r="DZ58" s="177" t="e">
        <f>SUM(DC58:DY58,BR58:DA58,#REF!,C58:BO58)</f>
        <v>#REF!</v>
      </c>
      <c r="EA58">
        <f t="shared" si="3"/>
        <v>655</v>
      </c>
    </row>
    <row r="59" spans="1:131" ht="18" hidden="1" customHeight="1" x14ac:dyDescent="0.25">
      <c r="A59" s="171" t="s">
        <v>353</v>
      </c>
      <c r="B59" s="171" t="s">
        <v>189</v>
      </c>
      <c r="C59" s="172">
        <v>17523</v>
      </c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4">
        <f t="shared" si="0"/>
        <v>0</v>
      </c>
      <c r="BQ59" s="174"/>
      <c r="BR59" s="173"/>
      <c r="BS59" s="173"/>
      <c r="BT59" s="173"/>
      <c r="BU59" s="173"/>
      <c r="BV59" s="173"/>
      <c r="BW59" s="173"/>
      <c r="BX59" s="173"/>
      <c r="BY59" s="173"/>
      <c r="BZ59" s="173"/>
      <c r="CA59" s="173"/>
      <c r="CB59" s="175">
        <v>42</v>
      </c>
      <c r="CC59" s="173"/>
      <c r="CD59" s="173"/>
      <c r="CE59" s="173"/>
      <c r="CF59" s="173"/>
      <c r="CG59" s="175">
        <v>41</v>
      </c>
      <c r="CH59" s="173"/>
      <c r="CI59" s="175">
        <v>55</v>
      </c>
      <c r="CJ59" s="173"/>
      <c r="CK59" s="173"/>
      <c r="CL59" s="173"/>
      <c r="CM59" s="173"/>
      <c r="CN59" s="173"/>
      <c r="CO59" s="173"/>
      <c r="CP59" s="173"/>
      <c r="CQ59" s="173"/>
      <c r="CR59" s="173"/>
      <c r="CS59" s="173"/>
      <c r="CT59" s="173"/>
      <c r="CU59" s="173"/>
      <c r="CV59" s="173"/>
      <c r="CW59" s="173"/>
      <c r="CX59" s="173"/>
      <c r="CY59" s="173"/>
      <c r="CZ59" s="173"/>
      <c r="DA59" s="173"/>
      <c r="DB59" s="176">
        <f t="shared" si="2"/>
        <v>96</v>
      </c>
      <c r="DC59" s="173"/>
      <c r="DD59" s="175">
        <v>4</v>
      </c>
      <c r="DE59" s="173"/>
      <c r="DF59" s="173"/>
      <c r="DG59" s="173"/>
      <c r="DH59" s="173"/>
      <c r="DI59" s="173"/>
      <c r="DJ59" s="173"/>
      <c r="DK59" s="175">
        <v>1</v>
      </c>
      <c r="DL59" s="173"/>
      <c r="DM59" s="173"/>
      <c r="DN59" s="173"/>
      <c r="DO59" s="173"/>
      <c r="DP59" s="175">
        <v>3</v>
      </c>
      <c r="DQ59" s="175">
        <v>3</v>
      </c>
      <c r="DR59" s="175">
        <v>1</v>
      </c>
      <c r="DS59" s="175">
        <v>6</v>
      </c>
      <c r="DT59" s="175">
        <v>2</v>
      </c>
      <c r="DU59" s="173"/>
      <c r="DV59" s="175">
        <v>17</v>
      </c>
      <c r="DW59" s="173"/>
      <c r="DX59" s="175">
        <v>4</v>
      </c>
      <c r="DY59" s="175">
        <v>6</v>
      </c>
      <c r="DZ59" s="177" t="e">
        <f>SUM(DC59:DY59,BR59:DA59,#REF!,C59:BO59)</f>
        <v>#REF!</v>
      </c>
      <c r="EA59">
        <f t="shared" si="3"/>
        <v>17678</v>
      </c>
    </row>
    <row r="60" spans="1:131" ht="18" hidden="1" customHeight="1" x14ac:dyDescent="0.25">
      <c r="A60" s="171" t="s">
        <v>354</v>
      </c>
      <c r="B60" s="171" t="s">
        <v>188</v>
      </c>
      <c r="C60" s="172">
        <v>2166</v>
      </c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3"/>
      <c r="AR60" s="173"/>
      <c r="AS60" s="173"/>
      <c r="AT60" s="173"/>
      <c r="AU60" s="173"/>
      <c r="AV60" s="173"/>
      <c r="AW60" s="173"/>
      <c r="AX60" s="173"/>
      <c r="AY60" s="173"/>
      <c r="AZ60" s="173"/>
      <c r="BA60" s="173"/>
      <c r="BB60" s="173"/>
      <c r="BC60" s="173"/>
      <c r="BD60" s="173"/>
      <c r="BE60" s="173"/>
      <c r="BF60" s="173"/>
      <c r="BG60" s="173"/>
      <c r="BH60" s="173"/>
      <c r="BI60" s="173"/>
      <c r="BJ60" s="173"/>
      <c r="BK60" s="173"/>
      <c r="BL60" s="173"/>
      <c r="BM60" s="173"/>
      <c r="BN60" s="173"/>
      <c r="BO60" s="173"/>
      <c r="BP60" s="174">
        <f t="shared" si="0"/>
        <v>0</v>
      </c>
      <c r="BQ60" s="174"/>
      <c r="BR60" s="173"/>
      <c r="BS60" s="173"/>
      <c r="BT60" s="173"/>
      <c r="BU60" s="173"/>
      <c r="BV60" s="173"/>
      <c r="BW60" s="173"/>
      <c r="BX60" s="173"/>
      <c r="BY60" s="173"/>
      <c r="BZ60" s="173"/>
      <c r="CA60" s="173"/>
      <c r="CB60" s="173"/>
      <c r="CC60" s="173"/>
      <c r="CD60" s="173"/>
      <c r="CE60" s="175">
        <v>739</v>
      </c>
      <c r="CF60" s="173"/>
      <c r="CG60" s="175">
        <v>11</v>
      </c>
      <c r="CH60" s="173"/>
      <c r="CI60" s="175">
        <v>6</v>
      </c>
      <c r="CJ60" s="173"/>
      <c r="CK60" s="173"/>
      <c r="CL60" s="173"/>
      <c r="CM60" s="173"/>
      <c r="CN60" s="173"/>
      <c r="CO60" s="173"/>
      <c r="CP60" s="173"/>
      <c r="CQ60" s="173"/>
      <c r="CR60" s="173"/>
      <c r="CS60" s="173"/>
      <c r="CT60" s="173"/>
      <c r="CU60" s="173"/>
      <c r="CV60" s="173"/>
      <c r="CW60" s="173"/>
      <c r="CX60" s="173"/>
      <c r="CY60" s="175">
        <v>64</v>
      </c>
      <c r="CZ60" s="173"/>
      <c r="DA60" s="173"/>
      <c r="DB60" s="176">
        <f t="shared" si="2"/>
        <v>820</v>
      </c>
      <c r="DC60" s="175">
        <v>1</v>
      </c>
      <c r="DD60" s="173"/>
      <c r="DE60" s="175">
        <v>1</v>
      </c>
      <c r="DF60" s="173"/>
      <c r="DG60" s="173"/>
      <c r="DH60" s="173"/>
      <c r="DI60" s="173"/>
      <c r="DJ60" s="173"/>
      <c r="DK60" s="173"/>
      <c r="DL60" s="173"/>
      <c r="DM60" s="173"/>
      <c r="DN60" s="173"/>
      <c r="DO60" s="173"/>
      <c r="DP60" s="173"/>
      <c r="DQ60" s="173"/>
      <c r="DR60" s="173"/>
      <c r="DS60" s="173"/>
      <c r="DT60" s="173"/>
      <c r="DU60" s="173"/>
      <c r="DV60" s="173"/>
      <c r="DW60" s="173"/>
      <c r="DX60" s="173"/>
      <c r="DY60" s="173"/>
      <c r="DZ60" s="177" t="e">
        <f>SUM(DC60:DY60,BR60:DA60,#REF!,C60:BO60)</f>
        <v>#REF!</v>
      </c>
      <c r="EA60">
        <f t="shared" si="3"/>
        <v>2986</v>
      </c>
    </row>
    <row r="61" spans="1:131" ht="18" hidden="1" customHeight="1" x14ac:dyDescent="0.25">
      <c r="A61" s="171" t="s">
        <v>355</v>
      </c>
      <c r="B61" s="171" t="s">
        <v>187</v>
      </c>
      <c r="C61" s="172">
        <v>9097</v>
      </c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73"/>
      <c r="BK61" s="173"/>
      <c r="BL61" s="173"/>
      <c r="BM61" s="173"/>
      <c r="BN61" s="173"/>
      <c r="BO61" s="173"/>
      <c r="BP61" s="174">
        <f t="shared" si="0"/>
        <v>0</v>
      </c>
      <c r="BQ61" s="174"/>
      <c r="BR61" s="173"/>
      <c r="BS61" s="173"/>
      <c r="BT61" s="173"/>
      <c r="BU61" s="173"/>
      <c r="BV61" s="173"/>
      <c r="BW61" s="173"/>
      <c r="BX61" s="173"/>
      <c r="BY61" s="173"/>
      <c r="BZ61" s="173"/>
      <c r="CA61" s="173"/>
      <c r="CB61" s="173"/>
      <c r="CC61" s="173"/>
      <c r="CD61" s="173"/>
      <c r="CE61" s="173"/>
      <c r="CF61" s="173"/>
      <c r="CG61" s="175">
        <v>27</v>
      </c>
      <c r="CH61" s="173"/>
      <c r="CI61" s="175">
        <v>13</v>
      </c>
      <c r="CJ61" s="173"/>
      <c r="CK61" s="173"/>
      <c r="CL61" s="173"/>
      <c r="CM61" s="173"/>
      <c r="CN61" s="173"/>
      <c r="CO61" s="173"/>
      <c r="CP61" s="173"/>
      <c r="CQ61" s="173"/>
      <c r="CR61" s="173"/>
      <c r="CS61" s="173"/>
      <c r="CT61" s="173"/>
      <c r="CU61" s="173"/>
      <c r="CV61" s="173"/>
      <c r="CW61" s="173"/>
      <c r="CX61" s="175">
        <v>3</v>
      </c>
      <c r="CY61" s="173"/>
      <c r="CZ61" s="175">
        <v>17</v>
      </c>
      <c r="DA61" s="175">
        <v>2</v>
      </c>
      <c r="DB61" s="176">
        <f t="shared" si="2"/>
        <v>62</v>
      </c>
      <c r="DC61" s="173"/>
      <c r="DD61" s="175">
        <v>1</v>
      </c>
      <c r="DE61" s="173"/>
      <c r="DF61" s="173"/>
      <c r="DG61" s="173"/>
      <c r="DH61" s="173"/>
      <c r="DI61" s="173"/>
      <c r="DJ61" s="173"/>
      <c r="DK61" s="173"/>
      <c r="DL61" s="173"/>
      <c r="DM61" s="173"/>
      <c r="DN61" s="173"/>
      <c r="DO61" s="173"/>
      <c r="DP61" s="173"/>
      <c r="DQ61" s="173"/>
      <c r="DR61" s="173"/>
      <c r="DS61" s="173"/>
      <c r="DT61" s="173"/>
      <c r="DU61" s="173"/>
      <c r="DV61" s="175">
        <v>1</v>
      </c>
      <c r="DW61" s="173"/>
      <c r="DX61" s="175">
        <v>1</v>
      </c>
      <c r="DY61" s="175">
        <v>3</v>
      </c>
      <c r="DZ61" s="177" t="e">
        <f>SUM(DC61:DY61,BR61:DA61,#REF!,C61:BO61)</f>
        <v>#REF!</v>
      </c>
      <c r="EA61">
        <f t="shared" si="3"/>
        <v>9160</v>
      </c>
    </row>
    <row r="62" spans="1:131" ht="18" hidden="1" customHeight="1" x14ac:dyDescent="0.25">
      <c r="A62" s="171" t="s">
        <v>356</v>
      </c>
      <c r="B62" s="171" t="s">
        <v>186</v>
      </c>
      <c r="C62" s="172">
        <v>8588</v>
      </c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4">
        <f t="shared" si="0"/>
        <v>0</v>
      </c>
      <c r="BQ62" s="174"/>
      <c r="BR62" s="173"/>
      <c r="BS62" s="173"/>
      <c r="BT62" s="173"/>
      <c r="BU62" s="173"/>
      <c r="BV62" s="173"/>
      <c r="BW62" s="173"/>
      <c r="BX62" s="173"/>
      <c r="BY62" s="173"/>
      <c r="BZ62" s="173"/>
      <c r="CA62" s="173"/>
      <c r="CB62" s="173"/>
      <c r="CC62" s="173"/>
      <c r="CD62" s="173"/>
      <c r="CE62" s="173"/>
      <c r="CF62" s="173"/>
      <c r="CG62" s="175">
        <v>50</v>
      </c>
      <c r="CH62" s="173"/>
      <c r="CI62" s="175">
        <v>32</v>
      </c>
      <c r="CJ62" s="173"/>
      <c r="CK62" s="173"/>
      <c r="CL62" s="173"/>
      <c r="CM62" s="173"/>
      <c r="CN62" s="173"/>
      <c r="CO62" s="173"/>
      <c r="CP62" s="173"/>
      <c r="CQ62" s="173"/>
      <c r="CR62" s="173"/>
      <c r="CS62" s="173"/>
      <c r="CT62" s="173"/>
      <c r="CU62" s="173"/>
      <c r="CV62" s="173"/>
      <c r="CW62" s="173"/>
      <c r="CX62" s="173"/>
      <c r="CY62" s="173"/>
      <c r="CZ62" s="173"/>
      <c r="DA62" s="173"/>
      <c r="DB62" s="176">
        <f t="shared" si="2"/>
        <v>82</v>
      </c>
      <c r="DC62" s="173"/>
      <c r="DD62" s="175">
        <v>1</v>
      </c>
      <c r="DE62" s="173"/>
      <c r="DF62" s="173"/>
      <c r="DG62" s="173"/>
      <c r="DH62" s="173"/>
      <c r="DI62" s="173"/>
      <c r="DJ62" s="173"/>
      <c r="DK62" s="175">
        <v>2</v>
      </c>
      <c r="DL62" s="173"/>
      <c r="DM62" s="173"/>
      <c r="DN62" s="173"/>
      <c r="DO62" s="173"/>
      <c r="DP62" s="173"/>
      <c r="DQ62" s="173"/>
      <c r="DR62" s="173"/>
      <c r="DS62" s="175">
        <v>1</v>
      </c>
      <c r="DT62" s="173"/>
      <c r="DU62" s="173"/>
      <c r="DV62" s="175">
        <v>10</v>
      </c>
      <c r="DW62" s="173"/>
      <c r="DX62" s="173"/>
      <c r="DY62" s="173"/>
      <c r="DZ62" s="177" t="e">
        <f>SUM(DC62:DY62,BR62:DA62,#REF!,C62:BO62)</f>
        <v>#REF!</v>
      </c>
      <c r="EA62">
        <f t="shared" si="3"/>
        <v>8680</v>
      </c>
    </row>
    <row r="63" spans="1:131" ht="18" hidden="1" customHeight="1" x14ac:dyDescent="0.25">
      <c r="A63" s="171" t="s">
        <v>357</v>
      </c>
      <c r="B63" s="171" t="s">
        <v>185</v>
      </c>
      <c r="C63" s="172">
        <v>5112</v>
      </c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173"/>
      <c r="AQ63" s="173"/>
      <c r="AR63" s="173"/>
      <c r="AS63" s="173"/>
      <c r="AT63" s="173"/>
      <c r="AU63" s="173"/>
      <c r="AV63" s="173"/>
      <c r="AW63" s="173"/>
      <c r="AX63" s="173"/>
      <c r="AY63" s="173"/>
      <c r="AZ63" s="173"/>
      <c r="BA63" s="173"/>
      <c r="BB63" s="173"/>
      <c r="BC63" s="173"/>
      <c r="BD63" s="173"/>
      <c r="BE63" s="173"/>
      <c r="BF63" s="173"/>
      <c r="BG63" s="173"/>
      <c r="BH63" s="173"/>
      <c r="BI63" s="173"/>
      <c r="BJ63" s="173"/>
      <c r="BK63" s="173"/>
      <c r="BL63" s="173"/>
      <c r="BM63" s="173"/>
      <c r="BN63" s="173"/>
      <c r="BO63" s="173"/>
      <c r="BP63" s="174">
        <f t="shared" si="0"/>
        <v>0</v>
      </c>
      <c r="BQ63" s="174"/>
      <c r="BR63" s="173"/>
      <c r="BS63" s="173"/>
      <c r="BT63" s="173"/>
      <c r="BU63" s="173"/>
      <c r="BV63" s="173"/>
      <c r="BW63" s="173"/>
      <c r="BX63" s="173"/>
      <c r="BY63" s="173"/>
      <c r="BZ63" s="173"/>
      <c r="CA63" s="173"/>
      <c r="CB63" s="173"/>
      <c r="CC63" s="173"/>
      <c r="CD63" s="173"/>
      <c r="CE63" s="173"/>
      <c r="CF63" s="173"/>
      <c r="CG63" s="175">
        <v>20</v>
      </c>
      <c r="CH63" s="173"/>
      <c r="CI63" s="175">
        <v>22</v>
      </c>
      <c r="CJ63" s="173"/>
      <c r="CK63" s="173"/>
      <c r="CL63" s="173"/>
      <c r="CM63" s="173"/>
      <c r="CN63" s="175">
        <v>1</v>
      </c>
      <c r="CO63" s="173"/>
      <c r="CP63" s="173"/>
      <c r="CQ63" s="173"/>
      <c r="CR63" s="173"/>
      <c r="CS63" s="175">
        <v>15</v>
      </c>
      <c r="CT63" s="173"/>
      <c r="CU63" s="173"/>
      <c r="CV63" s="173"/>
      <c r="CW63" s="173"/>
      <c r="CX63" s="173"/>
      <c r="CY63" s="173"/>
      <c r="CZ63" s="173"/>
      <c r="DA63" s="173"/>
      <c r="DB63" s="176">
        <f t="shared" si="2"/>
        <v>58</v>
      </c>
      <c r="DC63" s="173"/>
      <c r="DD63" s="175">
        <v>1</v>
      </c>
      <c r="DE63" s="173"/>
      <c r="DF63" s="173"/>
      <c r="DG63" s="173"/>
      <c r="DH63" s="173"/>
      <c r="DI63" s="173"/>
      <c r="DJ63" s="173"/>
      <c r="DK63" s="175">
        <v>1</v>
      </c>
      <c r="DL63" s="173"/>
      <c r="DM63" s="173"/>
      <c r="DN63" s="175">
        <v>2</v>
      </c>
      <c r="DO63" s="173"/>
      <c r="DP63" s="173"/>
      <c r="DQ63" s="173"/>
      <c r="DR63" s="175">
        <v>1</v>
      </c>
      <c r="DS63" s="175">
        <v>1</v>
      </c>
      <c r="DT63" s="173"/>
      <c r="DU63" s="173"/>
      <c r="DV63" s="173"/>
      <c r="DW63" s="173"/>
      <c r="DX63" s="175">
        <v>1</v>
      </c>
      <c r="DY63" s="173"/>
      <c r="DZ63" s="177" t="e">
        <f>SUM(DC63:DY63,BR63:DA63,#REF!,C63:BO63)</f>
        <v>#REF!</v>
      </c>
      <c r="EA63">
        <f t="shared" si="3"/>
        <v>5170</v>
      </c>
    </row>
    <row r="64" spans="1:131" ht="18" hidden="1" customHeight="1" x14ac:dyDescent="0.25">
      <c r="A64" s="171" t="s">
        <v>358</v>
      </c>
      <c r="B64" s="171" t="s">
        <v>184</v>
      </c>
      <c r="C64" s="172">
        <v>6314</v>
      </c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3"/>
      <c r="BF64" s="173"/>
      <c r="BG64" s="173"/>
      <c r="BH64" s="173"/>
      <c r="BI64" s="173"/>
      <c r="BJ64" s="173"/>
      <c r="BK64" s="173"/>
      <c r="BL64" s="173"/>
      <c r="BM64" s="173"/>
      <c r="BN64" s="173"/>
      <c r="BO64" s="173"/>
      <c r="BP64" s="174">
        <f t="shared" si="0"/>
        <v>0</v>
      </c>
      <c r="BQ64" s="174"/>
      <c r="BR64" s="173"/>
      <c r="BS64" s="173"/>
      <c r="BT64" s="173"/>
      <c r="BU64" s="173"/>
      <c r="BV64" s="173"/>
      <c r="BW64" s="173"/>
      <c r="BX64" s="173"/>
      <c r="BY64" s="173"/>
      <c r="BZ64" s="173"/>
      <c r="CA64" s="173"/>
      <c r="CB64" s="173"/>
      <c r="CC64" s="173"/>
      <c r="CD64" s="173"/>
      <c r="CE64" s="173"/>
      <c r="CF64" s="173"/>
      <c r="CG64" s="175">
        <v>10</v>
      </c>
      <c r="CH64" s="173"/>
      <c r="CI64" s="175">
        <v>27</v>
      </c>
      <c r="CJ64" s="173"/>
      <c r="CK64" s="173"/>
      <c r="CL64" s="173"/>
      <c r="CM64" s="173"/>
      <c r="CN64" s="173"/>
      <c r="CO64" s="173"/>
      <c r="CP64" s="173"/>
      <c r="CQ64" s="173"/>
      <c r="CR64" s="173"/>
      <c r="CS64" s="173"/>
      <c r="CT64" s="173"/>
      <c r="CU64" s="173"/>
      <c r="CV64" s="173"/>
      <c r="CW64" s="173"/>
      <c r="CX64" s="173"/>
      <c r="CY64" s="173"/>
      <c r="CZ64" s="173"/>
      <c r="DA64" s="173"/>
      <c r="DB64" s="176">
        <f t="shared" si="2"/>
        <v>37</v>
      </c>
      <c r="DC64" s="173"/>
      <c r="DD64" s="175">
        <v>2</v>
      </c>
      <c r="DE64" s="173"/>
      <c r="DF64" s="173"/>
      <c r="DG64" s="173"/>
      <c r="DH64" s="173"/>
      <c r="DI64" s="173"/>
      <c r="DJ64" s="173"/>
      <c r="DK64" s="173"/>
      <c r="DL64" s="173"/>
      <c r="DM64" s="173"/>
      <c r="DN64" s="175">
        <v>1</v>
      </c>
      <c r="DO64" s="173"/>
      <c r="DP64" s="173"/>
      <c r="DQ64" s="173"/>
      <c r="DR64" s="175">
        <v>2</v>
      </c>
      <c r="DS64" s="175">
        <v>1</v>
      </c>
      <c r="DT64" s="175">
        <v>1</v>
      </c>
      <c r="DU64" s="173"/>
      <c r="DV64" s="175">
        <v>4</v>
      </c>
      <c r="DW64" s="173"/>
      <c r="DX64" s="175">
        <v>1</v>
      </c>
      <c r="DY64" s="175">
        <v>5</v>
      </c>
      <c r="DZ64" s="177" t="e">
        <f>SUM(DC64:DY64,BR64:DA64,#REF!,C64:BO64)</f>
        <v>#REF!</v>
      </c>
      <c r="EA64">
        <f t="shared" si="3"/>
        <v>6355</v>
      </c>
    </row>
    <row r="65" spans="1:132" ht="18" hidden="1" customHeight="1" x14ac:dyDescent="0.25">
      <c r="A65" s="171" t="s">
        <v>359</v>
      </c>
      <c r="B65" s="171" t="s">
        <v>183</v>
      </c>
      <c r="C65" s="172">
        <v>3598</v>
      </c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  <c r="AN65" s="173"/>
      <c r="AO65" s="173"/>
      <c r="AP65" s="173"/>
      <c r="AQ65" s="173"/>
      <c r="AR65" s="173"/>
      <c r="AS65" s="173"/>
      <c r="AT65" s="173"/>
      <c r="AU65" s="173"/>
      <c r="AV65" s="173"/>
      <c r="AW65" s="173"/>
      <c r="AX65" s="173"/>
      <c r="AY65" s="173"/>
      <c r="AZ65" s="173"/>
      <c r="BA65" s="173"/>
      <c r="BB65" s="173"/>
      <c r="BC65" s="173"/>
      <c r="BD65" s="173"/>
      <c r="BE65" s="173"/>
      <c r="BF65" s="173"/>
      <c r="BG65" s="173"/>
      <c r="BH65" s="173"/>
      <c r="BI65" s="173"/>
      <c r="BJ65" s="173"/>
      <c r="BK65" s="173"/>
      <c r="BL65" s="173"/>
      <c r="BM65" s="173"/>
      <c r="BN65" s="173"/>
      <c r="BO65" s="173"/>
      <c r="BP65" s="174">
        <f t="shared" si="0"/>
        <v>0</v>
      </c>
      <c r="BQ65" s="174"/>
      <c r="BR65" s="173"/>
      <c r="BS65" s="173"/>
      <c r="BT65" s="173"/>
      <c r="BU65" s="173"/>
      <c r="BV65" s="173"/>
      <c r="BW65" s="173"/>
      <c r="BX65" s="173"/>
      <c r="BY65" s="173"/>
      <c r="BZ65" s="173"/>
      <c r="CA65" s="173"/>
      <c r="CB65" s="173"/>
      <c r="CC65" s="173"/>
      <c r="CD65" s="173"/>
      <c r="CE65" s="173"/>
      <c r="CF65" s="175">
        <v>2</v>
      </c>
      <c r="CG65" s="175">
        <v>9</v>
      </c>
      <c r="CH65" s="173"/>
      <c r="CI65" s="175">
        <v>15</v>
      </c>
      <c r="CJ65" s="173"/>
      <c r="CK65" s="173"/>
      <c r="CL65" s="173"/>
      <c r="CM65" s="173"/>
      <c r="CN65" s="173"/>
      <c r="CO65" s="173"/>
      <c r="CP65" s="175">
        <v>2</v>
      </c>
      <c r="CQ65" s="175">
        <v>14</v>
      </c>
      <c r="CR65" s="173"/>
      <c r="CS65" s="173"/>
      <c r="CT65" s="175">
        <v>5</v>
      </c>
      <c r="CU65" s="173"/>
      <c r="CV65" s="173"/>
      <c r="CW65" s="175">
        <v>3</v>
      </c>
      <c r="CX65" s="173"/>
      <c r="CY65" s="173"/>
      <c r="CZ65" s="173"/>
      <c r="DA65" s="173"/>
      <c r="DB65" s="176">
        <f t="shared" si="2"/>
        <v>50</v>
      </c>
      <c r="DC65" s="173"/>
      <c r="DD65" s="173"/>
      <c r="DE65" s="173"/>
      <c r="DF65" s="173"/>
      <c r="DG65" s="173"/>
      <c r="DH65" s="173"/>
      <c r="DI65" s="173"/>
      <c r="DJ65" s="173"/>
      <c r="DK65" s="173"/>
      <c r="DL65" s="173"/>
      <c r="DM65" s="173"/>
      <c r="DN65" s="173"/>
      <c r="DO65" s="173"/>
      <c r="DP65" s="173"/>
      <c r="DQ65" s="173"/>
      <c r="DR65" s="173"/>
      <c r="DS65" s="175">
        <v>5</v>
      </c>
      <c r="DT65" s="173"/>
      <c r="DU65" s="173"/>
      <c r="DV65" s="173"/>
      <c r="DW65" s="173"/>
      <c r="DX65" s="173"/>
      <c r="DY65" s="173"/>
      <c r="DZ65" s="177" t="e">
        <f>SUM(DC65:DY65,BR65:DA65,#REF!,C65:BO65)</f>
        <v>#REF!</v>
      </c>
      <c r="EA65">
        <f t="shared" si="3"/>
        <v>3648</v>
      </c>
    </row>
    <row r="66" spans="1:132" ht="18" hidden="1" customHeight="1" x14ac:dyDescent="0.25">
      <c r="A66" s="171" t="s">
        <v>360</v>
      </c>
      <c r="B66" s="171" t="s">
        <v>182</v>
      </c>
      <c r="C66" s="172">
        <v>2041</v>
      </c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3"/>
      <c r="AR66" s="173"/>
      <c r="AS66" s="173"/>
      <c r="AT66" s="173"/>
      <c r="AU66" s="173"/>
      <c r="AV66" s="173"/>
      <c r="AW66" s="173"/>
      <c r="AX66" s="173"/>
      <c r="AY66" s="173"/>
      <c r="AZ66" s="173"/>
      <c r="BA66" s="173"/>
      <c r="BB66" s="173"/>
      <c r="BC66" s="173"/>
      <c r="BD66" s="173"/>
      <c r="BE66" s="173"/>
      <c r="BF66" s="173"/>
      <c r="BG66" s="173"/>
      <c r="BH66" s="173"/>
      <c r="BI66" s="173"/>
      <c r="BJ66" s="173"/>
      <c r="BK66" s="173"/>
      <c r="BL66" s="173"/>
      <c r="BM66" s="173"/>
      <c r="BN66" s="173"/>
      <c r="BO66" s="173"/>
      <c r="BP66" s="174">
        <f t="shared" si="0"/>
        <v>0</v>
      </c>
      <c r="BQ66" s="174"/>
      <c r="BR66" s="173"/>
      <c r="BS66" s="173"/>
      <c r="BT66" s="173"/>
      <c r="BU66" s="173"/>
      <c r="BV66" s="173"/>
      <c r="BW66" s="173"/>
      <c r="BX66" s="173"/>
      <c r="BY66" s="175">
        <v>41</v>
      </c>
      <c r="BZ66" s="173"/>
      <c r="CA66" s="173"/>
      <c r="CB66" s="173"/>
      <c r="CC66" s="173"/>
      <c r="CD66" s="173"/>
      <c r="CE66" s="173"/>
      <c r="CF66" s="173"/>
      <c r="CG66" s="175">
        <v>2</v>
      </c>
      <c r="CH66" s="173"/>
      <c r="CI66" s="175">
        <v>2</v>
      </c>
      <c r="CJ66" s="173"/>
      <c r="CK66" s="173"/>
      <c r="CL66" s="173"/>
      <c r="CM66" s="173"/>
      <c r="CN66" s="173"/>
      <c r="CO66" s="173"/>
      <c r="CP66" s="173"/>
      <c r="CQ66" s="173"/>
      <c r="CR66" s="173"/>
      <c r="CS66" s="173"/>
      <c r="CT66" s="173"/>
      <c r="CU66" s="173"/>
      <c r="CV66" s="173"/>
      <c r="CW66" s="173"/>
      <c r="CX66" s="173"/>
      <c r="CY66" s="173"/>
      <c r="CZ66" s="173"/>
      <c r="DA66" s="173"/>
      <c r="DB66" s="176">
        <f t="shared" si="2"/>
        <v>4</v>
      </c>
      <c r="DC66" s="173"/>
      <c r="DD66" s="175">
        <v>1</v>
      </c>
      <c r="DE66" s="173"/>
      <c r="DF66" s="173"/>
      <c r="DG66" s="173"/>
      <c r="DH66" s="173"/>
      <c r="DI66" s="173"/>
      <c r="DJ66" s="173"/>
      <c r="DK66" s="173"/>
      <c r="DL66" s="173"/>
      <c r="DM66" s="173"/>
      <c r="DN66" s="173"/>
      <c r="DO66" s="173"/>
      <c r="DP66" s="173"/>
      <c r="DQ66" s="173"/>
      <c r="DR66" s="173"/>
      <c r="DS66" s="175">
        <v>1</v>
      </c>
      <c r="DT66" s="173"/>
      <c r="DU66" s="173"/>
      <c r="DV66" s="175">
        <v>1</v>
      </c>
      <c r="DW66" s="173"/>
      <c r="DX66" s="173"/>
      <c r="DY66" s="175">
        <v>2</v>
      </c>
      <c r="DZ66" s="177" t="e">
        <f>SUM(DC66:DY66,BR66:DA66,#REF!,C66:BO66)</f>
        <v>#REF!</v>
      </c>
      <c r="EA66">
        <f t="shared" si="3"/>
        <v>2087</v>
      </c>
    </row>
    <row r="67" spans="1:132" ht="18" hidden="1" customHeight="1" x14ac:dyDescent="0.25">
      <c r="A67" s="171" t="s">
        <v>361</v>
      </c>
      <c r="B67" s="171" t="s">
        <v>181</v>
      </c>
      <c r="C67" s="172">
        <v>1964</v>
      </c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3"/>
      <c r="BM67" s="173"/>
      <c r="BN67" s="173"/>
      <c r="BO67" s="173"/>
      <c r="BP67" s="174">
        <f t="shared" si="0"/>
        <v>0</v>
      </c>
      <c r="BQ67" s="174"/>
      <c r="BR67" s="173"/>
      <c r="BS67" s="173"/>
      <c r="BT67" s="173"/>
      <c r="BU67" s="173"/>
      <c r="BV67" s="173"/>
      <c r="BW67" s="173"/>
      <c r="BX67" s="173"/>
      <c r="BY67" s="173"/>
      <c r="BZ67" s="173"/>
      <c r="CA67" s="173"/>
      <c r="CB67" s="173"/>
      <c r="CC67" s="173"/>
      <c r="CD67" s="173"/>
      <c r="CE67" s="173"/>
      <c r="CF67" s="173"/>
      <c r="CG67" s="175">
        <v>9</v>
      </c>
      <c r="CH67" s="173"/>
      <c r="CI67" s="175">
        <v>7</v>
      </c>
      <c r="CJ67" s="173"/>
      <c r="CK67" s="173"/>
      <c r="CL67" s="173"/>
      <c r="CM67" s="173"/>
      <c r="CN67" s="173"/>
      <c r="CO67" s="173"/>
      <c r="CP67" s="173"/>
      <c r="CQ67" s="173"/>
      <c r="CR67" s="173"/>
      <c r="CS67" s="173"/>
      <c r="CT67" s="173"/>
      <c r="CU67" s="173"/>
      <c r="CV67" s="173"/>
      <c r="CW67" s="173"/>
      <c r="CX67" s="173"/>
      <c r="CY67" s="173"/>
      <c r="CZ67" s="173"/>
      <c r="DA67" s="173"/>
      <c r="DB67" s="176">
        <f t="shared" si="2"/>
        <v>16</v>
      </c>
      <c r="DC67" s="175">
        <v>1</v>
      </c>
      <c r="DD67" s="173"/>
      <c r="DE67" s="173"/>
      <c r="DF67" s="173"/>
      <c r="DG67" s="173"/>
      <c r="DH67" s="173"/>
      <c r="DI67" s="173"/>
      <c r="DJ67" s="173"/>
      <c r="DK67" s="173"/>
      <c r="DL67" s="173"/>
      <c r="DM67" s="173"/>
      <c r="DN67" s="173"/>
      <c r="DO67" s="173"/>
      <c r="DP67" s="173"/>
      <c r="DQ67" s="173"/>
      <c r="DR67" s="173"/>
      <c r="DS67" s="175">
        <v>1</v>
      </c>
      <c r="DT67" s="175">
        <v>1</v>
      </c>
      <c r="DU67" s="173"/>
      <c r="DV67" s="175">
        <v>2</v>
      </c>
      <c r="DW67" s="173"/>
      <c r="DX67" s="175">
        <v>1</v>
      </c>
      <c r="DY67" s="173"/>
      <c r="DZ67" s="177" t="e">
        <f>SUM(DC67:DY67,BR67:DA67,#REF!,C67:BO67)</f>
        <v>#REF!</v>
      </c>
      <c r="EA67">
        <f t="shared" si="3"/>
        <v>1982</v>
      </c>
    </row>
    <row r="68" spans="1:132" ht="18" hidden="1" customHeight="1" x14ac:dyDescent="0.25">
      <c r="A68" s="171" t="s">
        <v>362</v>
      </c>
      <c r="B68" s="171" t="s">
        <v>180</v>
      </c>
      <c r="C68" s="172">
        <v>2320</v>
      </c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  <c r="AM68" s="173"/>
      <c r="AN68" s="173"/>
      <c r="AO68" s="173"/>
      <c r="AP68" s="173"/>
      <c r="AQ68" s="173"/>
      <c r="AR68" s="173"/>
      <c r="AS68" s="173"/>
      <c r="AT68" s="173"/>
      <c r="AU68" s="173"/>
      <c r="AV68" s="173"/>
      <c r="AW68" s="173"/>
      <c r="AX68" s="173"/>
      <c r="AY68" s="173"/>
      <c r="AZ68" s="173"/>
      <c r="BA68" s="173"/>
      <c r="BB68" s="173"/>
      <c r="BC68" s="173"/>
      <c r="BD68" s="173"/>
      <c r="BE68" s="173"/>
      <c r="BF68" s="173"/>
      <c r="BG68" s="173"/>
      <c r="BH68" s="173"/>
      <c r="BI68" s="173"/>
      <c r="BJ68" s="173"/>
      <c r="BK68" s="173"/>
      <c r="BL68" s="173"/>
      <c r="BM68" s="173"/>
      <c r="BN68" s="173"/>
      <c r="BO68" s="173"/>
      <c r="BP68" s="174">
        <f t="shared" si="0"/>
        <v>0</v>
      </c>
      <c r="BQ68" s="174"/>
      <c r="BR68" s="173"/>
      <c r="BS68" s="173"/>
      <c r="BT68" s="173"/>
      <c r="BU68" s="173"/>
      <c r="BV68" s="173"/>
      <c r="BW68" s="173"/>
      <c r="BX68" s="173"/>
      <c r="BY68" s="173"/>
      <c r="BZ68" s="173"/>
      <c r="CA68" s="173"/>
      <c r="CB68" s="173"/>
      <c r="CC68" s="173"/>
      <c r="CD68" s="173"/>
      <c r="CE68" s="173"/>
      <c r="CF68" s="173"/>
      <c r="CG68" s="175">
        <v>7</v>
      </c>
      <c r="CH68" s="173"/>
      <c r="CI68" s="175">
        <v>4</v>
      </c>
      <c r="CJ68" s="173"/>
      <c r="CK68" s="173"/>
      <c r="CL68" s="173"/>
      <c r="CM68" s="173"/>
      <c r="CN68" s="173"/>
      <c r="CO68" s="173"/>
      <c r="CP68" s="173"/>
      <c r="CQ68" s="173"/>
      <c r="CR68" s="173"/>
      <c r="CS68" s="173"/>
      <c r="CT68" s="173"/>
      <c r="CU68" s="173"/>
      <c r="CV68" s="173"/>
      <c r="CW68" s="173"/>
      <c r="CX68" s="173"/>
      <c r="CY68" s="173"/>
      <c r="CZ68" s="173"/>
      <c r="DA68" s="173"/>
      <c r="DB68" s="176">
        <f t="shared" si="2"/>
        <v>11</v>
      </c>
      <c r="DC68" s="173"/>
      <c r="DD68" s="173"/>
      <c r="DE68" s="173"/>
      <c r="DF68" s="173"/>
      <c r="DG68" s="173"/>
      <c r="DH68" s="173"/>
      <c r="DI68" s="173"/>
      <c r="DJ68" s="173"/>
      <c r="DK68" s="173"/>
      <c r="DL68" s="173"/>
      <c r="DM68" s="173"/>
      <c r="DN68" s="173"/>
      <c r="DO68" s="173"/>
      <c r="DP68" s="173"/>
      <c r="DQ68" s="173"/>
      <c r="DR68" s="173"/>
      <c r="DS68" s="173"/>
      <c r="DT68" s="175">
        <v>1</v>
      </c>
      <c r="DU68" s="173"/>
      <c r="DV68" s="175">
        <v>1</v>
      </c>
      <c r="DW68" s="173"/>
      <c r="DX68" s="173"/>
      <c r="DY68" s="173"/>
      <c r="DZ68" s="177" t="e">
        <f>SUM(DC68:DY68,BR68:DA68,#REF!,C68:BO68)</f>
        <v>#REF!</v>
      </c>
      <c r="EA68">
        <f t="shared" si="3"/>
        <v>2332</v>
      </c>
    </row>
    <row r="69" spans="1:132" ht="18" hidden="1" customHeight="1" x14ac:dyDescent="0.25">
      <c r="A69" s="171" t="s">
        <v>363</v>
      </c>
      <c r="B69" s="171" t="s">
        <v>179</v>
      </c>
      <c r="C69" s="172">
        <v>8098</v>
      </c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73"/>
      <c r="AN69" s="173"/>
      <c r="AO69" s="173"/>
      <c r="AP69" s="173"/>
      <c r="AQ69" s="173"/>
      <c r="AR69" s="173"/>
      <c r="AS69" s="173"/>
      <c r="AT69" s="173"/>
      <c r="AU69" s="173"/>
      <c r="AV69" s="173"/>
      <c r="AW69" s="173"/>
      <c r="AX69" s="173"/>
      <c r="AY69" s="173"/>
      <c r="AZ69" s="173"/>
      <c r="BA69" s="173"/>
      <c r="BB69" s="173"/>
      <c r="BC69" s="173"/>
      <c r="BD69" s="173"/>
      <c r="BE69" s="173"/>
      <c r="BF69" s="173"/>
      <c r="BG69" s="173"/>
      <c r="BH69" s="173"/>
      <c r="BI69" s="173"/>
      <c r="BJ69" s="173"/>
      <c r="BK69" s="173"/>
      <c r="BL69" s="173"/>
      <c r="BM69" s="173"/>
      <c r="BN69" s="173"/>
      <c r="BO69" s="173"/>
      <c r="BP69" s="174">
        <f t="shared" ref="BP69:BP74" si="4">SUM(D69:BO69)</f>
        <v>0</v>
      </c>
      <c r="BQ69" s="174"/>
      <c r="BR69" s="173"/>
      <c r="BS69" s="173"/>
      <c r="BT69" s="173"/>
      <c r="BU69" s="175">
        <v>178</v>
      </c>
      <c r="BV69" s="173"/>
      <c r="BW69" s="173"/>
      <c r="BX69" s="173"/>
      <c r="BY69" s="173"/>
      <c r="BZ69" s="173"/>
      <c r="CA69" s="173"/>
      <c r="CB69" s="173"/>
      <c r="CC69" s="173"/>
      <c r="CD69" s="173"/>
      <c r="CE69" s="173"/>
      <c r="CF69" s="173"/>
      <c r="CG69" s="175">
        <v>8</v>
      </c>
      <c r="CH69" s="173"/>
      <c r="CI69" s="173"/>
      <c r="CJ69" s="173"/>
      <c r="CK69" s="173"/>
      <c r="CL69" s="173"/>
      <c r="CM69" s="173"/>
      <c r="CN69" s="173"/>
      <c r="CO69" s="173"/>
      <c r="CP69" s="173"/>
      <c r="CQ69" s="173"/>
      <c r="CR69" s="173"/>
      <c r="CS69" s="173"/>
      <c r="CT69" s="173"/>
      <c r="CU69" s="173"/>
      <c r="CV69" s="173"/>
      <c r="CW69" s="173"/>
      <c r="CX69" s="173"/>
      <c r="CY69" s="173"/>
      <c r="CZ69" s="173"/>
      <c r="DA69" s="173"/>
      <c r="DB69" s="176">
        <f t="shared" si="2"/>
        <v>8</v>
      </c>
      <c r="DC69" s="173"/>
      <c r="DD69" s="173"/>
      <c r="DE69" s="175">
        <v>2</v>
      </c>
      <c r="DF69" s="173"/>
      <c r="DG69" s="173"/>
      <c r="DH69" s="175">
        <v>1</v>
      </c>
      <c r="DI69" s="173"/>
      <c r="DJ69" s="173"/>
      <c r="DK69" s="173"/>
      <c r="DL69" s="173"/>
      <c r="DM69" s="173"/>
      <c r="DN69" s="173"/>
      <c r="DO69" s="175">
        <v>1</v>
      </c>
      <c r="DP69" s="173"/>
      <c r="DQ69" s="173"/>
      <c r="DR69" s="173"/>
      <c r="DS69" s="175">
        <v>1</v>
      </c>
      <c r="DT69" s="173"/>
      <c r="DU69" s="173"/>
      <c r="DV69" s="173"/>
      <c r="DW69" s="173"/>
      <c r="DX69" s="173"/>
      <c r="DY69" s="173"/>
      <c r="DZ69" s="177" t="e">
        <f>SUM(DC69:DY69,BR69:DA69,#REF!,C69:BO69)</f>
        <v>#REF!</v>
      </c>
      <c r="EA69">
        <f t="shared" ref="EA69:EA75" si="5">C69+BP69+BQ69+BR69+BS69+BT69+BU69+BV69+BW69+BX69+BY69+BZ69+CA69+CB69+DB69+DV69+DW69</f>
        <v>8284</v>
      </c>
    </row>
    <row r="70" spans="1:132" ht="18" hidden="1" customHeight="1" x14ac:dyDescent="0.25">
      <c r="A70" s="171" t="s">
        <v>364</v>
      </c>
      <c r="B70" s="171" t="s">
        <v>178</v>
      </c>
      <c r="C70" s="172">
        <v>1631</v>
      </c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73"/>
      <c r="AL70" s="173"/>
      <c r="AM70" s="173"/>
      <c r="AN70" s="173"/>
      <c r="AO70" s="173"/>
      <c r="AP70" s="173"/>
      <c r="AQ70" s="173"/>
      <c r="AR70" s="173"/>
      <c r="AS70" s="173"/>
      <c r="AT70" s="173"/>
      <c r="AU70" s="173"/>
      <c r="AV70" s="173"/>
      <c r="AW70" s="173"/>
      <c r="AX70" s="173"/>
      <c r="AY70" s="173"/>
      <c r="AZ70" s="173"/>
      <c r="BA70" s="173"/>
      <c r="BB70" s="173"/>
      <c r="BC70" s="173"/>
      <c r="BD70" s="173"/>
      <c r="BE70" s="173"/>
      <c r="BF70" s="173"/>
      <c r="BG70" s="173"/>
      <c r="BH70" s="173"/>
      <c r="BI70" s="173"/>
      <c r="BJ70" s="173"/>
      <c r="BK70" s="173"/>
      <c r="BL70" s="173"/>
      <c r="BM70" s="173"/>
      <c r="BN70" s="173"/>
      <c r="BO70" s="173"/>
      <c r="BP70" s="174">
        <f t="shared" si="4"/>
        <v>0</v>
      </c>
      <c r="BQ70" s="174"/>
      <c r="BR70" s="173"/>
      <c r="BS70" s="173"/>
      <c r="BT70" s="173"/>
      <c r="BU70" s="173"/>
      <c r="BV70" s="173"/>
      <c r="BW70" s="173"/>
      <c r="BX70" s="173"/>
      <c r="BY70" s="173"/>
      <c r="BZ70" s="173"/>
      <c r="CA70" s="173"/>
      <c r="CB70" s="173"/>
      <c r="CC70" s="173"/>
      <c r="CD70" s="173"/>
      <c r="CE70" s="173"/>
      <c r="CF70" s="173"/>
      <c r="CG70" s="175">
        <v>3</v>
      </c>
      <c r="CH70" s="173"/>
      <c r="CI70" s="173"/>
      <c r="CJ70" s="173"/>
      <c r="CK70" s="173"/>
      <c r="CL70" s="173"/>
      <c r="CM70" s="173"/>
      <c r="CN70" s="173"/>
      <c r="CO70" s="173"/>
      <c r="CP70" s="173"/>
      <c r="CQ70" s="173"/>
      <c r="CR70" s="173"/>
      <c r="CS70" s="175">
        <v>408</v>
      </c>
      <c r="CT70" s="173"/>
      <c r="CU70" s="173"/>
      <c r="CV70" s="173"/>
      <c r="CW70" s="173"/>
      <c r="CX70" s="173"/>
      <c r="CY70" s="173"/>
      <c r="CZ70" s="173"/>
      <c r="DA70" s="173"/>
      <c r="DB70" s="176">
        <f t="shared" ref="DB70:DB74" si="6">SUM(CC70:DA70)</f>
        <v>411</v>
      </c>
      <c r="DC70" s="173"/>
      <c r="DD70" s="173"/>
      <c r="DE70" s="173"/>
      <c r="DF70" s="173"/>
      <c r="DG70" s="173"/>
      <c r="DH70" s="175">
        <v>1</v>
      </c>
      <c r="DI70" s="173"/>
      <c r="DJ70" s="173"/>
      <c r="DK70" s="173"/>
      <c r="DL70" s="173"/>
      <c r="DM70" s="173"/>
      <c r="DN70" s="173"/>
      <c r="DO70" s="173"/>
      <c r="DP70" s="173"/>
      <c r="DQ70" s="173"/>
      <c r="DR70" s="173"/>
      <c r="DS70" s="175">
        <v>1</v>
      </c>
      <c r="DT70" s="175">
        <v>1</v>
      </c>
      <c r="DU70" s="173"/>
      <c r="DV70" s="173"/>
      <c r="DW70" s="173"/>
      <c r="DX70" s="173"/>
      <c r="DY70" s="173"/>
      <c r="DZ70" s="177" t="e">
        <f>SUM(DC70:DY70,BR70:DA70,#REF!,C70:BO70)</f>
        <v>#REF!</v>
      </c>
      <c r="EA70">
        <f t="shared" si="5"/>
        <v>2042</v>
      </c>
    </row>
    <row r="71" spans="1:132" ht="18" hidden="1" customHeight="1" x14ac:dyDescent="0.25">
      <c r="A71" s="171" t="s">
        <v>365</v>
      </c>
      <c r="B71" s="171" t="s">
        <v>177</v>
      </c>
      <c r="C71" s="172">
        <v>5189</v>
      </c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  <c r="AK71" s="173"/>
      <c r="AL71" s="173"/>
      <c r="AM71" s="173"/>
      <c r="AN71" s="173"/>
      <c r="AO71" s="173"/>
      <c r="AP71" s="173"/>
      <c r="AQ71" s="173"/>
      <c r="AR71" s="173"/>
      <c r="AS71" s="173"/>
      <c r="AT71" s="173"/>
      <c r="AU71" s="173"/>
      <c r="AV71" s="173"/>
      <c r="AW71" s="173"/>
      <c r="AX71" s="173"/>
      <c r="AY71" s="173"/>
      <c r="AZ71" s="173"/>
      <c r="BA71" s="173"/>
      <c r="BB71" s="173"/>
      <c r="BC71" s="173"/>
      <c r="BD71" s="173"/>
      <c r="BE71" s="173"/>
      <c r="BF71" s="173"/>
      <c r="BG71" s="173"/>
      <c r="BH71" s="173"/>
      <c r="BI71" s="173"/>
      <c r="BJ71" s="173"/>
      <c r="BK71" s="173"/>
      <c r="BL71" s="173"/>
      <c r="BM71" s="173"/>
      <c r="BN71" s="173"/>
      <c r="BO71" s="173"/>
      <c r="BP71" s="174">
        <f t="shared" si="4"/>
        <v>0</v>
      </c>
      <c r="BQ71" s="174"/>
      <c r="BR71" s="173"/>
      <c r="BS71" s="173"/>
      <c r="BT71" s="173"/>
      <c r="BU71" s="173"/>
      <c r="BV71" s="173"/>
      <c r="BW71" s="173"/>
      <c r="BX71" s="173"/>
      <c r="BY71" s="173"/>
      <c r="BZ71" s="173"/>
      <c r="CA71" s="173"/>
      <c r="CB71" s="173"/>
      <c r="CC71" s="173"/>
      <c r="CD71" s="173"/>
      <c r="CE71" s="173"/>
      <c r="CF71" s="175">
        <v>3</v>
      </c>
      <c r="CG71" s="175">
        <v>8</v>
      </c>
      <c r="CH71" s="173"/>
      <c r="CI71" s="173"/>
      <c r="CJ71" s="173"/>
      <c r="CK71" s="173"/>
      <c r="CL71" s="173"/>
      <c r="CM71" s="173"/>
      <c r="CN71" s="173"/>
      <c r="CO71" s="173"/>
      <c r="CP71" s="173"/>
      <c r="CQ71" s="173"/>
      <c r="CR71" s="173"/>
      <c r="CS71" s="173"/>
      <c r="CT71" s="173"/>
      <c r="CU71" s="175">
        <v>5</v>
      </c>
      <c r="CV71" s="173"/>
      <c r="CW71" s="175">
        <v>4</v>
      </c>
      <c r="CX71" s="173"/>
      <c r="CY71" s="173"/>
      <c r="CZ71" s="173"/>
      <c r="DA71" s="173"/>
      <c r="DB71" s="176">
        <f t="shared" si="6"/>
        <v>20</v>
      </c>
      <c r="DC71" s="173"/>
      <c r="DD71" s="173"/>
      <c r="DE71" s="173"/>
      <c r="DF71" s="173"/>
      <c r="DG71" s="173"/>
      <c r="DH71" s="173"/>
      <c r="DI71" s="173"/>
      <c r="DJ71" s="173"/>
      <c r="DK71" s="173"/>
      <c r="DL71" s="173"/>
      <c r="DM71" s="173"/>
      <c r="DN71" s="173"/>
      <c r="DO71" s="173"/>
      <c r="DP71" s="173"/>
      <c r="DQ71" s="173"/>
      <c r="DR71" s="173"/>
      <c r="DS71" s="175">
        <v>1</v>
      </c>
      <c r="DT71" s="175">
        <v>1</v>
      </c>
      <c r="DU71" s="173"/>
      <c r="DV71" s="173"/>
      <c r="DW71" s="173"/>
      <c r="DX71" s="173"/>
      <c r="DY71" s="173"/>
      <c r="DZ71" s="177" t="e">
        <f>SUM(DC71:DY71,BR71:DA71,#REF!,C71:BO71)</f>
        <v>#REF!</v>
      </c>
      <c r="EA71">
        <f t="shared" si="5"/>
        <v>5209</v>
      </c>
    </row>
    <row r="72" spans="1:132" ht="18" hidden="1" customHeight="1" x14ac:dyDescent="0.25">
      <c r="A72" s="171" t="s">
        <v>366</v>
      </c>
      <c r="B72" s="171" t="s">
        <v>176</v>
      </c>
      <c r="C72" s="172">
        <v>1415</v>
      </c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173"/>
      <c r="AN72" s="173"/>
      <c r="AO72" s="173"/>
      <c r="AP72" s="173"/>
      <c r="AQ72" s="173"/>
      <c r="AR72" s="173"/>
      <c r="AS72" s="173"/>
      <c r="AT72" s="173"/>
      <c r="AU72" s="173"/>
      <c r="AV72" s="173"/>
      <c r="AW72" s="173"/>
      <c r="AX72" s="173"/>
      <c r="AY72" s="173"/>
      <c r="AZ72" s="173"/>
      <c r="BA72" s="173"/>
      <c r="BB72" s="173"/>
      <c r="BC72" s="173"/>
      <c r="BD72" s="173"/>
      <c r="BE72" s="173"/>
      <c r="BF72" s="173"/>
      <c r="BG72" s="173"/>
      <c r="BH72" s="173"/>
      <c r="BI72" s="173"/>
      <c r="BJ72" s="173"/>
      <c r="BK72" s="173"/>
      <c r="BL72" s="173"/>
      <c r="BM72" s="173"/>
      <c r="BN72" s="173"/>
      <c r="BO72" s="173"/>
      <c r="BP72" s="174">
        <f t="shared" si="4"/>
        <v>0</v>
      </c>
      <c r="BQ72" s="174"/>
      <c r="BR72" s="173"/>
      <c r="BS72" s="173"/>
      <c r="BT72" s="173"/>
      <c r="BU72" s="173"/>
      <c r="BV72" s="173"/>
      <c r="BW72" s="173"/>
      <c r="BX72" s="173"/>
      <c r="BY72" s="173"/>
      <c r="BZ72" s="173"/>
      <c r="CA72" s="173"/>
      <c r="CB72" s="173"/>
      <c r="CC72" s="173"/>
      <c r="CD72" s="173"/>
      <c r="CE72" s="173"/>
      <c r="CF72" s="175">
        <v>8</v>
      </c>
      <c r="CG72" s="175">
        <v>4</v>
      </c>
      <c r="CH72" s="173"/>
      <c r="CI72" s="173"/>
      <c r="CJ72" s="173"/>
      <c r="CK72" s="173"/>
      <c r="CL72" s="173"/>
      <c r="CM72" s="173"/>
      <c r="CN72" s="173"/>
      <c r="CO72" s="173"/>
      <c r="CP72" s="173"/>
      <c r="CQ72" s="173"/>
      <c r="CR72" s="173"/>
      <c r="CS72" s="173"/>
      <c r="CT72" s="173"/>
      <c r="CU72" s="175">
        <v>85</v>
      </c>
      <c r="CV72" s="173"/>
      <c r="CW72" s="175">
        <v>198</v>
      </c>
      <c r="CX72" s="173"/>
      <c r="CY72" s="173"/>
      <c r="CZ72" s="173"/>
      <c r="DA72" s="173"/>
      <c r="DB72" s="176">
        <f t="shared" si="6"/>
        <v>295</v>
      </c>
      <c r="DC72" s="173"/>
      <c r="DD72" s="175">
        <v>1</v>
      </c>
      <c r="DE72" s="173"/>
      <c r="DF72" s="173"/>
      <c r="DG72" s="173"/>
      <c r="DH72" s="173"/>
      <c r="DI72" s="173"/>
      <c r="DJ72" s="173"/>
      <c r="DK72" s="173"/>
      <c r="DL72" s="173"/>
      <c r="DM72" s="173"/>
      <c r="DN72" s="173"/>
      <c r="DO72" s="173"/>
      <c r="DP72" s="173"/>
      <c r="DQ72" s="173"/>
      <c r="DR72" s="173"/>
      <c r="DS72" s="175">
        <v>1</v>
      </c>
      <c r="DT72" s="175">
        <v>1</v>
      </c>
      <c r="DU72" s="173"/>
      <c r="DV72" s="173"/>
      <c r="DW72" s="173"/>
      <c r="DX72" s="173"/>
      <c r="DY72" s="173"/>
      <c r="DZ72" s="177" t="e">
        <f>SUM(DC72:DY72,BR72:DA72,#REF!,C72:BO72)</f>
        <v>#REF!</v>
      </c>
      <c r="EA72">
        <f t="shared" si="5"/>
        <v>1710</v>
      </c>
    </row>
    <row r="73" spans="1:132" ht="18" hidden="1" customHeight="1" x14ac:dyDescent="0.25">
      <c r="A73" s="171" t="s">
        <v>367</v>
      </c>
      <c r="B73" s="171" t="s">
        <v>175</v>
      </c>
      <c r="C73" s="172">
        <v>4440</v>
      </c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73"/>
      <c r="AI73" s="173"/>
      <c r="AJ73" s="173"/>
      <c r="AK73" s="173"/>
      <c r="AL73" s="173"/>
      <c r="AM73" s="173"/>
      <c r="AN73" s="173"/>
      <c r="AO73" s="173"/>
      <c r="AP73" s="173"/>
      <c r="AQ73" s="173"/>
      <c r="AR73" s="173"/>
      <c r="AS73" s="173"/>
      <c r="AT73" s="173"/>
      <c r="AU73" s="173"/>
      <c r="AV73" s="173"/>
      <c r="AW73" s="173"/>
      <c r="AX73" s="173"/>
      <c r="AY73" s="173"/>
      <c r="AZ73" s="173"/>
      <c r="BA73" s="173"/>
      <c r="BB73" s="173"/>
      <c r="BC73" s="173"/>
      <c r="BD73" s="173"/>
      <c r="BE73" s="173"/>
      <c r="BF73" s="173"/>
      <c r="BG73" s="173"/>
      <c r="BH73" s="173"/>
      <c r="BI73" s="173"/>
      <c r="BJ73" s="173"/>
      <c r="BK73" s="173"/>
      <c r="BL73" s="173"/>
      <c r="BM73" s="173"/>
      <c r="BN73" s="173"/>
      <c r="BO73" s="173"/>
      <c r="BP73" s="174">
        <f t="shared" si="4"/>
        <v>0</v>
      </c>
      <c r="BQ73" s="174"/>
      <c r="BR73" s="173"/>
      <c r="BS73" s="173"/>
      <c r="BT73" s="173"/>
      <c r="BU73" s="173"/>
      <c r="BV73" s="173"/>
      <c r="BW73" s="173"/>
      <c r="BX73" s="173"/>
      <c r="BY73" s="173"/>
      <c r="BZ73" s="173"/>
      <c r="CA73" s="173"/>
      <c r="CB73" s="173"/>
      <c r="CC73" s="173"/>
      <c r="CD73" s="173"/>
      <c r="CE73" s="173"/>
      <c r="CF73" s="173"/>
      <c r="CG73" s="175">
        <v>8</v>
      </c>
      <c r="CH73" s="173"/>
      <c r="CI73" s="173"/>
      <c r="CJ73" s="173"/>
      <c r="CK73" s="173"/>
      <c r="CL73" s="173"/>
      <c r="CM73" s="173"/>
      <c r="CN73" s="173"/>
      <c r="CO73" s="173"/>
      <c r="CP73" s="173"/>
      <c r="CQ73" s="173"/>
      <c r="CR73" s="173"/>
      <c r="CS73" s="173"/>
      <c r="CT73" s="175">
        <v>2</v>
      </c>
      <c r="CU73" s="173"/>
      <c r="CV73" s="173"/>
      <c r="CW73" s="175">
        <v>3</v>
      </c>
      <c r="CX73" s="173"/>
      <c r="CY73" s="173"/>
      <c r="CZ73" s="173"/>
      <c r="DA73" s="173"/>
      <c r="DB73" s="176">
        <f t="shared" si="6"/>
        <v>13</v>
      </c>
      <c r="DC73" s="173"/>
      <c r="DD73" s="173"/>
      <c r="DE73" s="173"/>
      <c r="DF73" s="173"/>
      <c r="DG73" s="173"/>
      <c r="DH73" s="173"/>
      <c r="DI73" s="173"/>
      <c r="DJ73" s="173"/>
      <c r="DK73" s="173"/>
      <c r="DL73" s="173"/>
      <c r="DM73" s="173"/>
      <c r="DN73" s="173"/>
      <c r="DO73" s="173"/>
      <c r="DP73" s="173"/>
      <c r="DQ73" s="173"/>
      <c r="DR73" s="173"/>
      <c r="DS73" s="173"/>
      <c r="DT73" s="173"/>
      <c r="DU73" s="173"/>
      <c r="DV73" s="173"/>
      <c r="DW73" s="173"/>
      <c r="DX73" s="173"/>
      <c r="DY73" s="173"/>
      <c r="DZ73" s="177" t="e">
        <f>SUM(DC73:DY73,BR73:DA73,#REF!,C73:BO73)</f>
        <v>#REF!</v>
      </c>
      <c r="EA73">
        <f t="shared" si="5"/>
        <v>4453</v>
      </c>
    </row>
    <row r="74" spans="1:132" ht="18" hidden="1" customHeight="1" x14ac:dyDescent="0.25">
      <c r="A74" s="171" t="s">
        <v>174</v>
      </c>
      <c r="B74" s="171" t="s">
        <v>368</v>
      </c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3"/>
      <c r="AJ74" s="173"/>
      <c r="AK74" s="173"/>
      <c r="AL74" s="173"/>
      <c r="AM74" s="173"/>
      <c r="AN74" s="173"/>
      <c r="AO74" s="173"/>
      <c r="AP74" s="173"/>
      <c r="AQ74" s="173"/>
      <c r="AR74" s="173"/>
      <c r="AS74" s="173"/>
      <c r="AT74" s="173"/>
      <c r="AU74" s="173"/>
      <c r="AV74" s="173"/>
      <c r="AW74" s="173"/>
      <c r="AX74" s="173"/>
      <c r="AY74" s="173"/>
      <c r="AZ74" s="173"/>
      <c r="BA74" s="173"/>
      <c r="BB74" s="173"/>
      <c r="BC74" s="173"/>
      <c r="BD74" s="173"/>
      <c r="BE74" s="173"/>
      <c r="BF74" s="173"/>
      <c r="BG74" s="173"/>
      <c r="BH74" s="173"/>
      <c r="BI74" s="173"/>
      <c r="BJ74" s="173"/>
      <c r="BK74" s="173"/>
      <c r="BL74" s="173"/>
      <c r="BM74" s="173"/>
      <c r="BN74" s="173"/>
      <c r="BO74" s="173"/>
      <c r="BP74" s="174">
        <f t="shared" si="4"/>
        <v>0</v>
      </c>
      <c r="BQ74" s="174"/>
      <c r="BR74" s="173"/>
      <c r="BS74" s="173"/>
      <c r="BT74" s="173"/>
      <c r="BU74" s="173"/>
      <c r="BV74" s="173"/>
      <c r="BW74" s="173"/>
      <c r="BX74" s="173"/>
      <c r="BY74" s="173"/>
      <c r="BZ74" s="173"/>
      <c r="CA74" s="173"/>
      <c r="CB74" s="173"/>
      <c r="CC74" s="173"/>
      <c r="CD74" s="173"/>
      <c r="CE74" s="175"/>
      <c r="CF74" s="173"/>
      <c r="CG74" s="175"/>
      <c r="CH74" s="173"/>
      <c r="CI74" s="173"/>
      <c r="CJ74" s="173"/>
      <c r="CK74" s="173"/>
      <c r="CL74" s="173"/>
      <c r="CM74" s="173"/>
      <c r="CN74" s="173"/>
      <c r="CO74" s="173"/>
      <c r="CP74" s="173"/>
      <c r="CQ74" s="173"/>
      <c r="CR74" s="175"/>
      <c r="CS74" s="173"/>
      <c r="CT74" s="173"/>
      <c r="CU74" s="173"/>
      <c r="CV74" s="173"/>
      <c r="CW74" s="173"/>
      <c r="CX74" s="173"/>
      <c r="CY74" s="173"/>
      <c r="CZ74" s="173"/>
      <c r="DA74" s="173"/>
      <c r="DB74" s="176">
        <f t="shared" si="6"/>
        <v>0</v>
      </c>
      <c r="DC74" s="173"/>
      <c r="DD74" s="173"/>
      <c r="DE74" s="173"/>
      <c r="DF74" s="173"/>
      <c r="DG74" s="173"/>
      <c r="DH74" s="173"/>
      <c r="DI74" s="173"/>
      <c r="DJ74" s="173"/>
      <c r="DK74" s="173"/>
      <c r="DL74" s="173"/>
      <c r="DM74" s="173"/>
      <c r="DN74" s="173"/>
      <c r="DO74" s="173"/>
      <c r="DP74" s="173"/>
      <c r="DQ74" s="173"/>
      <c r="DR74" s="173"/>
      <c r="DS74" s="173"/>
      <c r="DT74" s="173"/>
      <c r="DU74" s="173"/>
      <c r="DV74" s="173"/>
      <c r="DW74" s="173"/>
      <c r="DX74" s="173"/>
      <c r="DY74" s="173"/>
      <c r="DZ74" s="177" t="e">
        <f>SUM(DC74:DY74,BR74:DA74,#REF!,C74:BO74)</f>
        <v>#REF!</v>
      </c>
      <c r="EA74">
        <f t="shared" si="5"/>
        <v>0</v>
      </c>
    </row>
    <row r="75" spans="1:132" s="178" customFormat="1" ht="18" hidden="1" customHeight="1" x14ac:dyDescent="0.25">
      <c r="B75" s="179" t="s">
        <v>173</v>
      </c>
      <c r="C75" s="180">
        <f t="shared" ref="C75:U75" si="7">SUM(C5:C74)</f>
        <v>637836</v>
      </c>
      <c r="D75" s="180">
        <f t="shared" si="7"/>
        <v>404</v>
      </c>
      <c r="E75" s="180">
        <f t="shared" si="7"/>
        <v>488</v>
      </c>
      <c r="F75" s="180">
        <f t="shared" si="7"/>
        <v>687</v>
      </c>
      <c r="G75" s="180">
        <f t="shared" si="7"/>
        <v>464</v>
      </c>
      <c r="H75" s="180">
        <f t="shared" si="7"/>
        <v>163</v>
      </c>
      <c r="I75" s="180">
        <f t="shared" si="7"/>
        <v>167</v>
      </c>
      <c r="J75" s="180">
        <f t="shared" si="7"/>
        <v>523</v>
      </c>
      <c r="K75" s="180">
        <f t="shared" si="7"/>
        <v>417</v>
      </c>
      <c r="L75" s="180">
        <f t="shared" si="7"/>
        <v>564</v>
      </c>
      <c r="M75" s="180">
        <f t="shared" si="7"/>
        <v>177</v>
      </c>
      <c r="N75" s="180">
        <f t="shared" si="7"/>
        <v>382</v>
      </c>
      <c r="O75" s="180">
        <f t="shared" si="7"/>
        <v>464</v>
      </c>
      <c r="P75" s="180">
        <f t="shared" si="7"/>
        <v>638</v>
      </c>
      <c r="Q75" s="180">
        <f t="shared" si="7"/>
        <v>675</v>
      </c>
      <c r="R75" s="180">
        <f t="shared" si="7"/>
        <v>731</v>
      </c>
      <c r="S75" s="180">
        <f t="shared" si="7"/>
        <v>157</v>
      </c>
      <c r="T75" s="180">
        <f t="shared" si="7"/>
        <v>179</v>
      </c>
      <c r="U75" s="180">
        <f t="shared" si="7"/>
        <v>782</v>
      </c>
      <c r="V75" s="180"/>
      <c r="W75" s="180">
        <f t="shared" ref="W75:BB75" si="8">SUM(W5:W74)</f>
        <v>434</v>
      </c>
      <c r="X75" s="180">
        <f t="shared" si="8"/>
        <v>437</v>
      </c>
      <c r="Y75" s="180">
        <f t="shared" si="8"/>
        <v>530</v>
      </c>
      <c r="Z75" s="180">
        <f t="shared" si="8"/>
        <v>505</v>
      </c>
      <c r="AA75" s="180">
        <f t="shared" si="8"/>
        <v>454</v>
      </c>
      <c r="AB75" s="180">
        <f t="shared" si="8"/>
        <v>293</v>
      </c>
      <c r="AC75" s="180">
        <f t="shared" si="8"/>
        <v>281</v>
      </c>
      <c r="AD75" s="180">
        <f t="shared" si="8"/>
        <v>330</v>
      </c>
      <c r="AE75" s="180">
        <f t="shared" si="8"/>
        <v>356</v>
      </c>
      <c r="AF75" s="180">
        <f t="shared" si="8"/>
        <v>464</v>
      </c>
      <c r="AG75" s="180">
        <f t="shared" si="8"/>
        <v>392</v>
      </c>
      <c r="AH75" s="180">
        <f t="shared" si="8"/>
        <v>610</v>
      </c>
      <c r="AI75" s="180">
        <f t="shared" si="8"/>
        <v>528</v>
      </c>
      <c r="AJ75" s="180">
        <f t="shared" si="8"/>
        <v>481</v>
      </c>
      <c r="AK75" s="180">
        <f t="shared" si="8"/>
        <v>721</v>
      </c>
      <c r="AL75" s="180">
        <f t="shared" si="8"/>
        <v>361</v>
      </c>
      <c r="AM75" s="180">
        <f t="shared" si="8"/>
        <v>454</v>
      </c>
      <c r="AN75" s="180">
        <f t="shared" si="8"/>
        <v>904</v>
      </c>
      <c r="AO75" s="180">
        <f t="shared" si="8"/>
        <v>486</v>
      </c>
      <c r="AP75" s="180">
        <f t="shared" si="8"/>
        <v>441</v>
      </c>
      <c r="AQ75" s="180">
        <f t="shared" si="8"/>
        <v>692</v>
      </c>
      <c r="AR75" s="180">
        <f t="shared" si="8"/>
        <v>777</v>
      </c>
      <c r="AS75" s="180">
        <f t="shared" si="8"/>
        <v>624</v>
      </c>
      <c r="AT75" s="180">
        <f t="shared" si="8"/>
        <v>632</v>
      </c>
      <c r="AU75" s="180">
        <f t="shared" si="8"/>
        <v>1308</v>
      </c>
      <c r="AV75" s="180">
        <f t="shared" si="8"/>
        <v>323</v>
      </c>
      <c r="AW75" s="180">
        <f t="shared" si="8"/>
        <v>400</v>
      </c>
      <c r="AX75" s="180">
        <f t="shared" si="8"/>
        <v>804</v>
      </c>
      <c r="AY75" s="180">
        <f t="shared" si="8"/>
        <v>937</v>
      </c>
      <c r="AZ75" s="180">
        <f t="shared" si="8"/>
        <v>421</v>
      </c>
      <c r="BA75" s="180">
        <f t="shared" si="8"/>
        <v>522</v>
      </c>
      <c r="BB75" s="180">
        <f t="shared" si="8"/>
        <v>444</v>
      </c>
      <c r="BC75" s="180">
        <f t="shared" ref="BC75:CF75" si="9">SUM(BC5:BC74)</f>
        <v>833</v>
      </c>
      <c r="BD75" s="180">
        <f t="shared" si="9"/>
        <v>102</v>
      </c>
      <c r="BE75" s="180">
        <f t="shared" si="9"/>
        <v>525</v>
      </c>
      <c r="BF75" s="180">
        <f t="shared" si="9"/>
        <v>681</v>
      </c>
      <c r="BG75" s="180">
        <f t="shared" si="9"/>
        <v>422</v>
      </c>
      <c r="BH75" s="180">
        <f t="shared" si="9"/>
        <v>586</v>
      </c>
      <c r="BI75" s="180">
        <f t="shared" si="9"/>
        <v>813</v>
      </c>
      <c r="BJ75" s="180">
        <f t="shared" si="9"/>
        <v>630</v>
      </c>
      <c r="BK75" s="180">
        <f t="shared" si="9"/>
        <v>392</v>
      </c>
      <c r="BL75" s="180">
        <f t="shared" si="9"/>
        <v>285</v>
      </c>
      <c r="BM75" s="180">
        <f t="shared" si="9"/>
        <v>368</v>
      </c>
      <c r="BN75" s="180">
        <f t="shared" si="9"/>
        <v>83</v>
      </c>
      <c r="BO75" s="180">
        <f t="shared" si="9"/>
        <v>332</v>
      </c>
      <c r="BP75" s="180">
        <f t="shared" si="9"/>
        <v>31967</v>
      </c>
      <c r="BQ75" s="180">
        <f t="shared" si="9"/>
        <v>194</v>
      </c>
      <c r="BR75" s="180">
        <f t="shared" si="9"/>
        <v>1414</v>
      </c>
      <c r="BS75" s="180">
        <f t="shared" si="9"/>
        <v>450</v>
      </c>
      <c r="BT75" s="180">
        <f t="shared" si="9"/>
        <v>478</v>
      </c>
      <c r="BU75" s="180">
        <f t="shared" si="9"/>
        <v>326</v>
      </c>
      <c r="BV75" s="180">
        <f t="shared" si="9"/>
        <v>371</v>
      </c>
      <c r="BW75" s="180">
        <f t="shared" si="9"/>
        <v>900</v>
      </c>
      <c r="BX75" s="180">
        <f t="shared" si="9"/>
        <v>710</v>
      </c>
      <c r="BY75" s="180">
        <f t="shared" si="9"/>
        <v>828</v>
      </c>
      <c r="BZ75" s="180">
        <f t="shared" si="9"/>
        <v>933</v>
      </c>
      <c r="CA75" s="180">
        <f t="shared" si="9"/>
        <v>389</v>
      </c>
      <c r="CB75" s="180">
        <f t="shared" si="9"/>
        <v>109</v>
      </c>
      <c r="CC75" s="180">
        <f t="shared" si="9"/>
        <v>882</v>
      </c>
      <c r="CD75" s="180">
        <f t="shared" si="9"/>
        <v>101</v>
      </c>
      <c r="CE75" s="180">
        <f t="shared" si="9"/>
        <v>777</v>
      </c>
      <c r="CF75" s="180">
        <f t="shared" si="9"/>
        <v>339</v>
      </c>
      <c r="CG75" s="180">
        <f t="shared" ref="CG75:DL75" si="10">SUM(CG5:CG74)</f>
        <v>1915</v>
      </c>
      <c r="CH75" s="180">
        <f t="shared" si="10"/>
        <v>531</v>
      </c>
      <c r="CI75" s="180">
        <f t="shared" si="10"/>
        <v>1798</v>
      </c>
      <c r="CJ75" s="180">
        <f t="shared" si="10"/>
        <v>859</v>
      </c>
      <c r="CK75" s="180">
        <f t="shared" si="10"/>
        <v>430</v>
      </c>
      <c r="CL75" s="180">
        <f t="shared" si="10"/>
        <v>527</v>
      </c>
      <c r="CM75" s="180">
        <f t="shared" si="10"/>
        <v>207</v>
      </c>
      <c r="CN75" s="180">
        <f t="shared" si="10"/>
        <v>108</v>
      </c>
      <c r="CO75" s="180">
        <f t="shared" si="10"/>
        <v>339</v>
      </c>
      <c r="CP75" s="180">
        <f t="shared" si="10"/>
        <v>585</v>
      </c>
      <c r="CQ75" s="180">
        <f t="shared" si="10"/>
        <v>271</v>
      </c>
      <c r="CR75" s="193">
        <f t="shared" si="10"/>
        <v>371</v>
      </c>
      <c r="CS75" s="180">
        <f t="shared" si="10"/>
        <v>424</v>
      </c>
      <c r="CT75" s="180">
        <f t="shared" si="10"/>
        <v>181</v>
      </c>
      <c r="CU75" s="180">
        <f t="shared" si="10"/>
        <v>169</v>
      </c>
      <c r="CV75" s="180">
        <f t="shared" si="10"/>
        <v>176</v>
      </c>
      <c r="CW75" s="180">
        <f t="shared" si="10"/>
        <v>348</v>
      </c>
      <c r="CX75" s="180">
        <f t="shared" si="10"/>
        <v>456</v>
      </c>
      <c r="CY75" s="180">
        <f t="shared" si="10"/>
        <v>143</v>
      </c>
      <c r="CZ75" s="180">
        <f t="shared" si="10"/>
        <v>670</v>
      </c>
      <c r="DA75" s="180">
        <f t="shared" si="10"/>
        <v>514</v>
      </c>
      <c r="DB75" s="180">
        <f t="shared" si="10"/>
        <v>13121</v>
      </c>
      <c r="DC75" s="180">
        <f t="shared" si="10"/>
        <v>11</v>
      </c>
      <c r="DD75" s="180">
        <f t="shared" si="10"/>
        <v>53</v>
      </c>
      <c r="DE75" s="180">
        <f t="shared" si="10"/>
        <v>5</v>
      </c>
      <c r="DF75" s="180">
        <f t="shared" si="10"/>
        <v>3</v>
      </c>
      <c r="DG75" s="180">
        <f t="shared" si="10"/>
        <v>6</v>
      </c>
      <c r="DH75" s="180">
        <f t="shared" si="10"/>
        <v>8</v>
      </c>
      <c r="DI75" s="180">
        <f t="shared" si="10"/>
        <v>7</v>
      </c>
      <c r="DJ75" s="180">
        <f t="shared" si="10"/>
        <v>8</v>
      </c>
      <c r="DK75" s="180">
        <f t="shared" si="10"/>
        <v>28</v>
      </c>
      <c r="DL75" s="180">
        <f t="shared" si="10"/>
        <v>6</v>
      </c>
      <c r="DM75" s="180">
        <f t="shared" ref="DM75:DZ75" si="11">SUM(DM5:DM74)</f>
        <v>4</v>
      </c>
      <c r="DN75" s="180">
        <f t="shared" si="11"/>
        <v>29</v>
      </c>
      <c r="DO75" s="180">
        <f t="shared" si="11"/>
        <v>15</v>
      </c>
      <c r="DP75" s="180">
        <f t="shared" si="11"/>
        <v>15</v>
      </c>
      <c r="DQ75" s="180">
        <f t="shared" si="11"/>
        <v>19</v>
      </c>
      <c r="DR75" s="180">
        <f t="shared" si="11"/>
        <v>30</v>
      </c>
      <c r="DS75" s="180">
        <f t="shared" si="11"/>
        <v>131</v>
      </c>
      <c r="DT75" s="180">
        <f t="shared" si="11"/>
        <v>66</v>
      </c>
      <c r="DU75" s="180">
        <f t="shared" si="11"/>
        <v>37</v>
      </c>
      <c r="DV75" s="180">
        <f t="shared" si="11"/>
        <v>291</v>
      </c>
      <c r="DW75" s="180">
        <f t="shared" si="11"/>
        <v>239</v>
      </c>
      <c r="DX75" s="180">
        <f t="shared" si="11"/>
        <v>120</v>
      </c>
      <c r="DY75" s="180">
        <f t="shared" si="11"/>
        <v>175</v>
      </c>
      <c r="DZ75" s="180" t="e">
        <f t="shared" si="11"/>
        <v>#REF!</v>
      </c>
      <c r="EA75" s="194">
        <f t="shared" si="5"/>
        <v>690556</v>
      </c>
      <c r="EB75" s="178">
        <f>SUM(EA5:EA74)</f>
        <v>690556</v>
      </c>
    </row>
    <row r="76" spans="1:132" ht="15" hidden="1" x14ac:dyDescent="0.25">
      <c r="CQ76" s="239" t="s">
        <v>703</v>
      </c>
      <c r="CR76" s="239"/>
      <c r="CS76" s="239"/>
      <c r="CT76" s="239"/>
      <c r="CU76" s="239"/>
      <c r="CV76" s="239"/>
    </row>
    <row r="77" spans="1:132" ht="15" hidden="1" x14ac:dyDescent="0.25">
      <c r="CQ77" s="239" t="s">
        <v>730</v>
      </c>
      <c r="CR77" s="239"/>
      <c r="CS77" s="239"/>
      <c r="CT77" s="191"/>
      <c r="CU77" s="191"/>
      <c r="CV77" s="192"/>
    </row>
    <row r="78" spans="1:132" ht="18" hidden="1" customHeight="1" x14ac:dyDescent="0.25">
      <c r="B78" s="181" t="s">
        <v>650</v>
      </c>
      <c r="C78" s="156">
        <v>637836</v>
      </c>
    </row>
    <row r="79" spans="1:132" ht="18" hidden="1" customHeight="1" x14ac:dyDescent="0.25">
      <c r="B79" s="181" t="s">
        <v>651</v>
      </c>
      <c r="C79" s="156">
        <f>BP75</f>
        <v>31967</v>
      </c>
    </row>
    <row r="80" spans="1:132" ht="18" hidden="1" customHeight="1" x14ac:dyDescent="0.25">
      <c r="B80" s="181" t="s">
        <v>652</v>
      </c>
      <c r="C80" s="156">
        <f>BQ75</f>
        <v>194</v>
      </c>
    </row>
    <row r="81" spans="1:131" ht="18" hidden="1" customHeight="1" x14ac:dyDescent="0.25">
      <c r="B81" s="181" t="s">
        <v>653</v>
      </c>
      <c r="C81" s="156">
        <v>13131</v>
      </c>
    </row>
    <row r="82" spans="1:131" ht="18" hidden="1" customHeight="1" x14ac:dyDescent="0.25">
      <c r="B82" s="181" t="s">
        <v>654</v>
      </c>
      <c r="C82" s="156">
        <v>291</v>
      </c>
    </row>
    <row r="83" spans="1:131" ht="18" hidden="1" customHeight="1" x14ac:dyDescent="0.25">
      <c r="B83" s="181" t="s">
        <v>655</v>
      </c>
      <c r="C83" s="156">
        <v>239</v>
      </c>
    </row>
    <row r="84" spans="1:131" ht="18" hidden="1" customHeight="1" x14ac:dyDescent="0.25">
      <c r="B84" s="181" t="s">
        <v>656</v>
      </c>
      <c r="C84" s="156">
        <v>4566</v>
      </c>
    </row>
    <row r="85" spans="1:131" ht="18" hidden="1" customHeight="1" x14ac:dyDescent="0.25">
      <c r="B85" s="181" t="s">
        <v>657</v>
      </c>
      <c r="C85" s="156">
        <v>1414</v>
      </c>
    </row>
    <row r="86" spans="1:131" ht="18" hidden="1" customHeight="1" x14ac:dyDescent="0.25">
      <c r="B86" s="181" t="s">
        <v>658</v>
      </c>
      <c r="C86" s="156">
        <v>928</v>
      </c>
    </row>
    <row r="87" spans="1:131" hidden="1" x14ac:dyDescent="0.2"/>
    <row r="88" spans="1:131" hidden="1" x14ac:dyDescent="0.2"/>
    <row r="89" spans="1:131" ht="18" hidden="1" customHeight="1" x14ac:dyDescent="0.25">
      <c r="A89" s="171" t="s">
        <v>174</v>
      </c>
      <c r="B89" s="171" t="s">
        <v>368</v>
      </c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H89" s="173"/>
      <c r="AI89" s="173"/>
      <c r="AJ89" s="173"/>
      <c r="AK89" s="173"/>
      <c r="AL89" s="173"/>
      <c r="AM89" s="173"/>
      <c r="AN89" s="173"/>
      <c r="AO89" s="173"/>
      <c r="AP89" s="173"/>
      <c r="AQ89" s="173"/>
      <c r="AR89" s="173"/>
      <c r="AS89" s="173"/>
      <c r="AT89" s="173"/>
      <c r="AU89" s="173"/>
      <c r="AV89" s="173"/>
      <c r="AW89" s="173"/>
      <c r="AX89" s="173"/>
      <c r="AY89" s="173"/>
      <c r="AZ89" s="173"/>
      <c r="BA89" s="173"/>
      <c r="BB89" s="173"/>
      <c r="BC89" s="173"/>
      <c r="BD89" s="173"/>
      <c r="BE89" s="173"/>
      <c r="BF89" s="173"/>
      <c r="BG89" s="173"/>
      <c r="BH89" s="173"/>
      <c r="BI89" s="173"/>
      <c r="BJ89" s="173"/>
      <c r="BK89" s="173"/>
      <c r="BL89" s="173"/>
      <c r="BM89" s="173"/>
      <c r="BN89" s="173"/>
      <c r="BO89" s="173"/>
      <c r="BP89" s="174">
        <f t="shared" ref="BP89" si="12">SUM(D89:BO89)</f>
        <v>0</v>
      </c>
      <c r="BQ89" s="174" t="e">
        <f>SUM(#REF!)</f>
        <v>#REF!</v>
      </c>
      <c r="BR89" s="173"/>
      <c r="BS89" s="173"/>
      <c r="BT89" s="173"/>
      <c r="BU89" s="173"/>
      <c r="BV89" s="173"/>
      <c r="BW89" s="173"/>
      <c r="BX89" s="173"/>
      <c r="BY89" s="173"/>
      <c r="BZ89" s="173"/>
      <c r="CA89" s="173"/>
      <c r="CB89" s="173"/>
      <c r="CC89" s="173"/>
      <c r="CD89" s="173"/>
      <c r="CE89" s="175">
        <v>1</v>
      </c>
      <c r="CF89" s="173"/>
      <c r="CG89" s="175">
        <v>3</v>
      </c>
      <c r="CH89" s="173"/>
      <c r="CI89" s="173"/>
      <c r="CJ89" s="173"/>
      <c r="CK89" s="173"/>
      <c r="CL89" s="173"/>
      <c r="CM89" s="173"/>
      <c r="CN89" s="173"/>
      <c r="CO89" s="173"/>
      <c r="CP89" s="173"/>
      <c r="CQ89" s="173"/>
      <c r="CR89" s="175">
        <v>1</v>
      </c>
      <c r="CS89" s="173"/>
      <c r="CT89" s="173"/>
      <c r="CU89" s="173"/>
      <c r="CV89" s="173"/>
      <c r="CW89" s="173"/>
      <c r="CX89" s="173"/>
      <c r="CY89" s="173"/>
      <c r="CZ89" s="173"/>
      <c r="DA89" s="173"/>
      <c r="DB89" s="176">
        <f t="shared" ref="DB89" si="13">SUM(CC89:DA89)</f>
        <v>5</v>
      </c>
      <c r="DC89" s="173"/>
      <c r="DD89" s="173"/>
      <c r="DE89" s="173"/>
      <c r="DF89" s="173"/>
      <c r="DG89" s="173"/>
      <c r="DH89" s="173"/>
      <c r="DI89" s="173"/>
      <c r="DJ89" s="173"/>
      <c r="DK89" s="173"/>
      <c r="DL89" s="173"/>
      <c r="DM89" s="173"/>
      <c r="DN89" s="173"/>
      <c r="DO89" s="173"/>
      <c r="DP89" s="173"/>
      <c r="DQ89" s="173"/>
      <c r="DR89" s="173"/>
      <c r="DS89" s="173"/>
      <c r="DT89" s="173"/>
      <c r="DU89" s="173"/>
      <c r="DV89" s="173"/>
      <c r="DW89" s="173"/>
      <c r="DX89" s="173"/>
      <c r="DY89" s="173"/>
      <c r="DZ89" s="177" t="e">
        <f>SUM(DC89:DY89,BR89:DA89,#REF!,C89:BO89)</f>
        <v>#REF!</v>
      </c>
      <c r="EA89" t="e">
        <f>C89+BP89+BQ89+BR89+BS89+BT89+BU89+BV89+BW89+BX89+BY89+BZ89+CA89+CB89+DB89+DV89+DW89</f>
        <v>#REF!</v>
      </c>
    </row>
  </sheetData>
  <sheetProtection password="C3C6" sheet="1" objects="1" scenarios="1"/>
  <mergeCells count="13">
    <mergeCell ref="DC3:DR3"/>
    <mergeCell ref="DS3:DU3"/>
    <mergeCell ref="DV3:DW3"/>
    <mergeCell ref="DX3:DY3"/>
    <mergeCell ref="DZ3:DZ4"/>
    <mergeCell ref="CQ77:CS77"/>
    <mergeCell ref="CQ76:CV76"/>
    <mergeCell ref="CS3:DB3"/>
    <mergeCell ref="A3:B3"/>
    <mergeCell ref="D3:BP3"/>
    <mergeCell ref="BR3:BT3"/>
    <mergeCell ref="BU3:CB3"/>
    <mergeCell ref="CC3:CR3"/>
  </mergeCells>
  <pageMargins left="0.45" right="0.45" top="0.5" bottom="0.5" header="0.3" footer="0.3"/>
  <pageSetup paperSize="5" scale="65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7"/>
  <sheetViews>
    <sheetView topLeftCell="H1" workbookViewId="0">
      <selection sqref="A1:G1048576"/>
    </sheetView>
  </sheetViews>
  <sheetFormatPr defaultRowHeight="12.75" x14ac:dyDescent="0.2"/>
  <cols>
    <col min="1" max="1" width="9.140625" style="111" hidden="1" customWidth="1"/>
    <col min="2" max="2" width="45.5703125" style="111" hidden="1" customWidth="1"/>
    <col min="3" max="7" width="0" hidden="1" customWidth="1"/>
  </cols>
  <sheetData>
    <row r="2" spans="1:6" x14ac:dyDescent="0.2">
      <c r="C2" t="s">
        <v>155</v>
      </c>
      <c r="D2" t="s">
        <v>533</v>
      </c>
      <c r="E2" t="s">
        <v>659</v>
      </c>
      <c r="F2" t="s">
        <v>660</v>
      </c>
    </row>
    <row r="3" spans="1:6" ht="15" x14ac:dyDescent="0.25">
      <c r="A3" s="110">
        <v>300001</v>
      </c>
      <c r="B3" s="112" t="s">
        <v>661</v>
      </c>
      <c r="C3" s="98"/>
      <c r="D3" s="98"/>
      <c r="E3" s="97">
        <v>404</v>
      </c>
      <c r="F3" s="106">
        <f t="shared" ref="F3:F66" si="0">SUM(C3:E3)</f>
        <v>404</v>
      </c>
    </row>
    <row r="4" spans="1:6" ht="15" x14ac:dyDescent="0.25">
      <c r="A4" s="110">
        <v>300002</v>
      </c>
      <c r="B4" s="112" t="s">
        <v>297</v>
      </c>
      <c r="C4" s="98"/>
      <c r="D4" s="98"/>
      <c r="E4" s="97">
        <v>488</v>
      </c>
      <c r="F4" s="106">
        <f t="shared" si="0"/>
        <v>488</v>
      </c>
    </row>
    <row r="5" spans="1:6" ht="15" x14ac:dyDescent="0.25">
      <c r="A5" s="110">
        <v>300003</v>
      </c>
      <c r="B5" s="112" t="s">
        <v>296</v>
      </c>
      <c r="C5" s="98"/>
      <c r="D5" s="98"/>
      <c r="E5" s="97">
        <v>687</v>
      </c>
      <c r="F5" s="106">
        <f t="shared" si="0"/>
        <v>687</v>
      </c>
    </row>
    <row r="6" spans="1:6" ht="15" x14ac:dyDescent="0.25">
      <c r="A6" s="110">
        <v>300004</v>
      </c>
      <c r="B6" s="112" t="s">
        <v>295</v>
      </c>
      <c r="C6" s="98"/>
      <c r="D6" s="98"/>
      <c r="E6" s="97">
        <v>464</v>
      </c>
      <c r="F6" s="106">
        <f t="shared" si="0"/>
        <v>464</v>
      </c>
    </row>
    <row r="7" spans="1:6" ht="15" x14ac:dyDescent="0.25">
      <c r="A7" s="110">
        <v>360001</v>
      </c>
      <c r="B7" s="112" t="s">
        <v>294</v>
      </c>
      <c r="C7" s="98"/>
      <c r="D7" s="98"/>
      <c r="E7" s="97">
        <v>163</v>
      </c>
      <c r="F7" s="106">
        <f t="shared" si="0"/>
        <v>163</v>
      </c>
    </row>
    <row r="8" spans="1:6" ht="15" x14ac:dyDescent="0.25">
      <c r="A8" s="110">
        <v>361001</v>
      </c>
      <c r="B8" s="112" t="s">
        <v>293</v>
      </c>
      <c r="C8" s="98"/>
      <c r="D8" s="98"/>
      <c r="E8" s="97">
        <v>167</v>
      </c>
      <c r="F8" s="106">
        <f t="shared" si="0"/>
        <v>167</v>
      </c>
    </row>
    <row r="9" spans="1:6" ht="15" x14ac:dyDescent="0.25">
      <c r="A9" s="110">
        <v>363001</v>
      </c>
      <c r="B9" s="112" t="s">
        <v>292</v>
      </c>
      <c r="C9" s="98"/>
      <c r="D9" s="98"/>
      <c r="E9" s="97">
        <v>523</v>
      </c>
      <c r="F9" s="106">
        <f t="shared" si="0"/>
        <v>523</v>
      </c>
    </row>
    <row r="10" spans="1:6" ht="15" x14ac:dyDescent="0.25">
      <c r="A10" s="110">
        <v>363002</v>
      </c>
      <c r="B10" s="112" t="s">
        <v>383</v>
      </c>
      <c r="C10" s="98"/>
      <c r="D10" s="98"/>
      <c r="E10" s="97">
        <v>417</v>
      </c>
      <c r="F10" s="106">
        <f t="shared" si="0"/>
        <v>417</v>
      </c>
    </row>
    <row r="11" spans="1:6" ht="15" x14ac:dyDescent="0.25">
      <c r="A11" s="110">
        <v>364001</v>
      </c>
      <c r="B11" s="112" t="s">
        <v>662</v>
      </c>
      <c r="C11" s="98"/>
      <c r="D11" s="98"/>
      <c r="E11" s="97">
        <v>564</v>
      </c>
      <c r="F11" s="106">
        <f t="shared" si="0"/>
        <v>564</v>
      </c>
    </row>
    <row r="12" spans="1:6" ht="15" x14ac:dyDescent="0.25">
      <c r="A12" s="110">
        <v>366001</v>
      </c>
      <c r="B12" s="112" t="s">
        <v>291</v>
      </c>
      <c r="C12" s="98"/>
      <c r="D12" s="98"/>
      <c r="E12" s="97">
        <v>177</v>
      </c>
      <c r="F12" s="106">
        <f t="shared" si="0"/>
        <v>177</v>
      </c>
    </row>
    <row r="13" spans="1:6" ht="15" x14ac:dyDescent="0.25">
      <c r="A13" s="110">
        <v>367001</v>
      </c>
      <c r="B13" s="112" t="s">
        <v>663</v>
      </c>
      <c r="C13" s="98"/>
      <c r="D13" s="98"/>
      <c r="E13" s="97">
        <v>382</v>
      </c>
      <c r="F13" s="106">
        <f t="shared" si="0"/>
        <v>382</v>
      </c>
    </row>
    <row r="14" spans="1:6" ht="15" x14ac:dyDescent="0.25">
      <c r="A14" s="110">
        <v>368001</v>
      </c>
      <c r="B14" s="112" t="s">
        <v>290</v>
      </c>
      <c r="C14" s="98"/>
      <c r="D14" s="98"/>
      <c r="E14" s="97">
        <v>464</v>
      </c>
      <c r="F14" s="106">
        <f t="shared" si="0"/>
        <v>464</v>
      </c>
    </row>
    <row r="15" spans="1:6" ht="15" x14ac:dyDescent="0.25">
      <c r="A15" s="110">
        <v>369001</v>
      </c>
      <c r="B15" s="112" t="s">
        <v>664</v>
      </c>
      <c r="C15" s="98"/>
      <c r="D15" s="98"/>
      <c r="E15" s="97">
        <v>638</v>
      </c>
      <c r="F15" s="106">
        <f t="shared" si="0"/>
        <v>638</v>
      </c>
    </row>
    <row r="16" spans="1:6" ht="15" x14ac:dyDescent="0.25">
      <c r="A16" s="110">
        <v>369002</v>
      </c>
      <c r="B16" s="112" t="s">
        <v>665</v>
      </c>
      <c r="C16" s="98"/>
      <c r="D16" s="98"/>
      <c r="E16" s="97">
        <v>675</v>
      </c>
      <c r="F16" s="106">
        <f t="shared" si="0"/>
        <v>675</v>
      </c>
    </row>
    <row r="17" spans="1:6" ht="15" x14ac:dyDescent="0.25">
      <c r="A17" s="110">
        <v>369003</v>
      </c>
      <c r="B17" s="112" t="s">
        <v>666</v>
      </c>
      <c r="C17" s="98"/>
      <c r="D17" s="98"/>
      <c r="E17" s="97">
        <v>731</v>
      </c>
      <c r="F17" s="106">
        <f t="shared" si="0"/>
        <v>731</v>
      </c>
    </row>
    <row r="18" spans="1:6" ht="15" x14ac:dyDescent="0.25">
      <c r="A18" s="110">
        <v>369004</v>
      </c>
      <c r="B18" s="112" t="s">
        <v>667</v>
      </c>
      <c r="C18" s="98"/>
      <c r="D18" s="98"/>
      <c r="E18" s="97">
        <v>157</v>
      </c>
      <c r="F18" s="106">
        <f t="shared" si="0"/>
        <v>157</v>
      </c>
    </row>
    <row r="19" spans="1:6" ht="15" x14ac:dyDescent="0.25">
      <c r="A19" s="110">
        <v>369005</v>
      </c>
      <c r="B19" s="112" t="s">
        <v>668</v>
      </c>
      <c r="C19" s="98"/>
      <c r="D19" s="98"/>
      <c r="E19" s="97">
        <v>179</v>
      </c>
      <c r="F19" s="106">
        <f t="shared" si="0"/>
        <v>179</v>
      </c>
    </row>
    <row r="20" spans="1:6" ht="15" x14ac:dyDescent="0.25">
      <c r="A20" s="110">
        <v>369006</v>
      </c>
      <c r="B20" s="112" t="s">
        <v>669</v>
      </c>
      <c r="C20" s="98"/>
      <c r="D20" s="98"/>
      <c r="E20" s="97">
        <v>782</v>
      </c>
      <c r="F20" s="106">
        <f t="shared" si="0"/>
        <v>782</v>
      </c>
    </row>
    <row r="21" spans="1:6" ht="15" x14ac:dyDescent="0.25">
      <c r="A21" s="110">
        <v>371001</v>
      </c>
      <c r="B21" s="112" t="s">
        <v>384</v>
      </c>
      <c r="C21" s="97">
        <v>507</v>
      </c>
      <c r="D21" s="98"/>
      <c r="E21" s="98"/>
      <c r="F21" s="106">
        <f t="shared" si="0"/>
        <v>507</v>
      </c>
    </row>
    <row r="22" spans="1:6" ht="15" x14ac:dyDescent="0.25">
      <c r="A22" s="110">
        <v>373001</v>
      </c>
      <c r="B22" s="112" t="s">
        <v>289</v>
      </c>
      <c r="C22" s="98"/>
      <c r="D22" s="98"/>
      <c r="E22" s="97">
        <v>434</v>
      </c>
      <c r="F22" s="106">
        <f t="shared" si="0"/>
        <v>434</v>
      </c>
    </row>
    <row r="23" spans="1:6" ht="15" x14ac:dyDescent="0.25">
      <c r="A23" s="110">
        <v>373002</v>
      </c>
      <c r="B23" s="112" t="s">
        <v>385</v>
      </c>
      <c r="C23" s="98"/>
      <c r="D23" s="98"/>
      <c r="E23" s="97">
        <v>437</v>
      </c>
      <c r="F23" s="106">
        <f t="shared" si="0"/>
        <v>437</v>
      </c>
    </row>
    <row r="24" spans="1:6" ht="15" x14ac:dyDescent="0.25">
      <c r="A24" s="110">
        <v>374001</v>
      </c>
      <c r="B24" s="112" t="s">
        <v>288</v>
      </c>
      <c r="C24" s="98"/>
      <c r="D24" s="98"/>
      <c r="E24" s="97">
        <v>530</v>
      </c>
      <c r="F24" s="106">
        <f t="shared" si="0"/>
        <v>530</v>
      </c>
    </row>
    <row r="25" spans="1:6" ht="15" x14ac:dyDescent="0.25">
      <c r="A25" s="110">
        <v>381001</v>
      </c>
      <c r="B25" s="112" t="s">
        <v>287</v>
      </c>
      <c r="C25" s="98"/>
      <c r="D25" s="98"/>
      <c r="E25" s="97">
        <v>505</v>
      </c>
      <c r="F25" s="106">
        <f t="shared" si="0"/>
        <v>505</v>
      </c>
    </row>
    <row r="26" spans="1:6" ht="15" x14ac:dyDescent="0.25">
      <c r="A26" s="110">
        <v>382001</v>
      </c>
      <c r="B26" s="112" t="s">
        <v>286</v>
      </c>
      <c r="C26" s="98"/>
      <c r="D26" s="98"/>
      <c r="E26" s="97">
        <v>454</v>
      </c>
      <c r="F26" s="106">
        <f t="shared" si="0"/>
        <v>454</v>
      </c>
    </row>
    <row r="27" spans="1:6" ht="15" x14ac:dyDescent="0.25">
      <c r="A27" s="110">
        <v>382002</v>
      </c>
      <c r="B27" s="112" t="s">
        <v>670</v>
      </c>
      <c r="C27" s="98"/>
      <c r="D27" s="98"/>
      <c r="E27" s="97">
        <v>293</v>
      </c>
      <c r="F27" s="106">
        <f t="shared" si="0"/>
        <v>293</v>
      </c>
    </row>
    <row r="28" spans="1:6" ht="15" x14ac:dyDescent="0.25">
      <c r="A28" s="110">
        <v>382003</v>
      </c>
      <c r="B28" s="112" t="s">
        <v>671</v>
      </c>
      <c r="C28" s="98"/>
      <c r="D28" s="98"/>
      <c r="E28" s="97">
        <v>281</v>
      </c>
      <c r="F28" s="106">
        <f t="shared" si="0"/>
        <v>281</v>
      </c>
    </row>
    <row r="29" spans="1:6" ht="15" x14ac:dyDescent="0.25">
      <c r="A29" s="110">
        <v>384001</v>
      </c>
      <c r="B29" s="112" t="s">
        <v>689</v>
      </c>
      <c r="C29" s="98"/>
      <c r="D29" s="98"/>
      <c r="E29" s="97">
        <v>330</v>
      </c>
      <c r="F29" s="106">
        <f t="shared" si="0"/>
        <v>330</v>
      </c>
    </row>
    <row r="30" spans="1:6" ht="15" x14ac:dyDescent="0.25">
      <c r="A30" s="110">
        <v>385001</v>
      </c>
      <c r="B30" s="112" t="s">
        <v>285</v>
      </c>
      <c r="C30" s="98"/>
      <c r="D30" s="98"/>
      <c r="E30" s="97">
        <v>356</v>
      </c>
      <c r="F30" s="106">
        <f t="shared" si="0"/>
        <v>356</v>
      </c>
    </row>
    <row r="31" spans="1:6" ht="15" x14ac:dyDescent="0.25">
      <c r="A31" s="110">
        <v>385002</v>
      </c>
      <c r="B31" s="112" t="s">
        <v>284</v>
      </c>
      <c r="C31" s="98"/>
      <c r="D31" s="98"/>
      <c r="E31" s="97">
        <v>464</v>
      </c>
      <c r="F31" s="106">
        <f t="shared" si="0"/>
        <v>464</v>
      </c>
    </row>
    <row r="32" spans="1:6" ht="15" x14ac:dyDescent="0.25">
      <c r="A32" s="110">
        <v>385003</v>
      </c>
      <c r="B32" s="112" t="s">
        <v>672</v>
      </c>
      <c r="C32" s="98"/>
      <c r="D32" s="98"/>
      <c r="E32" s="97">
        <v>392</v>
      </c>
      <c r="F32" s="106">
        <f t="shared" si="0"/>
        <v>392</v>
      </c>
    </row>
    <row r="33" spans="1:6" ht="15" x14ac:dyDescent="0.25">
      <c r="A33" s="110">
        <v>388001</v>
      </c>
      <c r="B33" s="112" t="s">
        <v>673</v>
      </c>
      <c r="C33" s="98"/>
      <c r="D33" s="98"/>
      <c r="E33" s="97">
        <v>610</v>
      </c>
      <c r="F33" s="106">
        <f t="shared" si="0"/>
        <v>610</v>
      </c>
    </row>
    <row r="34" spans="1:6" ht="15" x14ac:dyDescent="0.25">
      <c r="A34" s="110">
        <v>389002</v>
      </c>
      <c r="B34" s="112" t="s">
        <v>386</v>
      </c>
      <c r="C34" s="98"/>
      <c r="D34" s="97">
        <v>528</v>
      </c>
      <c r="E34" s="98"/>
      <c r="F34" s="106">
        <f t="shared" si="0"/>
        <v>528</v>
      </c>
    </row>
    <row r="35" spans="1:6" ht="15" x14ac:dyDescent="0.25">
      <c r="A35" s="110">
        <v>390001</v>
      </c>
      <c r="B35" s="112" t="s">
        <v>674</v>
      </c>
      <c r="C35" s="98"/>
      <c r="D35" s="98"/>
      <c r="E35" s="97">
        <v>481</v>
      </c>
      <c r="F35" s="106">
        <f t="shared" si="0"/>
        <v>481</v>
      </c>
    </row>
    <row r="36" spans="1:6" ht="15" x14ac:dyDescent="0.25">
      <c r="A36" s="110">
        <v>391001</v>
      </c>
      <c r="B36" s="112" t="s">
        <v>675</v>
      </c>
      <c r="C36" s="98"/>
      <c r="D36" s="98"/>
      <c r="E36" s="97">
        <v>721</v>
      </c>
      <c r="F36" s="106">
        <f t="shared" si="0"/>
        <v>721</v>
      </c>
    </row>
    <row r="37" spans="1:6" ht="15" x14ac:dyDescent="0.25">
      <c r="A37" s="110">
        <v>391002</v>
      </c>
      <c r="B37" s="112" t="s">
        <v>676</v>
      </c>
      <c r="C37" s="98"/>
      <c r="D37" s="98"/>
      <c r="E37" s="97">
        <v>361</v>
      </c>
      <c r="F37" s="106">
        <f t="shared" si="0"/>
        <v>361</v>
      </c>
    </row>
    <row r="38" spans="1:6" ht="15" x14ac:dyDescent="0.25">
      <c r="A38" s="110">
        <v>392001</v>
      </c>
      <c r="B38" s="112" t="s">
        <v>677</v>
      </c>
      <c r="C38" s="98"/>
      <c r="D38" s="98"/>
      <c r="E38" s="97">
        <v>454</v>
      </c>
      <c r="F38" s="106">
        <f t="shared" si="0"/>
        <v>454</v>
      </c>
    </row>
    <row r="39" spans="1:6" ht="15" x14ac:dyDescent="0.25">
      <c r="A39" s="110">
        <v>393001</v>
      </c>
      <c r="B39" s="112" t="s">
        <v>283</v>
      </c>
      <c r="C39" s="98"/>
      <c r="D39" s="98"/>
      <c r="E39" s="97">
        <v>904</v>
      </c>
      <c r="F39" s="106">
        <f t="shared" si="0"/>
        <v>904</v>
      </c>
    </row>
    <row r="40" spans="1:6" ht="15" x14ac:dyDescent="0.25">
      <c r="A40" s="110">
        <v>393002</v>
      </c>
      <c r="B40" s="112" t="s">
        <v>282</v>
      </c>
      <c r="C40" s="98"/>
      <c r="D40" s="98"/>
      <c r="E40" s="97">
        <v>486</v>
      </c>
      <c r="F40" s="106">
        <f t="shared" si="0"/>
        <v>486</v>
      </c>
    </row>
    <row r="41" spans="1:6" ht="15" x14ac:dyDescent="0.25">
      <c r="A41" s="110">
        <v>393003</v>
      </c>
      <c r="B41" s="112" t="s">
        <v>281</v>
      </c>
      <c r="C41" s="98"/>
      <c r="D41" s="98"/>
      <c r="E41" s="97">
        <v>441</v>
      </c>
      <c r="F41" s="106">
        <f t="shared" si="0"/>
        <v>441</v>
      </c>
    </row>
    <row r="42" spans="1:6" ht="15" x14ac:dyDescent="0.25">
      <c r="A42" s="110">
        <v>395001</v>
      </c>
      <c r="B42" s="112" t="s">
        <v>280</v>
      </c>
      <c r="C42" s="98"/>
      <c r="D42" s="98"/>
      <c r="E42" s="97">
        <v>692</v>
      </c>
      <c r="F42" s="106">
        <f t="shared" si="0"/>
        <v>692</v>
      </c>
    </row>
    <row r="43" spans="1:6" ht="15" x14ac:dyDescent="0.25">
      <c r="A43" s="110">
        <v>395002</v>
      </c>
      <c r="B43" s="112" t="s">
        <v>678</v>
      </c>
      <c r="C43" s="98"/>
      <c r="D43" s="98"/>
      <c r="E43" s="97">
        <v>777</v>
      </c>
      <c r="F43" s="106">
        <f t="shared" si="0"/>
        <v>777</v>
      </c>
    </row>
    <row r="44" spans="1:6" ht="15" x14ac:dyDescent="0.25">
      <c r="A44" s="110">
        <v>395003</v>
      </c>
      <c r="B44" s="112" t="s">
        <v>679</v>
      </c>
      <c r="C44" s="98"/>
      <c r="D44" s="98"/>
      <c r="E44" s="97">
        <v>624</v>
      </c>
      <c r="F44" s="106">
        <f t="shared" si="0"/>
        <v>624</v>
      </c>
    </row>
    <row r="45" spans="1:6" ht="15" x14ac:dyDescent="0.25">
      <c r="A45" s="110">
        <v>395004</v>
      </c>
      <c r="B45" s="112" t="s">
        <v>279</v>
      </c>
      <c r="C45" s="98"/>
      <c r="D45" s="98"/>
      <c r="E45" s="97">
        <v>632</v>
      </c>
      <c r="F45" s="106">
        <f t="shared" si="0"/>
        <v>632</v>
      </c>
    </row>
    <row r="46" spans="1:6" ht="15" x14ac:dyDescent="0.25">
      <c r="A46" s="110">
        <v>395005</v>
      </c>
      <c r="B46" s="112" t="s">
        <v>691</v>
      </c>
      <c r="C46" s="98"/>
      <c r="D46" s="98"/>
      <c r="E46" s="97">
        <v>1308</v>
      </c>
      <c r="F46" s="106">
        <f t="shared" si="0"/>
        <v>1308</v>
      </c>
    </row>
    <row r="47" spans="1:6" ht="15" x14ac:dyDescent="0.25">
      <c r="A47" s="110">
        <v>395007</v>
      </c>
      <c r="B47" s="112" t="s">
        <v>278</v>
      </c>
      <c r="C47" s="98"/>
      <c r="D47" s="98"/>
      <c r="E47" s="97">
        <v>323</v>
      </c>
      <c r="F47" s="106">
        <f t="shared" si="0"/>
        <v>323</v>
      </c>
    </row>
    <row r="48" spans="1:6" ht="15" x14ac:dyDescent="0.25">
      <c r="A48" s="110">
        <v>397001</v>
      </c>
      <c r="B48" s="112" t="s">
        <v>680</v>
      </c>
      <c r="C48" s="98"/>
      <c r="D48" s="98"/>
      <c r="E48" s="97">
        <v>400</v>
      </c>
      <c r="F48" s="106">
        <f t="shared" si="0"/>
        <v>400</v>
      </c>
    </row>
    <row r="49" spans="1:6" ht="15" x14ac:dyDescent="0.25">
      <c r="A49" s="110">
        <v>398001</v>
      </c>
      <c r="B49" s="112" t="s">
        <v>277</v>
      </c>
      <c r="C49" s="98"/>
      <c r="D49" s="98"/>
      <c r="E49" s="97">
        <v>804</v>
      </c>
      <c r="F49" s="106">
        <f t="shared" si="0"/>
        <v>804</v>
      </c>
    </row>
    <row r="50" spans="1:6" ht="15" x14ac:dyDescent="0.25">
      <c r="A50" s="110">
        <v>398002</v>
      </c>
      <c r="B50" s="112" t="s">
        <v>276</v>
      </c>
      <c r="C50" s="98"/>
      <c r="D50" s="98"/>
      <c r="E50" s="97">
        <v>937</v>
      </c>
      <c r="F50" s="106">
        <f t="shared" si="0"/>
        <v>937</v>
      </c>
    </row>
    <row r="51" spans="1:6" ht="15" x14ac:dyDescent="0.25">
      <c r="A51" s="110">
        <v>398003</v>
      </c>
      <c r="B51" s="112" t="s">
        <v>275</v>
      </c>
      <c r="C51" s="98"/>
      <c r="D51" s="98"/>
      <c r="E51" s="97">
        <v>421</v>
      </c>
      <c r="F51" s="106">
        <f t="shared" si="0"/>
        <v>421</v>
      </c>
    </row>
    <row r="52" spans="1:6" ht="15" x14ac:dyDescent="0.25">
      <c r="A52" s="110">
        <v>398004</v>
      </c>
      <c r="B52" s="112" t="s">
        <v>274</v>
      </c>
      <c r="C52" s="98"/>
      <c r="D52" s="98"/>
      <c r="E52" s="97">
        <v>522</v>
      </c>
      <c r="F52" s="106">
        <f t="shared" si="0"/>
        <v>522</v>
      </c>
    </row>
    <row r="53" spans="1:6" ht="15" x14ac:dyDescent="0.25">
      <c r="A53" s="110">
        <v>398005</v>
      </c>
      <c r="B53" s="112" t="s">
        <v>273</v>
      </c>
      <c r="C53" s="98"/>
      <c r="D53" s="98"/>
      <c r="E53" s="97">
        <v>444</v>
      </c>
      <c r="F53" s="106">
        <f t="shared" si="0"/>
        <v>444</v>
      </c>
    </row>
    <row r="54" spans="1:6" ht="15" x14ac:dyDescent="0.25">
      <c r="A54" s="110">
        <v>398006</v>
      </c>
      <c r="B54" s="112" t="s">
        <v>272</v>
      </c>
      <c r="C54" s="98"/>
      <c r="D54" s="98"/>
      <c r="E54" s="97">
        <v>833</v>
      </c>
      <c r="F54" s="106">
        <f t="shared" si="0"/>
        <v>833</v>
      </c>
    </row>
    <row r="55" spans="1:6" ht="15" x14ac:dyDescent="0.25">
      <c r="A55" s="110">
        <v>398007</v>
      </c>
      <c r="B55" s="112" t="s">
        <v>681</v>
      </c>
      <c r="C55" s="98"/>
      <c r="D55" s="98"/>
      <c r="E55" s="97">
        <v>102</v>
      </c>
      <c r="F55" s="106">
        <f t="shared" si="0"/>
        <v>102</v>
      </c>
    </row>
    <row r="56" spans="1:6" ht="15" x14ac:dyDescent="0.25">
      <c r="A56" s="110">
        <v>399001</v>
      </c>
      <c r="B56" s="112" t="s">
        <v>682</v>
      </c>
      <c r="C56" s="98"/>
      <c r="D56" s="98"/>
      <c r="E56" s="97">
        <v>525</v>
      </c>
      <c r="F56" s="106">
        <f t="shared" si="0"/>
        <v>525</v>
      </c>
    </row>
    <row r="57" spans="1:6" ht="15" x14ac:dyDescent="0.25">
      <c r="A57" s="110">
        <v>399002</v>
      </c>
      <c r="B57" s="112" t="s">
        <v>271</v>
      </c>
      <c r="C57" s="98"/>
      <c r="D57" s="98"/>
      <c r="E57" s="97">
        <v>681</v>
      </c>
      <c r="F57" s="106">
        <f t="shared" si="0"/>
        <v>681</v>
      </c>
    </row>
    <row r="58" spans="1:6" ht="15" x14ac:dyDescent="0.25">
      <c r="A58" s="110">
        <v>399003</v>
      </c>
      <c r="B58" s="112" t="s">
        <v>683</v>
      </c>
      <c r="C58" s="98"/>
      <c r="D58" s="98"/>
      <c r="E58" s="97">
        <v>422</v>
      </c>
      <c r="F58" s="106">
        <f t="shared" si="0"/>
        <v>422</v>
      </c>
    </row>
    <row r="59" spans="1:6" ht="15" x14ac:dyDescent="0.25">
      <c r="A59" s="110">
        <v>399004</v>
      </c>
      <c r="B59" s="112" t="s">
        <v>270</v>
      </c>
      <c r="C59" s="98"/>
      <c r="D59" s="98"/>
      <c r="E59" s="97">
        <v>586</v>
      </c>
      <c r="F59" s="106">
        <f t="shared" si="0"/>
        <v>586</v>
      </c>
    </row>
    <row r="60" spans="1:6" ht="15" x14ac:dyDescent="0.25">
      <c r="A60" s="110">
        <v>399005</v>
      </c>
      <c r="B60" s="112" t="s">
        <v>269</v>
      </c>
      <c r="C60" s="98"/>
      <c r="D60" s="98"/>
      <c r="E60" s="97">
        <v>813</v>
      </c>
      <c r="F60" s="106">
        <f t="shared" si="0"/>
        <v>813</v>
      </c>
    </row>
    <row r="61" spans="1:6" ht="15" x14ac:dyDescent="0.25">
      <c r="A61" s="110" t="s">
        <v>377</v>
      </c>
      <c r="B61" s="112" t="s">
        <v>684</v>
      </c>
      <c r="C61" s="98"/>
      <c r="D61" s="98"/>
      <c r="E61" s="97">
        <v>630</v>
      </c>
      <c r="F61" s="106">
        <f t="shared" si="0"/>
        <v>630</v>
      </c>
    </row>
    <row r="62" spans="1:6" ht="15" x14ac:dyDescent="0.25">
      <c r="A62" s="110" t="s">
        <v>490</v>
      </c>
      <c r="B62" s="112" t="s">
        <v>685</v>
      </c>
      <c r="C62" s="98"/>
      <c r="D62" s="97">
        <v>392</v>
      </c>
      <c r="E62" s="98"/>
      <c r="F62" s="106">
        <f t="shared" si="0"/>
        <v>392</v>
      </c>
    </row>
    <row r="63" spans="1:6" ht="15" x14ac:dyDescent="0.25">
      <c r="A63" s="110" t="s">
        <v>492</v>
      </c>
      <c r="B63" s="112" t="s">
        <v>686</v>
      </c>
      <c r="C63" s="98"/>
      <c r="D63" s="97">
        <v>285</v>
      </c>
      <c r="E63" s="98"/>
      <c r="F63" s="106">
        <f t="shared" si="0"/>
        <v>285</v>
      </c>
    </row>
    <row r="64" spans="1:6" ht="15" x14ac:dyDescent="0.25">
      <c r="A64" s="110" t="s">
        <v>494</v>
      </c>
      <c r="B64" s="112" t="s">
        <v>687</v>
      </c>
      <c r="C64" s="98"/>
      <c r="D64" s="98">
        <v>368</v>
      </c>
      <c r="E64" s="98"/>
      <c r="F64" s="106">
        <f t="shared" si="0"/>
        <v>368</v>
      </c>
    </row>
    <row r="65" spans="1:6" ht="15" x14ac:dyDescent="0.25">
      <c r="A65" s="110" t="s">
        <v>496</v>
      </c>
      <c r="B65" s="112" t="s">
        <v>688</v>
      </c>
      <c r="C65" s="98"/>
      <c r="D65" s="97">
        <v>83</v>
      </c>
      <c r="E65" s="98"/>
      <c r="F65" s="106">
        <f t="shared" si="0"/>
        <v>83</v>
      </c>
    </row>
    <row r="66" spans="1:6" ht="15" x14ac:dyDescent="0.25">
      <c r="A66" s="110" t="s">
        <v>498</v>
      </c>
      <c r="B66" s="112" t="s">
        <v>298</v>
      </c>
      <c r="C66" s="98"/>
      <c r="D66" s="97">
        <v>332</v>
      </c>
      <c r="E66" s="98"/>
      <c r="F66" s="106">
        <f t="shared" si="0"/>
        <v>332</v>
      </c>
    </row>
    <row r="67" spans="1:6" ht="18.75" x14ac:dyDescent="0.3">
      <c r="A67" s="237" t="s">
        <v>611</v>
      </c>
      <c r="B67" s="238"/>
      <c r="C67" s="118">
        <f>SUM(C3:C66)</f>
        <v>507</v>
      </c>
      <c r="D67" s="118">
        <f>SUM(D3:D66)</f>
        <v>1988</v>
      </c>
      <c r="E67" s="118">
        <f>SUM(E3:E66)</f>
        <v>29472</v>
      </c>
      <c r="F67" s="106">
        <f t="shared" ref="F67" si="1">SUM(C67:E67)</f>
        <v>31967</v>
      </c>
    </row>
  </sheetData>
  <sheetProtection password="C3C6" sheet="1" objects="1" scenarios="1"/>
  <mergeCells count="1">
    <mergeCell ref="A67:B67"/>
  </mergeCells>
  <pageMargins left="0.7" right="0.7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sqref="A1:F1048576"/>
    </sheetView>
  </sheetViews>
  <sheetFormatPr defaultRowHeight="12.75" x14ac:dyDescent="0.2"/>
  <cols>
    <col min="1" max="1" width="11.140625" hidden="1" customWidth="1"/>
    <col min="2" max="2" width="29.7109375" style="111" hidden="1" customWidth="1"/>
    <col min="3" max="3" width="13.85546875" hidden="1" customWidth="1"/>
    <col min="4" max="4" width="10.140625" hidden="1" customWidth="1"/>
    <col min="5" max="5" width="10.42578125" hidden="1" customWidth="1"/>
    <col min="6" max="6" width="0" hidden="1" customWidth="1"/>
  </cols>
  <sheetData>
    <row r="1" spans="1:5" ht="87" customHeight="1" x14ac:dyDescent="0.25">
      <c r="A1" s="183"/>
      <c r="B1" s="182"/>
      <c r="C1" s="164" t="s">
        <v>262</v>
      </c>
      <c r="D1" s="186" t="s">
        <v>536</v>
      </c>
      <c r="E1" s="186" t="s">
        <v>537</v>
      </c>
    </row>
    <row r="2" spans="1:5" ht="15" x14ac:dyDescent="0.2">
      <c r="A2" s="184" t="s">
        <v>299</v>
      </c>
      <c r="B2" s="187" t="s">
        <v>243</v>
      </c>
      <c r="C2" s="173"/>
      <c r="D2" s="183"/>
      <c r="E2" s="183"/>
    </row>
    <row r="3" spans="1:5" ht="15" x14ac:dyDescent="0.2">
      <c r="A3" s="184" t="s">
        <v>300</v>
      </c>
      <c r="B3" s="187" t="s">
        <v>242</v>
      </c>
      <c r="C3" s="173"/>
      <c r="D3" s="183"/>
      <c r="E3" s="183"/>
    </row>
    <row r="4" spans="1:5" ht="15" x14ac:dyDescent="0.2">
      <c r="A4" s="184" t="s">
        <v>301</v>
      </c>
      <c r="B4" s="187" t="s">
        <v>241</v>
      </c>
      <c r="C4" s="173"/>
      <c r="D4" s="183"/>
      <c r="E4" s="183"/>
    </row>
    <row r="5" spans="1:5" ht="15" x14ac:dyDescent="0.2">
      <c r="A5" s="184" t="s">
        <v>302</v>
      </c>
      <c r="B5" s="187" t="s">
        <v>240</v>
      </c>
      <c r="C5" s="173"/>
      <c r="D5" s="183"/>
      <c r="E5" s="183"/>
    </row>
    <row r="6" spans="1:5" ht="15" x14ac:dyDescent="0.2">
      <c r="A6" s="184" t="s">
        <v>303</v>
      </c>
      <c r="B6" s="187" t="s">
        <v>239</v>
      </c>
      <c r="C6" s="173"/>
      <c r="D6" s="183"/>
      <c r="E6" s="183"/>
    </row>
    <row r="7" spans="1:5" ht="15" x14ac:dyDescent="0.2">
      <c r="A7" s="184" t="s">
        <v>304</v>
      </c>
      <c r="B7" s="187" t="s">
        <v>238</v>
      </c>
      <c r="C7" s="173"/>
      <c r="D7" s="183"/>
      <c r="E7" s="183"/>
    </row>
    <row r="8" spans="1:5" ht="15" x14ac:dyDescent="0.2">
      <c r="A8" s="184" t="s">
        <v>305</v>
      </c>
      <c r="B8" s="187" t="s">
        <v>237</v>
      </c>
      <c r="C8" s="173"/>
      <c r="D8" s="183"/>
      <c r="E8" s="183"/>
    </row>
    <row r="9" spans="1:5" ht="15" x14ac:dyDescent="0.2">
      <c r="A9" s="184" t="s">
        <v>306</v>
      </c>
      <c r="B9" s="187" t="s">
        <v>236</v>
      </c>
      <c r="C9" s="173"/>
      <c r="D9" s="183"/>
      <c r="E9" s="183"/>
    </row>
    <row r="10" spans="1:5" ht="15" x14ac:dyDescent="0.2">
      <c r="A10" s="184" t="s">
        <v>307</v>
      </c>
      <c r="B10" s="187" t="s">
        <v>235</v>
      </c>
      <c r="C10" s="173"/>
      <c r="D10" s="183"/>
      <c r="E10" s="183"/>
    </row>
    <row r="11" spans="1:5" ht="15" x14ac:dyDescent="0.2">
      <c r="A11" s="184" t="s">
        <v>308</v>
      </c>
      <c r="B11" s="187" t="s">
        <v>234</v>
      </c>
      <c r="C11" s="173"/>
      <c r="D11" s="183"/>
      <c r="E11" s="183"/>
    </row>
    <row r="12" spans="1:5" ht="15" x14ac:dyDescent="0.25">
      <c r="A12" s="184" t="s">
        <v>309</v>
      </c>
      <c r="B12" s="187" t="s">
        <v>233</v>
      </c>
      <c r="C12" s="175">
        <v>1</v>
      </c>
      <c r="D12" s="183"/>
      <c r="E12" s="183">
        <v>1</v>
      </c>
    </row>
    <row r="13" spans="1:5" ht="15" x14ac:dyDescent="0.2">
      <c r="A13" s="184" t="s">
        <v>310</v>
      </c>
      <c r="B13" s="187" t="s">
        <v>232</v>
      </c>
      <c r="C13" s="173"/>
      <c r="D13" s="183"/>
      <c r="E13" s="183"/>
    </row>
    <row r="14" spans="1:5" ht="15" x14ac:dyDescent="0.2">
      <c r="A14" s="184" t="s">
        <v>311</v>
      </c>
      <c r="B14" s="187" t="s">
        <v>231</v>
      </c>
      <c r="C14" s="173"/>
      <c r="D14" s="183"/>
      <c r="E14" s="183"/>
    </row>
    <row r="15" spans="1:5" ht="15" x14ac:dyDescent="0.2">
      <c r="A15" s="184" t="s">
        <v>312</v>
      </c>
      <c r="B15" s="187" t="s">
        <v>230</v>
      </c>
      <c r="C15" s="173"/>
      <c r="D15" s="183"/>
      <c r="E15" s="183"/>
    </row>
    <row r="16" spans="1:5" ht="15" x14ac:dyDescent="0.2">
      <c r="A16" s="184" t="s">
        <v>313</v>
      </c>
      <c r="B16" s="187" t="s">
        <v>229</v>
      </c>
      <c r="C16" s="173"/>
      <c r="D16" s="183"/>
      <c r="E16" s="183"/>
    </row>
    <row r="17" spans="1:5" ht="15" x14ac:dyDescent="0.2">
      <c r="A17" s="184" t="s">
        <v>314</v>
      </c>
      <c r="B17" s="187" t="s">
        <v>228</v>
      </c>
      <c r="C17" s="173"/>
      <c r="D17" s="183"/>
      <c r="E17" s="183"/>
    </row>
    <row r="18" spans="1:5" ht="15" x14ac:dyDescent="0.2">
      <c r="A18" s="184" t="s">
        <v>315</v>
      </c>
      <c r="B18" s="187" t="s">
        <v>227</v>
      </c>
      <c r="C18" s="173"/>
      <c r="D18" s="183"/>
      <c r="E18" s="183"/>
    </row>
    <row r="19" spans="1:5" ht="15" x14ac:dyDescent="0.2">
      <c r="A19" s="184" t="s">
        <v>316</v>
      </c>
      <c r="B19" s="187" t="s">
        <v>226</v>
      </c>
      <c r="C19" s="173"/>
      <c r="D19" s="183"/>
      <c r="E19" s="183"/>
    </row>
    <row r="20" spans="1:5" ht="15" x14ac:dyDescent="0.2">
      <c r="A20" s="184" t="s">
        <v>317</v>
      </c>
      <c r="B20" s="187" t="s">
        <v>225</v>
      </c>
      <c r="C20" s="173"/>
      <c r="D20" s="183"/>
      <c r="E20" s="183"/>
    </row>
    <row r="21" spans="1:5" ht="15" x14ac:dyDescent="0.2">
      <c r="A21" s="184" t="s">
        <v>318</v>
      </c>
      <c r="B21" s="187" t="s">
        <v>224</v>
      </c>
      <c r="C21" s="173"/>
      <c r="D21" s="183"/>
      <c r="E21" s="183"/>
    </row>
    <row r="22" spans="1:5" ht="15" x14ac:dyDescent="0.2">
      <c r="A22" s="184" t="s">
        <v>319</v>
      </c>
      <c r="B22" s="187" t="s">
        <v>223</v>
      </c>
      <c r="C22" s="173"/>
      <c r="D22" s="183"/>
      <c r="E22" s="183"/>
    </row>
    <row r="23" spans="1:5" ht="15" x14ac:dyDescent="0.2">
      <c r="A23" s="184" t="s">
        <v>320</v>
      </c>
      <c r="B23" s="187" t="s">
        <v>222</v>
      </c>
      <c r="C23" s="173"/>
      <c r="D23" s="183"/>
      <c r="E23" s="183"/>
    </row>
    <row r="24" spans="1:5" ht="15" x14ac:dyDescent="0.2">
      <c r="A24" s="184" t="s">
        <v>321</v>
      </c>
      <c r="B24" s="187" t="s">
        <v>221</v>
      </c>
      <c r="C24" s="173"/>
      <c r="D24" s="183"/>
      <c r="E24" s="183"/>
    </row>
    <row r="25" spans="1:5" ht="15" x14ac:dyDescent="0.2">
      <c r="A25" s="184" t="s">
        <v>322</v>
      </c>
      <c r="B25" s="187" t="s">
        <v>220</v>
      </c>
      <c r="C25" s="173"/>
      <c r="D25" s="183"/>
      <c r="E25" s="183"/>
    </row>
    <row r="26" spans="1:5" ht="15" x14ac:dyDescent="0.2">
      <c r="A26" s="184" t="s">
        <v>323</v>
      </c>
      <c r="B26" s="187" t="s">
        <v>219</v>
      </c>
      <c r="C26" s="173"/>
      <c r="D26" s="183"/>
      <c r="E26" s="183"/>
    </row>
    <row r="27" spans="1:5" ht="15" x14ac:dyDescent="0.25">
      <c r="A27" s="184" t="s">
        <v>324</v>
      </c>
      <c r="B27" s="187" t="s">
        <v>218</v>
      </c>
      <c r="C27" s="175">
        <v>273</v>
      </c>
      <c r="D27" s="183">
        <v>106</v>
      </c>
      <c r="E27" s="183">
        <v>167</v>
      </c>
    </row>
    <row r="28" spans="1:5" ht="15" x14ac:dyDescent="0.2">
      <c r="A28" s="184" t="s">
        <v>325</v>
      </c>
      <c r="B28" s="187" t="s">
        <v>217</v>
      </c>
      <c r="C28" s="173"/>
      <c r="D28" s="183"/>
      <c r="E28" s="183"/>
    </row>
    <row r="29" spans="1:5" ht="15" x14ac:dyDescent="0.2">
      <c r="A29" s="184" t="s">
        <v>326</v>
      </c>
      <c r="B29" s="187" t="s">
        <v>216</v>
      </c>
      <c r="C29" s="173"/>
      <c r="D29" s="183"/>
      <c r="E29" s="183"/>
    </row>
    <row r="30" spans="1:5" ht="15" x14ac:dyDescent="0.2">
      <c r="A30" s="184" t="s">
        <v>327</v>
      </c>
      <c r="B30" s="187" t="s">
        <v>215</v>
      </c>
      <c r="C30" s="173"/>
      <c r="D30" s="183"/>
      <c r="E30" s="183"/>
    </row>
    <row r="31" spans="1:5" ht="15" x14ac:dyDescent="0.2">
      <c r="A31" s="184" t="s">
        <v>328</v>
      </c>
      <c r="B31" s="187" t="s">
        <v>214</v>
      </c>
      <c r="C31" s="173"/>
      <c r="D31" s="183"/>
      <c r="E31" s="183"/>
    </row>
    <row r="32" spans="1:5" ht="15" x14ac:dyDescent="0.2">
      <c r="A32" s="184" t="s">
        <v>329</v>
      </c>
      <c r="B32" s="187" t="s">
        <v>213</v>
      </c>
      <c r="C32" s="173"/>
      <c r="D32" s="183"/>
      <c r="E32" s="183"/>
    </row>
    <row r="33" spans="1:5" ht="15" x14ac:dyDescent="0.2">
      <c r="A33" s="184" t="s">
        <v>330</v>
      </c>
      <c r="B33" s="187" t="s">
        <v>212</v>
      </c>
      <c r="C33" s="173"/>
      <c r="D33" s="183"/>
      <c r="E33" s="183"/>
    </row>
    <row r="34" spans="1:5" ht="15" x14ac:dyDescent="0.2">
      <c r="A34" s="184" t="s">
        <v>331</v>
      </c>
      <c r="B34" s="187" t="s">
        <v>211</v>
      </c>
      <c r="C34" s="173"/>
      <c r="D34" s="183"/>
      <c r="E34" s="183"/>
    </row>
    <row r="35" spans="1:5" ht="15" x14ac:dyDescent="0.2">
      <c r="A35" s="184" t="s">
        <v>332</v>
      </c>
      <c r="B35" s="187" t="s">
        <v>210</v>
      </c>
      <c r="C35" s="173"/>
      <c r="D35" s="183"/>
      <c r="E35" s="183"/>
    </row>
    <row r="36" spans="1:5" ht="15" x14ac:dyDescent="0.2">
      <c r="A36" s="184" t="s">
        <v>333</v>
      </c>
      <c r="B36" s="187" t="s">
        <v>209</v>
      </c>
      <c r="C36" s="173"/>
      <c r="D36" s="183"/>
      <c r="E36" s="183"/>
    </row>
    <row r="37" spans="1:5" ht="15" x14ac:dyDescent="0.25">
      <c r="A37" s="184" t="s">
        <v>334</v>
      </c>
      <c r="B37" s="187" t="s">
        <v>208</v>
      </c>
      <c r="C37" s="175">
        <v>576</v>
      </c>
      <c r="D37" s="183">
        <v>123</v>
      </c>
      <c r="E37" s="183">
        <v>453</v>
      </c>
    </row>
    <row r="38" spans="1:5" ht="15" x14ac:dyDescent="0.2">
      <c r="A38" s="184" t="s">
        <v>335</v>
      </c>
      <c r="B38" s="187" t="s">
        <v>207</v>
      </c>
      <c r="C38" s="173"/>
      <c r="D38" s="183"/>
      <c r="E38" s="183"/>
    </row>
    <row r="39" spans="1:5" ht="15" x14ac:dyDescent="0.25">
      <c r="A39" s="184" t="s">
        <v>336</v>
      </c>
      <c r="B39" s="187" t="s">
        <v>206</v>
      </c>
      <c r="C39" s="175">
        <v>3</v>
      </c>
      <c r="D39" s="183">
        <v>1</v>
      </c>
      <c r="E39" s="183">
        <v>2</v>
      </c>
    </row>
    <row r="40" spans="1:5" ht="15" x14ac:dyDescent="0.2">
      <c r="A40" s="184" t="s">
        <v>337</v>
      </c>
      <c r="B40" s="187" t="s">
        <v>205</v>
      </c>
      <c r="C40" s="173"/>
      <c r="D40" s="183"/>
      <c r="E40" s="183"/>
    </row>
    <row r="41" spans="1:5" ht="15" x14ac:dyDescent="0.2">
      <c r="A41" s="184" t="s">
        <v>338</v>
      </c>
      <c r="B41" s="187" t="s">
        <v>204</v>
      </c>
      <c r="C41" s="173"/>
      <c r="D41" s="183"/>
      <c r="E41" s="183"/>
    </row>
    <row r="42" spans="1:5" ht="15" x14ac:dyDescent="0.2">
      <c r="A42" s="184" t="s">
        <v>339</v>
      </c>
      <c r="B42" s="187" t="s">
        <v>203</v>
      </c>
      <c r="C42" s="173"/>
      <c r="D42" s="183"/>
      <c r="E42" s="183"/>
    </row>
    <row r="43" spans="1:5" ht="15" x14ac:dyDescent="0.2">
      <c r="A43" s="184" t="s">
        <v>340</v>
      </c>
      <c r="B43" s="187" t="s">
        <v>202</v>
      </c>
      <c r="C43" s="173"/>
      <c r="D43" s="183"/>
      <c r="E43" s="183"/>
    </row>
    <row r="44" spans="1:5" ht="15" x14ac:dyDescent="0.2">
      <c r="A44" s="184" t="s">
        <v>341</v>
      </c>
      <c r="B44" s="187" t="s">
        <v>201</v>
      </c>
      <c r="C44" s="173"/>
      <c r="D44" s="183"/>
      <c r="E44" s="183"/>
    </row>
    <row r="45" spans="1:5" ht="15" x14ac:dyDescent="0.25">
      <c r="A45" s="184" t="s">
        <v>342</v>
      </c>
      <c r="B45" s="187" t="s">
        <v>200</v>
      </c>
      <c r="C45" s="175">
        <v>19</v>
      </c>
      <c r="D45" s="183">
        <v>3</v>
      </c>
      <c r="E45" s="183">
        <v>16</v>
      </c>
    </row>
    <row r="46" spans="1:5" ht="15" x14ac:dyDescent="0.25">
      <c r="A46" s="184" t="s">
        <v>343</v>
      </c>
      <c r="B46" s="187" t="s">
        <v>199</v>
      </c>
      <c r="C46" s="175">
        <v>8</v>
      </c>
      <c r="D46" s="183">
        <v>2</v>
      </c>
      <c r="E46" s="183">
        <v>6</v>
      </c>
    </row>
    <row r="47" spans="1:5" ht="15" x14ac:dyDescent="0.2">
      <c r="A47" s="184" t="s">
        <v>344</v>
      </c>
      <c r="B47" s="187" t="s">
        <v>198</v>
      </c>
      <c r="C47" s="173"/>
      <c r="D47" s="183"/>
      <c r="E47" s="183"/>
    </row>
    <row r="48" spans="1:5" ht="15" x14ac:dyDescent="0.2">
      <c r="A48" s="184" t="s">
        <v>345</v>
      </c>
      <c r="B48" s="187" t="s">
        <v>197</v>
      </c>
      <c r="C48" s="173"/>
      <c r="D48" s="183"/>
      <c r="E48" s="183"/>
    </row>
    <row r="49" spans="1:5" ht="15" x14ac:dyDescent="0.25">
      <c r="A49" s="184" t="s">
        <v>346</v>
      </c>
      <c r="B49" s="187" t="s">
        <v>196</v>
      </c>
      <c r="C49" s="175">
        <v>7</v>
      </c>
      <c r="D49" s="183"/>
      <c r="E49" s="183">
        <v>7</v>
      </c>
    </row>
    <row r="50" spans="1:5" ht="15" x14ac:dyDescent="0.2">
      <c r="A50" s="184" t="s">
        <v>347</v>
      </c>
      <c r="B50" s="187" t="s">
        <v>195</v>
      </c>
      <c r="C50" s="173"/>
      <c r="D50" s="183"/>
      <c r="E50" s="183"/>
    </row>
    <row r="51" spans="1:5" ht="15" x14ac:dyDescent="0.2">
      <c r="A51" s="184" t="s">
        <v>348</v>
      </c>
      <c r="B51" s="187" t="s">
        <v>194</v>
      </c>
      <c r="C51" s="173"/>
      <c r="D51" s="183"/>
      <c r="E51" s="183"/>
    </row>
    <row r="52" spans="1:5" ht="15" x14ac:dyDescent="0.2">
      <c r="A52" s="184" t="s">
        <v>349</v>
      </c>
      <c r="B52" s="187" t="s">
        <v>193</v>
      </c>
      <c r="C52" s="173"/>
      <c r="D52" s="183"/>
      <c r="E52" s="183"/>
    </row>
    <row r="53" spans="1:5" ht="15" x14ac:dyDescent="0.25">
      <c r="A53" s="184" t="s">
        <v>350</v>
      </c>
      <c r="B53" s="187" t="s">
        <v>192</v>
      </c>
      <c r="C53" s="175">
        <v>13</v>
      </c>
      <c r="D53" s="183">
        <v>3</v>
      </c>
      <c r="E53" s="183">
        <v>10</v>
      </c>
    </row>
    <row r="54" spans="1:5" ht="15" x14ac:dyDescent="0.2">
      <c r="A54" s="184" t="s">
        <v>351</v>
      </c>
      <c r="B54" s="187" t="s">
        <v>191</v>
      </c>
      <c r="C54" s="173"/>
      <c r="D54" s="183"/>
      <c r="E54" s="183"/>
    </row>
    <row r="55" spans="1:5" ht="15" x14ac:dyDescent="0.2">
      <c r="A55" s="184" t="s">
        <v>352</v>
      </c>
      <c r="B55" s="187" t="s">
        <v>190</v>
      </c>
      <c r="C55" s="173"/>
      <c r="D55" s="183"/>
      <c r="E55" s="183"/>
    </row>
    <row r="56" spans="1:5" ht="15" x14ac:dyDescent="0.2">
      <c r="A56" s="184" t="s">
        <v>353</v>
      </c>
      <c r="B56" s="187" t="s">
        <v>189</v>
      </c>
      <c r="C56" s="173"/>
      <c r="D56" s="183"/>
      <c r="E56" s="183"/>
    </row>
    <row r="57" spans="1:5" ht="15" x14ac:dyDescent="0.2">
      <c r="A57" s="184" t="s">
        <v>354</v>
      </c>
      <c r="B57" s="187" t="s">
        <v>188</v>
      </c>
      <c r="C57" s="173"/>
      <c r="D57" s="183"/>
      <c r="E57" s="183"/>
    </row>
    <row r="58" spans="1:5" ht="15" x14ac:dyDescent="0.2">
      <c r="A58" s="184" t="s">
        <v>355</v>
      </c>
      <c r="B58" s="187" t="s">
        <v>187</v>
      </c>
      <c r="C58" s="173"/>
      <c r="D58" s="183"/>
      <c r="E58" s="183"/>
    </row>
    <row r="59" spans="1:5" ht="15" x14ac:dyDescent="0.2">
      <c r="A59" s="184" t="s">
        <v>356</v>
      </c>
      <c r="B59" s="187" t="s">
        <v>186</v>
      </c>
      <c r="C59" s="173"/>
      <c r="D59" s="183"/>
      <c r="E59" s="183"/>
    </row>
    <row r="60" spans="1:5" ht="15" x14ac:dyDescent="0.2">
      <c r="A60" s="184" t="s">
        <v>357</v>
      </c>
      <c r="B60" s="187" t="s">
        <v>185</v>
      </c>
      <c r="C60" s="173"/>
      <c r="D60" s="183"/>
      <c r="E60" s="183"/>
    </row>
    <row r="61" spans="1:5" ht="15" x14ac:dyDescent="0.2">
      <c r="A61" s="184" t="s">
        <v>358</v>
      </c>
      <c r="B61" s="187" t="s">
        <v>184</v>
      </c>
      <c r="C61" s="173"/>
      <c r="D61" s="183"/>
      <c r="E61" s="183"/>
    </row>
    <row r="62" spans="1:5" ht="15" x14ac:dyDescent="0.2">
      <c r="A62" s="184" t="s">
        <v>359</v>
      </c>
      <c r="B62" s="187" t="s">
        <v>183</v>
      </c>
      <c r="C62" s="173"/>
      <c r="D62" s="183"/>
      <c r="E62" s="183"/>
    </row>
    <row r="63" spans="1:5" ht="15" x14ac:dyDescent="0.2">
      <c r="A63" s="184" t="s">
        <v>360</v>
      </c>
      <c r="B63" s="187" t="s">
        <v>182</v>
      </c>
      <c r="C63" s="173"/>
      <c r="D63" s="183"/>
      <c r="E63" s="183"/>
    </row>
    <row r="64" spans="1:5" ht="15" x14ac:dyDescent="0.2">
      <c r="A64" s="184" t="s">
        <v>361</v>
      </c>
      <c r="B64" s="187" t="s">
        <v>181</v>
      </c>
      <c r="C64" s="173"/>
      <c r="D64" s="183"/>
      <c r="E64" s="183"/>
    </row>
    <row r="65" spans="1:5" ht="15" x14ac:dyDescent="0.2">
      <c r="A65" s="184" t="s">
        <v>362</v>
      </c>
      <c r="B65" s="187" t="s">
        <v>180</v>
      </c>
      <c r="C65" s="173"/>
      <c r="D65" s="183"/>
      <c r="E65" s="183"/>
    </row>
    <row r="66" spans="1:5" ht="15" x14ac:dyDescent="0.2">
      <c r="A66" s="184" t="s">
        <v>363</v>
      </c>
      <c r="B66" s="187" t="s">
        <v>179</v>
      </c>
      <c r="C66" s="173"/>
      <c r="D66" s="183"/>
      <c r="E66" s="183"/>
    </row>
    <row r="67" spans="1:5" ht="15" x14ac:dyDescent="0.2">
      <c r="A67" s="184" t="s">
        <v>364</v>
      </c>
      <c r="B67" s="187" t="s">
        <v>178</v>
      </c>
      <c r="C67" s="173"/>
      <c r="D67" s="183"/>
      <c r="E67" s="183"/>
    </row>
    <row r="68" spans="1:5" ht="15" x14ac:dyDescent="0.2">
      <c r="A68" s="184" t="s">
        <v>365</v>
      </c>
      <c r="B68" s="187" t="s">
        <v>177</v>
      </c>
      <c r="C68" s="173"/>
      <c r="D68" s="183"/>
      <c r="E68" s="183"/>
    </row>
    <row r="69" spans="1:5" ht="15" x14ac:dyDescent="0.2">
      <c r="A69" s="184" t="s">
        <v>366</v>
      </c>
      <c r="B69" s="187" t="s">
        <v>176</v>
      </c>
      <c r="C69" s="173"/>
      <c r="D69" s="183"/>
      <c r="E69" s="183"/>
    </row>
    <row r="70" spans="1:5" ht="15" x14ac:dyDescent="0.2">
      <c r="A70" s="184" t="s">
        <v>367</v>
      </c>
      <c r="B70" s="187" t="s">
        <v>175</v>
      </c>
      <c r="C70" s="173"/>
      <c r="D70" s="183"/>
      <c r="E70" s="183"/>
    </row>
    <row r="71" spans="1:5" x14ac:dyDescent="0.2">
      <c r="A71" s="185" t="s">
        <v>174</v>
      </c>
      <c r="B71" s="182"/>
      <c r="C71" s="173"/>
      <c r="D71" s="183"/>
      <c r="E71" s="183"/>
    </row>
    <row r="72" spans="1:5" ht="15" x14ac:dyDescent="0.2">
      <c r="B72" s="188" t="s">
        <v>660</v>
      </c>
      <c r="C72" s="183">
        <f>SUM(C2:C71)</f>
        <v>900</v>
      </c>
      <c r="D72" s="183">
        <f t="shared" ref="D72:E72" si="0">SUM(D2:D71)</f>
        <v>238</v>
      </c>
      <c r="E72" s="183">
        <f t="shared" si="0"/>
        <v>662</v>
      </c>
    </row>
  </sheetData>
  <sheetProtection password="C3C6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C4" activePane="bottomRight" state="frozen"/>
      <selection activeCell="M75" sqref="M75"/>
      <selection pane="topRight" activeCell="M75" sqref="M75"/>
      <selection pane="bottomLeft" activeCell="M75" sqref="M75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19" t="s">
        <v>167</v>
      </c>
      <c r="B1" s="220"/>
      <c r="C1" s="58" t="s">
        <v>510</v>
      </c>
      <c r="D1" s="47" t="s">
        <v>508</v>
      </c>
      <c r="E1" s="43" t="s">
        <v>509</v>
      </c>
      <c r="F1" s="43" t="s">
        <v>501</v>
      </c>
      <c r="G1" s="43" t="s">
        <v>502</v>
      </c>
      <c r="H1" s="44" t="s">
        <v>517</v>
      </c>
      <c r="I1" s="45" t="s">
        <v>503</v>
      </c>
      <c r="J1" s="46" t="s">
        <v>504</v>
      </c>
      <c r="K1" s="42" t="s">
        <v>505</v>
      </c>
      <c r="L1" s="42" t="s">
        <v>506</v>
      </c>
      <c r="M1" s="42" t="s">
        <v>507</v>
      </c>
    </row>
    <row r="2" spans="1:13" ht="13.9" customHeight="1" x14ac:dyDescent="0.25">
      <c r="A2" s="39"/>
      <c r="B2" s="38"/>
      <c r="C2" s="65">
        <v>1</v>
      </c>
      <c r="D2" s="29">
        <f t="shared" ref="D2:M2" si="0">C2+1</f>
        <v>2</v>
      </c>
      <c r="E2" s="29">
        <f t="shared" si="0"/>
        <v>3</v>
      </c>
      <c r="F2" s="29">
        <f t="shared" si="0"/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66" t="s">
        <v>91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15">
        <f>+'[1]Table 8 Membership 2.1.14'!O3</f>
        <v>0</v>
      </c>
      <c r="D4" s="54">
        <f>+'10.1.14_SIS'!CO5</f>
        <v>0</v>
      </c>
      <c r="E4" s="54">
        <f t="shared" ref="E4:E35" si="1">D4-C4</f>
        <v>0</v>
      </c>
      <c r="F4" s="54">
        <f t="shared" ref="F4:F35" si="2">IF(E4&gt;0,E4,0)</f>
        <v>0</v>
      </c>
      <c r="G4" s="54">
        <f t="shared" ref="G4:G35" si="3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 t="shared" ref="J4:J35" si="4">H4+I4</f>
        <v>5543.3384413349831</v>
      </c>
      <c r="K4" s="14">
        <f t="shared" ref="K4:K35" si="5">E4*J4</f>
        <v>0</v>
      </c>
      <c r="L4" s="13">
        <f t="shared" ref="L4:L35" si="6">IF(K4&gt;0,K4,0)</f>
        <v>0</v>
      </c>
      <c r="M4" s="13">
        <f t="shared" ref="M4:M35" si="7">IF(K4&lt;0,K4,0)</f>
        <v>0</v>
      </c>
    </row>
    <row r="5" spans="1:13" ht="14.25" x14ac:dyDescent="0.2">
      <c r="A5" s="59">
        <v>2</v>
      </c>
      <c r="B5" s="20" t="s">
        <v>162</v>
      </c>
      <c r="C5" s="15">
        <f>+'[1]Table 8 Membership 2.1.14'!O4</f>
        <v>0</v>
      </c>
      <c r="D5" s="54">
        <f>+'10.1.14_SIS'!CO6</f>
        <v>0</v>
      </c>
      <c r="E5" s="54">
        <f t="shared" si="1"/>
        <v>0</v>
      </c>
      <c r="F5" s="54">
        <f t="shared" si="2"/>
        <v>0</v>
      </c>
      <c r="G5" s="54">
        <f t="shared" si="3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si="4"/>
        <v>7158.9466417386639</v>
      </c>
      <c r="K5" s="14">
        <f t="shared" si="5"/>
        <v>0</v>
      </c>
      <c r="L5" s="13">
        <f t="shared" si="6"/>
        <v>0</v>
      </c>
      <c r="M5" s="13">
        <f t="shared" si="7"/>
        <v>0</v>
      </c>
    </row>
    <row r="6" spans="1:13" ht="14.25" x14ac:dyDescent="0.2">
      <c r="A6" s="59">
        <v>3</v>
      </c>
      <c r="B6" s="20" t="s">
        <v>161</v>
      </c>
      <c r="C6" s="15">
        <f>+'[1]Table 8 Membership 2.1.14'!O5</f>
        <v>0</v>
      </c>
      <c r="D6" s="54">
        <f>+'10.1.14_SIS'!CO7</f>
        <v>0</v>
      </c>
      <c r="E6" s="54">
        <f t="shared" si="1"/>
        <v>0</v>
      </c>
      <c r="F6" s="54">
        <f t="shared" si="2"/>
        <v>0</v>
      </c>
      <c r="G6" s="54">
        <f t="shared" si="3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4"/>
        <v>4752.026202739682</v>
      </c>
      <c r="K6" s="14">
        <f t="shared" si="5"/>
        <v>0</v>
      </c>
      <c r="L6" s="13">
        <f t="shared" si="6"/>
        <v>0</v>
      </c>
      <c r="M6" s="13">
        <f t="shared" si="7"/>
        <v>0</v>
      </c>
    </row>
    <row r="7" spans="1:13" ht="14.25" x14ac:dyDescent="0.2">
      <c r="A7" s="59">
        <v>4</v>
      </c>
      <c r="B7" s="20" t="s">
        <v>160</v>
      </c>
      <c r="C7" s="15">
        <f>+'[1]Table 8 Membership 2.1.14'!O6</f>
        <v>0</v>
      </c>
      <c r="D7" s="54">
        <f>+'10.1.14_SIS'!CO8</f>
        <v>0</v>
      </c>
      <c r="E7" s="54">
        <f t="shared" si="1"/>
        <v>0</v>
      </c>
      <c r="F7" s="54">
        <f t="shared" si="2"/>
        <v>0</v>
      </c>
      <c r="G7" s="54">
        <f t="shared" si="3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4"/>
        <v>6704.8181446878571</v>
      </c>
      <c r="K7" s="14">
        <f t="shared" si="5"/>
        <v>0</v>
      </c>
      <c r="L7" s="13">
        <f t="shared" si="6"/>
        <v>0</v>
      </c>
      <c r="M7" s="13">
        <f t="shared" si="7"/>
        <v>0</v>
      </c>
    </row>
    <row r="8" spans="1:13" ht="14.25" x14ac:dyDescent="0.2">
      <c r="A8" s="60">
        <v>5</v>
      </c>
      <c r="B8" s="22" t="s">
        <v>159</v>
      </c>
      <c r="C8" s="12">
        <f>+'[1]Table 8 Membership 2.1.14'!O7</f>
        <v>0</v>
      </c>
      <c r="D8" s="55">
        <f>+'10.1.14_SIS'!CO9</f>
        <v>0</v>
      </c>
      <c r="E8" s="55">
        <f t="shared" si="1"/>
        <v>0</v>
      </c>
      <c r="F8" s="55">
        <f t="shared" si="2"/>
        <v>0</v>
      </c>
      <c r="G8" s="55">
        <f t="shared" si="3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4"/>
        <v>5824.8505660099108</v>
      </c>
      <c r="K8" s="10">
        <f t="shared" si="5"/>
        <v>0</v>
      </c>
      <c r="L8" s="11">
        <f t="shared" si="6"/>
        <v>0</v>
      </c>
      <c r="M8" s="11">
        <f t="shared" si="7"/>
        <v>0</v>
      </c>
    </row>
    <row r="9" spans="1:13" ht="14.25" x14ac:dyDescent="0.2">
      <c r="A9" s="59">
        <v>6</v>
      </c>
      <c r="B9" s="20" t="s">
        <v>158</v>
      </c>
      <c r="C9" s="15">
        <f>+'[1]Table 8 Membership 2.1.14'!O8</f>
        <v>0</v>
      </c>
      <c r="D9" s="54">
        <f>+'10.1.14_SIS'!CO10</f>
        <v>0</v>
      </c>
      <c r="E9" s="54">
        <f t="shared" si="1"/>
        <v>0</v>
      </c>
      <c r="F9" s="54">
        <f t="shared" si="2"/>
        <v>0</v>
      </c>
      <c r="G9" s="54">
        <f t="shared" si="3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4"/>
        <v>5923.9886124955865</v>
      </c>
      <c r="K9" s="14">
        <f t="shared" si="5"/>
        <v>0</v>
      </c>
      <c r="L9" s="13">
        <f t="shared" si="6"/>
        <v>0</v>
      </c>
      <c r="M9" s="13">
        <f t="shared" si="7"/>
        <v>0</v>
      </c>
    </row>
    <row r="10" spans="1:13" ht="14.25" x14ac:dyDescent="0.2">
      <c r="A10" s="59">
        <v>7</v>
      </c>
      <c r="B10" s="20" t="s">
        <v>157</v>
      </c>
      <c r="C10" s="15">
        <f>+'[1]Table 8 Membership 2.1.14'!O9</f>
        <v>0</v>
      </c>
      <c r="D10" s="54">
        <f>+'10.1.14_SIS'!CO11</f>
        <v>0</v>
      </c>
      <c r="E10" s="54">
        <f t="shared" si="1"/>
        <v>0</v>
      </c>
      <c r="F10" s="54">
        <f t="shared" si="2"/>
        <v>0</v>
      </c>
      <c r="G10" s="54">
        <f t="shared" si="3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4"/>
        <v>2999.923196347032</v>
      </c>
      <c r="K10" s="14">
        <f t="shared" si="5"/>
        <v>0</v>
      </c>
      <c r="L10" s="13">
        <f t="shared" si="6"/>
        <v>0</v>
      </c>
      <c r="M10" s="13">
        <f t="shared" si="7"/>
        <v>0</v>
      </c>
    </row>
    <row r="11" spans="1:13" ht="14.25" x14ac:dyDescent="0.2">
      <c r="A11" s="59">
        <v>8</v>
      </c>
      <c r="B11" s="20" t="s">
        <v>156</v>
      </c>
      <c r="C11" s="15">
        <f>+'[1]Table 8 Membership 2.1.14'!O10</f>
        <v>0</v>
      </c>
      <c r="D11" s="54">
        <f>+'10.1.14_SIS'!CO12</f>
        <v>0</v>
      </c>
      <c r="E11" s="54">
        <f t="shared" si="1"/>
        <v>0</v>
      </c>
      <c r="F11" s="54">
        <f t="shared" si="2"/>
        <v>0</v>
      </c>
      <c r="G11" s="54">
        <f t="shared" si="3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4"/>
        <v>5395.5624595588542</v>
      </c>
      <c r="K11" s="14">
        <f t="shared" si="5"/>
        <v>0</v>
      </c>
      <c r="L11" s="13">
        <f t="shared" si="6"/>
        <v>0</v>
      </c>
      <c r="M11" s="13">
        <f t="shared" si="7"/>
        <v>0</v>
      </c>
    </row>
    <row r="12" spans="1:13" ht="14.25" x14ac:dyDescent="0.2">
      <c r="A12" s="59">
        <v>9</v>
      </c>
      <c r="B12" s="20" t="s">
        <v>155</v>
      </c>
      <c r="C12" s="15">
        <f>+'[1]Table 8 Membership 2.1.14'!O11</f>
        <v>0</v>
      </c>
      <c r="D12" s="54">
        <f>+'10.1.14_SIS'!CO13</f>
        <v>0</v>
      </c>
      <c r="E12" s="54">
        <f t="shared" si="1"/>
        <v>0</v>
      </c>
      <c r="F12" s="54">
        <f t="shared" si="2"/>
        <v>0</v>
      </c>
      <c r="G12" s="54">
        <f t="shared" si="3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4"/>
        <v>5377.221507204501</v>
      </c>
      <c r="K12" s="14">
        <f t="shared" si="5"/>
        <v>0</v>
      </c>
      <c r="L12" s="13">
        <f t="shared" si="6"/>
        <v>0</v>
      </c>
      <c r="M12" s="13">
        <f t="shared" si="7"/>
        <v>0</v>
      </c>
    </row>
    <row r="13" spans="1:13" ht="14.25" x14ac:dyDescent="0.2">
      <c r="A13" s="60">
        <v>10</v>
      </c>
      <c r="B13" s="22" t="s">
        <v>154</v>
      </c>
      <c r="C13" s="12">
        <f>+'[1]Table 8 Membership 2.1.14'!O12</f>
        <v>0</v>
      </c>
      <c r="D13" s="55">
        <f>+'10.1.14_SIS'!CO14</f>
        <v>0</v>
      </c>
      <c r="E13" s="55">
        <f t="shared" si="1"/>
        <v>0</v>
      </c>
      <c r="F13" s="55">
        <f t="shared" si="2"/>
        <v>0</v>
      </c>
      <c r="G13" s="55">
        <f t="shared" si="3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4"/>
        <v>4992.4147339184719</v>
      </c>
      <c r="K13" s="10">
        <f t="shared" si="5"/>
        <v>0</v>
      </c>
      <c r="L13" s="11">
        <f t="shared" si="6"/>
        <v>0</v>
      </c>
      <c r="M13" s="11">
        <f t="shared" si="7"/>
        <v>0</v>
      </c>
    </row>
    <row r="14" spans="1:13" ht="14.25" x14ac:dyDescent="0.2">
      <c r="A14" s="59">
        <v>11</v>
      </c>
      <c r="B14" s="20" t="s">
        <v>153</v>
      </c>
      <c r="C14" s="15">
        <f>+'[1]Table 8 Membership 2.1.14'!O13</f>
        <v>0</v>
      </c>
      <c r="D14" s="54">
        <f>+'10.1.14_SIS'!CO15</f>
        <v>0</v>
      </c>
      <c r="E14" s="54">
        <f t="shared" si="1"/>
        <v>0</v>
      </c>
      <c r="F14" s="54">
        <f t="shared" si="2"/>
        <v>0</v>
      </c>
      <c r="G14" s="54">
        <f t="shared" si="3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4"/>
        <v>7805.0872236353352</v>
      </c>
      <c r="K14" s="14">
        <f t="shared" si="5"/>
        <v>0</v>
      </c>
      <c r="L14" s="13">
        <f t="shared" si="6"/>
        <v>0</v>
      </c>
      <c r="M14" s="13">
        <f t="shared" si="7"/>
        <v>0</v>
      </c>
    </row>
    <row r="15" spans="1:13" ht="14.25" x14ac:dyDescent="0.2">
      <c r="A15" s="59">
        <v>12</v>
      </c>
      <c r="B15" s="20" t="s">
        <v>152</v>
      </c>
      <c r="C15" s="15">
        <f>+'[1]Table 8 Membership 2.1.14'!O14</f>
        <v>0</v>
      </c>
      <c r="D15" s="54">
        <f>+'10.1.14_SIS'!CO16</f>
        <v>0</v>
      </c>
      <c r="E15" s="54">
        <f t="shared" si="1"/>
        <v>0</v>
      </c>
      <c r="F15" s="54">
        <f t="shared" si="2"/>
        <v>0</v>
      </c>
      <c r="G15" s="54">
        <f t="shared" si="3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4"/>
        <v>2729.9140983606558</v>
      </c>
      <c r="K15" s="14">
        <f t="shared" si="5"/>
        <v>0</v>
      </c>
      <c r="L15" s="13">
        <f t="shared" si="6"/>
        <v>0</v>
      </c>
      <c r="M15" s="13">
        <f t="shared" si="7"/>
        <v>0</v>
      </c>
    </row>
    <row r="16" spans="1:13" ht="14.25" x14ac:dyDescent="0.2">
      <c r="A16" s="59">
        <v>13</v>
      </c>
      <c r="B16" s="20" t="s">
        <v>151</v>
      </c>
      <c r="C16" s="15">
        <f>+'[1]Table 8 Membership 2.1.14'!O15</f>
        <v>0</v>
      </c>
      <c r="D16" s="54">
        <f>+'10.1.14_SIS'!CO17</f>
        <v>0</v>
      </c>
      <c r="E16" s="54">
        <f t="shared" si="1"/>
        <v>0</v>
      </c>
      <c r="F16" s="54">
        <f t="shared" si="2"/>
        <v>0</v>
      </c>
      <c r="G16" s="54">
        <f t="shared" si="3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4"/>
        <v>7183.0597758332215</v>
      </c>
      <c r="K16" s="14">
        <f t="shared" si="5"/>
        <v>0</v>
      </c>
      <c r="L16" s="13">
        <f t="shared" si="6"/>
        <v>0</v>
      </c>
      <c r="M16" s="13">
        <f t="shared" si="7"/>
        <v>0</v>
      </c>
    </row>
    <row r="17" spans="1:13" ht="14.25" x14ac:dyDescent="0.2">
      <c r="A17" s="59">
        <v>14</v>
      </c>
      <c r="B17" s="20" t="s">
        <v>150</v>
      </c>
      <c r="C17" s="15">
        <f>+'[1]Table 8 Membership 2.1.14'!O16</f>
        <v>0</v>
      </c>
      <c r="D17" s="54">
        <f>+'10.1.14_SIS'!CO18</f>
        <v>0</v>
      </c>
      <c r="E17" s="54">
        <f t="shared" si="1"/>
        <v>0</v>
      </c>
      <c r="F17" s="54">
        <f t="shared" si="2"/>
        <v>0</v>
      </c>
      <c r="G17" s="54">
        <f t="shared" si="3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4"/>
        <v>6144.9309412499997</v>
      </c>
      <c r="K17" s="14">
        <f t="shared" si="5"/>
        <v>0</v>
      </c>
      <c r="L17" s="13">
        <f t="shared" si="6"/>
        <v>0</v>
      </c>
      <c r="M17" s="13">
        <f t="shared" si="7"/>
        <v>0</v>
      </c>
    </row>
    <row r="18" spans="1:13" ht="14.25" x14ac:dyDescent="0.2">
      <c r="A18" s="60">
        <v>15</v>
      </c>
      <c r="B18" s="22" t="s">
        <v>149</v>
      </c>
      <c r="C18" s="12">
        <f>+'[1]Table 8 Membership 2.1.14'!O17</f>
        <v>0</v>
      </c>
      <c r="D18" s="55">
        <f>+'10.1.14_SIS'!CO19</f>
        <v>0</v>
      </c>
      <c r="E18" s="55">
        <f t="shared" si="1"/>
        <v>0</v>
      </c>
      <c r="F18" s="55">
        <f t="shared" si="2"/>
        <v>0</v>
      </c>
      <c r="G18" s="55">
        <f t="shared" si="3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4"/>
        <v>6303.6285214059953</v>
      </c>
      <c r="K18" s="10">
        <f t="shared" si="5"/>
        <v>0</v>
      </c>
      <c r="L18" s="11">
        <f t="shared" si="6"/>
        <v>0</v>
      </c>
      <c r="M18" s="11">
        <f t="shared" si="7"/>
        <v>0</v>
      </c>
    </row>
    <row r="19" spans="1:13" ht="14.25" x14ac:dyDescent="0.2">
      <c r="A19" s="59">
        <v>16</v>
      </c>
      <c r="B19" s="20" t="s">
        <v>148</v>
      </c>
      <c r="C19" s="15">
        <f>+'[1]Table 8 Membership 2.1.14'!O18</f>
        <v>0</v>
      </c>
      <c r="D19" s="54">
        <f>+'10.1.14_SIS'!CO20</f>
        <v>0</v>
      </c>
      <c r="E19" s="54">
        <f t="shared" si="1"/>
        <v>0</v>
      </c>
      <c r="F19" s="54">
        <f t="shared" si="2"/>
        <v>0</v>
      </c>
      <c r="G19" s="54">
        <f t="shared" si="3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4"/>
        <v>2666.9794354342025</v>
      </c>
      <c r="K19" s="14">
        <f t="shared" si="5"/>
        <v>0</v>
      </c>
      <c r="L19" s="13">
        <f t="shared" si="6"/>
        <v>0</v>
      </c>
      <c r="M19" s="13">
        <f t="shared" si="7"/>
        <v>0</v>
      </c>
    </row>
    <row r="20" spans="1:13" ht="14.25" x14ac:dyDescent="0.2">
      <c r="A20" s="59">
        <v>17</v>
      </c>
      <c r="B20" s="20" t="s">
        <v>147</v>
      </c>
      <c r="C20" s="15">
        <f>+'[1]Table 8 Membership 2.1.14'!O19</f>
        <v>0</v>
      </c>
      <c r="D20" s="54">
        <f>+'10.1.14_SIS'!CO21</f>
        <v>0</v>
      </c>
      <c r="E20" s="54">
        <f t="shared" si="1"/>
        <v>0</v>
      </c>
      <c r="F20" s="54">
        <f t="shared" si="2"/>
        <v>0</v>
      </c>
      <c r="G20" s="54">
        <f t="shared" si="3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4"/>
        <v>4165.0756609935179</v>
      </c>
      <c r="K20" s="14">
        <f t="shared" si="5"/>
        <v>0</v>
      </c>
      <c r="L20" s="13">
        <f t="shared" si="6"/>
        <v>0</v>
      </c>
      <c r="M20" s="13">
        <f t="shared" si="7"/>
        <v>0</v>
      </c>
    </row>
    <row r="21" spans="1:13" ht="14.25" x14ac:dyDescent="0.2">
      <c r="A21" s="59">
        <v>18</v>
      </c>
      <c r="B21" s="20" t="s">
        <v>146</v>
      </c>
      <c r="C21" s="15">
        <f>+'[1]Table 8 Membership 2.1.14'!O20</f>
        <v>0</v>
      </c>
      <c r="D21" s="54">
        <f>+'10.1.14_SIS'!CO22</f>
        <v>0</v>
      </c>
      <c r="E21" s="54">
        <f t="shared" si="1"/>
        <v>0</v>
      </c>
      <c r="F21" s="54">
        <f t="shared" si="2"/>
        <v>0</v>
      </c>
      <c r="G21" s="54">
        <f t="shared" si="3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4"/>
        <v>7200.5033500475729</v>
      </c>
      <c r="K21" s="14">
        <f t="shared" si="5"/>
        <v>0</v>
      </c>
      <c r="L21" s="13">
        <f t="shared" si="6"/>
        <v>0</v>
      </c>
      <c r="M21" s="13">
        <f t="shared" si="7"/>
        <v>0</v>
      </c>
    </row>
    <row r="22" spans="1:13" ht="14.25" x14ac:dyDescent="0.2">
      <c r="A22" s="59">
        <v>19</v>
      </c>
      <c r="B22" s="20" t="s">
        <v>145</v>
      </c>
      <c r="C22" s="15">
        <f>+'[1]Table 8 Membership 2.1.14'!O21</f>
        <v>0</v>
      </c>
      <c r="D22" s="54">
        <f>+'10.1.14_SIS'!CO23</f>
        <v>0</v>
      </c>
      <c r="E22" s="54">
        <f t="shared" si="1"/>
        <v>0</v>
      </c>
      <c r="F22" s="54">
        <f t="shared" si="2"/>
        <v>0</v>
      </c>
      <c r="G22" s="54">
        <f t="shared" si="3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4"/>
        <v>6219.8221869460449</v>
      </c>
      <c r="K22" s="14">
        <f t="shared" si="5"/>
        <v>0</v>
      </c>
      <c r="L22" s="13">
        <f t="shared" si="6"/>
        <v>0</v>
      </c>
      <c r="M22" s="13">
        <f t="shared" si="7"/>
        <v>0</v>
      </c>
    </row>
    <row r="23" spans="1:13" ht="14.25" x14ac:dyDescent="0.2">
      <c r="A23" s="60">
        <v>20</v>
      </c>
      <c r="B23" s="22" t="s">
        <v>144</v>
      </c>
      <c r="C23" s="12">
        <f>+'[1]Table 8 Membership 2.1.14'!O22</f>
        <v>0</v>
      </c>
      <c r="D23" s="55">
        <f>+'10.1.14_SIS'!CO24</f>
        <v>0</v>
      </c>
      <c r="E23" s="55">
        <f t="shared" si="1"/>
        <v>0</v>
      </c>
      <c r="F23" s="55">
        <f t="shared" si="2"/>
        <v>0</v>
      </c>
      <c r="G23" s="55">
        <f t="shared" si="3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4"/>
        <v>5864.6901565562011</v>
      </c>
      <c r="K23" s="10">
        <f t="shared" si="5"/>
        <v>0</v>
      </c>
      <c r="L23" s="11">
        <f t="shared" si="6"/>
        <v>0</v>
      </c>
      <c r="M23" s="11">
        <f t="shared" si="7"/>
        <v>0</v>
      </c>
    </row>
    <row r="24" spans="1:13" ht="14.25" x14ac:dyDescent="0.2">
      <c r="A24" s="59">
        <v>21</v>
      </c>
      <c r="B24" s="20" t="s">
        <v>143</v>
      </c>
      <c r="C24" s="15">
        <f>+'[1]Table 8 Membership 2.1.14'!O23</f>
        <v>0</v>
      </c>
      <c r="D24" s="54">
        <f>+'10.1.14_SIS'!CO25</f>
        <v>0</v>
      </c>
      <c r="E24" s="54">
        <f t="shared" si="1"/>
        <v>0</v>
      </c>
      <c r="F24" s="54">
        <f t="shared" si="2"/>
        <v>0</v>
      </c>
      <c r="G24" s="54">
        <f t="shared" si="3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4"/>
        <v>6692.6542295867766</v>
      </c>
      <c r="K24" s="14">
        <f t="shared" si="5"/>
        <v>0</v>
      </c>
      <c r="L24" s="13">
        <f t="shared" si="6"/>
        <v>0</v>
      </c>
      <c r="M24" s="13">
        <f t="shared" si="7"/>
        <v>0</v>
      </c>
    </row>
    <row r="25" spans="1:13" ht="14.25" x14ac:dyDescent="0.2">
      <c r="A25" s="59">
        <v>22</v>
      </c>
      <c r="B25" s="20" t="s">
        <v>142</v>
      </c>
      <c r="C25" s="15">
        <f>+'[1]Table 8 Membership 2.1.14'!O24</f>
        <v>0</v>
      </c>
      <c r="D25" s="54">
        <f>+'10.1.14_SIS'!CO26</f>
        <v>0</v>
      </c>
      <c r="E25" s="54">
        <f t="shared" si="1"/>
        <v>0</v>
      </c>
      <c r="F25" s="54">
        <f t="shared" si="2"/>
        <v>0</v>
      </c>
      <c r="G25" s="54">
        <f t="shared" si="3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4"/>
        <v>6912.4699808195992</v>
      </c>
      <c r="K25" s="14">
        <f t="shared" si="5"/>
        <v>0</v>
      </c>
      <c r="L25" s="13">
        <f t="shared" si="6"/>
        <v>0</v>
      </c>
      <c r="M25" s="13">
        <f t="shared" si="7"/>
        <v>0</v>
      </c>
    </row>
    <row r="26" spans="1:13" ht="14.25" x14ac:dyDescent="0.2">
      <c r="A26" s="59">
        <v>23</v>
      </c>
      <c r="B26" s="20" t="s">
        <v>141</v>
      </c>
      <c r="C26" s="15">
        <f>+'[1]Table 8 Membership 2.1.14'!O25</f>
        <v>0</v>
      </c>
      <c r="D26" s="54">
        <f>+'10.1.14_SIS'!CO27</f>
        <v>0</v>
      </c>
      <c r="E26" s="54">
        <f t="shared" si="1"/>
        <v>0</v>
      </c>
      <c r="F26" s="54">
        <f t="shared" si="2"/>
        <v>0</v>
      </c>
      <c r="G26" s="54">
        <f t="shared" si="3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4"/>
        <v>5699.6015265979158</v>
      </c>
      <c r="K26" s="14">
        <f t="shared" si="5"/>
        <v>0</v>
      </c>
      <c r="L26" s="13">
        <f t="shared" si="6"/>
        <v>0</v>
      </c>
      <c r="M26" s="13">
        <f t="shared" si="7"/>
        <v>0</v>
      </c>
    </row>
    <row r="27" spans="1:13" ht="14.25" x14ac:dyDescent="0.2">
      <c r="A27" s="59">
        <v>24</v>
      </c>
      <c r="B27" s="20" t="s">
        <v>140</v>
      </c>
      <c r="C27" s="15">
        <f>+'[1]Table 8 Membership 2.1.14'!O26</f>
        <v>0</v>
      </c>
      <c r="D27" s="54">
        <f>+'10.1.14_SIS'!CO28</f>
        <v>0</v>
      </c>
      <c r="E27" s="54">
        <f t="shared" si="1"/>
        <v>0</v>
      </c>
      <c r="F27" s="54">
        <f t="shared" si="2"/>
        <v>0</v>
      </c>
      <c r="G27" s="54">
        <f t="shared" si="3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4"/>
        <v>3465.9240361576999</v>
      </c>
      <c r="K27" s="14">
        <f t="shared" si="5"/>
        <v>0</v>
      </c>
      <c r="L27" s="13">
        <f t="shared" si="6"/>
        <v>0</v>
      </c>
      <c r="M27" s="13">
        <f t="shared" si="7"/>
        <v>0</v>
      </c>
    </row>
    <row r="28" spans="1:13" ht="14.25" x14ac:dyDescent="0.2">
      <c r="A28" s="60">
        <v>25</v>
      </c>
      <c r="B28" s="22" t="s">
        <v>139</v>
      </c>
      <c r="C28" s="12">
        <f>+'[1]Table 8 Membership 2.1.14'!O27</f>
        <v>0</v>
      </c>
      <c r="D28" s="55">
        <f>+'10.1.14_SIS'!CO29</f>
        <v>0</v>
      </c>
      <c r="E28" s="55">
        <f t="shared" si="1"/>
        <v>0</v>
      </c>
      <c r="F28" s="55">
        <f t="shared" si="2"/>
        <v>0</v>
      </c>
      <c r="G28" s="55">
        <f t="shared" si="3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4"/>
        <v>4826.8020274945702</v>
      </c>
      <c r="K28" s="10">
        <f t="shared" si="5"/>
        <v>0</v>
      </c>
      <c r="L28" s="11">
        <f t="shared" si="6"/>
        <v>0</v>
      </c>
      <c r="M28" s="11">
        <f t="shared" si="7"/>
        <v>0</v>
      </c>
    </row>
    <row r="29" spans="1:13" ht="14.25" x14ac:dyDescent="0.2">
      <c r="A29" s="59">
        <v>26</v>
      </c>
      <c r="B29" s="20" t="s">
        <v>138</v>
      </c>
      <c r="C29" s="15">
        <f>+'[1]Table 8 Membership 2.1.14'!O28</f>
        <v>191</v>
      </c>
      <c r="D29" s="54">
        <f>+'10.1.14_SIS'!CO30</f>
        <v>289</v>
      </c>
      <c r="E29" s="54">
        <f t="shared" si="1"/>
        <v>98</v>
      </c>
      <c r="F29" s="54">
        <f t="shared" si="2"/>
        <v>98</v>
      </c>
      <c r="G29" s="54">
        <f t="shared" si="3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4"/>
        <v>4261.3949970570839</v>
      </c>
      <c r="K29" s="14">
        <f t="shared" si="5"/>
        <v>417616.70971159422</v>
      </c>
      <c r="L29" s="13">
        <f t="shared" si="6"/>
        <v>417616.70971159422</v>
      </c>
      <c r="M29" s="13">
        <f t="shared" si="7"/>
        <v>0</v>
      </c>
    </row>
    <row r="30" spans="1:13" ht="14.25" x14ac:dyDescent="0.2">
      <c r="A30" s="59">
        <v>27</v>
      </c>
      <c r="B30" s="20" t="s">
        <v>137</v>
      </c>
      <c r="C30" s="15">
        <f>+'[1]Table 8 Membership 2.1.14'!O29</f>
        <v>0</v>
      </c>
      <c r="D30" s="54">
        <f>+'10.1.14_SIS'!CO31</f>
        <v>0</v>
      </c>
      <c r="E30" s="54">
        <f t="shared" si="1"/>
        <v>0</v>
      </c>
      <c r="F30" s="54">
        <f t="shared" si="2"/>
        <v>0</v>
      </c>
      <c r="G30" s="54">
        <f t="shared" si="3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4"/>
        <v>6497.961383997701</v>
      </c>
      <c r="K30" s="14">
        <f t="shared" si="5"/>
        <v>0</v>
      </c>
      <c r="L30" s="13">
        <f t="shared" si="6"/>
        <v>0</v>
      </c>
      <c r="M30" s="13">
        <f t="shared" si="7"/>
        <v>0</v>
      </c>
    </row>
    <row r="31" spans="1:13" ht="14.25" x14ac:dyDescent="0.2">
      <c r="A31" s="59">
        <v>28</v>
      </c>
      <c r="B31" s="20" t="s">
        <v>136</v>
      </c>
      <c r="C31" s="15">
        <f>+'[1]Table 8 Membership 2.1.14'!O30</f>
        <v>0</v>
      </c>
      <c r="D31" s="54">
        <f>+'10.1.14_SIS'!CO32</f>
        <v>0</v>
      </c>
      <c r="E31" s="54">
        <f t="shared" si="1"/>
        <v>0</v>
      </c>
      <c r="F31" s="54">
        <f t="shared" si="2"/>
        <v>0</v>
      </c>
      <c r="G31" s="54">
        <f t="shared" si="3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4"/>
        <v>3831.8158846568822</v>
      </c>
      <c r="K31" s="14">
        <f t="shared" si="5"/>
        <v>0</v>
      </c>
      <c r="L31" s="13">
        <f t="shared" si="6"/>
        <v>0</v>
      </c>
      <c r="M31" s="13">
        <f t="shared" si="7"/>
        <v>0</v>
      </c>
    </row>
    <row r="32" spans="1:13" ht="14.25" x14ac:dyDescent="0.2">
      <c r="A32" s="59">
        <v>29</v>
      </c>
      <c r="B32" s="20" t="s">
        <v>135</v>
      </c>
      <c r="C32" s="15">
        <f>+'[1]Table 8 Membership 2.1.14'!O31</f>
        <v>0</v>
      </c>
      <c r="D32" s="54">
        <f>+'10.1.14_SIS'!CO33</f>
        <v>0</v>
      </c>
      <c r="E32" s="54">
        <f t="shared" si="1"/>
        <v>0</v>
      </c>
      <c r="F32" s="54">
        <f t="shared" si="2"/>
        <v>0</v>
      </c>
      <c r="G32" s="54">
        <f t="shared" si="3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4"/>
        <v>4593.9623210173722</v>
      </c>
      <c r="K32" s="14">
        <f t="shared" si="5"/>
        <v>0</v>
      </c>
      <c r="L32" s="13">
        <f t="shared" si="6"/>
        <v>0</v>
      </c>
      <c r="M32" s="13">
        <f t="shared" si="7"/>
        <v>0</v>
      </c>
    </row>
    <row r="33" spans="1:13" ht="14.25" x14ac:dyDescent="0.2">
      <c r="A33" s="60">
        <v>30</v>
      </c>
      <c r="B33" s="22" t="s">
        <v>134</v>
      </c>
      <c r="C33" s="12">
        <f>+'[1]Table 8 Membership 2.1.14'!O32</f>
        <v>0</v>
      </c>
      <c r="D33" s="55">
        <f>+'10.1.14_SIS'!CO34</f>
        <v>0</v>
      </c>
      <c r="E33" s="55">
        <f t="shared" si="1"/>
        <v>0</v>
      </c>
      <c r="F33" s="55">
        <f t="shared" si="2"/>
        <v>0</v>
      </c>
      <c r="G33" s="55">
        <f t="shared" si="3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4"/>
        <v>6531.7027273996764</v>
      </c>
      <c r="K33" s="10">
        <f t="shared" si="5"/>
        <v>0</v>
      </c>
      <c r="L33" s="11">
        <f t="shared" si="6"/>
        <v>0</v>
      </c>
      <c r="M33" s="11">
        <f t="shared" si="7"/>
        <v>0</v>
      </c>
    </row>
    <row r="34" spans="1:13" ht="14.25" x14ac:dyDescent="0.2">
      <c r="A34" s="59">
        <v>31</v>
      </c>
      <c r="B34" s="20" t="s">
        <v>133</v>
      </c>
      <c r="C34" s="15">
        <f>+'[1]Table 8 Membership 2.1.14'!O33</f>
        <v>0</v>
      </c>
      <c r="D34" s="54">
        <f>+'10.1.14_SIS'!CO35</f>
        <v>0</v>
      </c>
      <c r="E34" s="54">
        <f t="shared" si="1"/>
        <v>0</v>
      </c>
      <c r="F34" s="54">
        <f t="shared" si="2"/>
        <v>0</v>
      </c>
      <c r="G34" s="54">
        <f t="shared" si="3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4"/>
        <v>5141.447671686853</v>
      </c>
      <c r="K34" s="14">
        <f t="shared" si="5"/>
        <v>0</v>
      </c>
      <c r="L34" s="13">
        <f t="shared" si="6"/>
        <v>0</v>
      </c>
      <c r="M34" s="13">
        <f t="shared" si="7"/>
        <v>0</v>
      </c>
    </row>
    <row r="35" spans="1:13" ht="14.25" x14ac:dyDescent="0.2">
      <c r="A35" s="59">
        <v>32</v>
      </c>
      <c r="B35" s="20" t="s">
        <v>132</v>
      </c>
      <c r="C35" s="15">
        <f>+'[1]Table 8 Membership 2.1.14'!O34</f>
        <v>0</v>
      </c>
      <c r="D35" s="54">
        <f>+'10.1.14_SIS'!CO36</f>
        <v>0</v>
      </c>
      <c r="E35" s="54">
        <f t="shared" si="1"/>
        <v>0</v>
      </c>
      <c r="F35" s="54">
        <f t="shared" si="2"/>
        <v>0</v>
      </c>
      <c r="G35" s="54">
        <f t="shared" si="3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4"/>
        <v>6212.5891890611274</v>
      </c>
      <c r="K35" s="14">
        <f t="shared" si="5"/>
        <v>0</v>
      </c>
      <c r="L35" s="13">
        <f t="shared" si="6"/>
        <v>0</v>
      </c>
      <c r="M35" s="13">
        <f t="shared" si="7"/>
        <v>0</v>
      </c>
    </row>
    <row r="36" spans="1:13" ht="14.25" x14ac:dyDescent="0.2">
      <c r="A36" s="59">
        <v>33</v>
      </c>
      <c r="B36" s="20" t="s">
        <v>131</v>
      </c>
      <c r="C36" s="15">
        <f>+'[1]Table 8 Membership 2.1.14'!O35</f>
        <v>0</v>
      </c>
      <c r="D36" s="54">
        <f>+'10.1.14_SIS'!CO37</f>
        <v>0</v>
      </c>
      <c r="E36" s="54">
        <f t="shared" ref="E36:E67" si="8">D36-C36</f>
        <v>0</v>
      </c>
      <c r="F36" s="54">
        <f t="shared" ref="F36:F67" si="9">IF(E36&gt;0,E36,0)</f>
        <v>0</v>
      </c>
      <c r="G36" s="54">
        <f t="shared" ref="G36:G72" si="10">IF(E36&lt;0,E36,0)</f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ref="J36:J67" si="11">H36+I36</f>
        <v>6111.5354558085237</v>
      </c>
      <c r="K36" s="14">
        <f t="shared" ref="K36:K67" si="12">E36*J36</f>
        <v>0</v>
      </c>
      <c r="L36" s="13">
        <f t="shared" ref="L36:L67" si="13">IF(K36&gt;0,K36,0)</f>
        <v>0</v>
      </c>
      <c r="M36" s="13">
        <f t="shared" ref="M36:M72" si="14">IF(K36&lt;0,K36,0)</f>
        <v>0</v>
      </c>
    </row>
    <row r="37" spans="1:13" ht="14.25" x14ac:dyDescent="0.2">
      <c r="A37" s="59">
        <v>34</v>
      </c>
      <c r="B37" s="20" t="s">
        <v>130</v>
      </c>
      <c r="C37" s="15">
        <f>+'[1]Table 8 Membership 2.1.14'!O36</f>
        <v>0</v>
      </c>
      <c r="D37" s="54">
        <f>+'10.1.14_SIS'!CO38</f>
        <v>0</v>
      </c>
      <c r="E37" s="54">
        <f t="shared" si="8"/>
        <v>0</v>
      </c>
      <c r="F37" s="54">
        <f t="shared" si="9"/>
        <v>0</v>
      </c>
      <c r="G37" s="54">
        <f t="shared" si="10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11"/>
        <v>6936.2076842789011</v>
      </c>
      <c r="K37" s="14">
        <f t="shared" si="12"/>
        <v>0</v>
      </c>
      <c r="L37" s="13">
        <f t="shared" si="13"/>
        <v>0</v>
      </c>
      <c r="M37" s="13">
        <f t="shared" si="14"/>
        <v>0</v>
      </c>
    </row>
    <row r="38" spans="1:13" ht="14.25" x14ac:dyDescent="0.2">
      <c r="A38" s="60">
        <v>35</v>
      </c>
      <c r="B38" s="22" t="s">
        <v>129</v>
      </c>
      <c r="C38" s="12">
        <f>+'[1]Table 8 Membership 2.1.14'!O37</f>
        <v>0</v>
      </c>
      <c r="D38" s="55">
        <f>+'10.1.14_SIS'!CO39</f>
        <v>0</v>
      </c>
      <c r="E38" s="55">
        <f t="shared" si="8"/>
        <v>0</v>
      </c>
      <c r="F38" s="55">
        <f t="shared" si="9"/>
        <v>0</v>
      </c>
      <c r="G38" s="55">
        <f t="shared" si="10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11"/>
        <v>5704.2082060477605</v>
      </c>
      <c r="K38" s="10">
        <f t="shared" si="12"/>
        <v>0</v>
      </c>
      <c r="L38" s="11">
        <f t="shared" si="13"/>
        <v>0</v>
      </c>
      <c r="M38" s="11">
        <f t="shared" si="14"/>
        <v>0</v>
      </c>
    </row>
    <row r="39" spans="1:13" ht="14.25" x14ac:dyDescent="0.2">
      <c r="A39" s="59">
        <v>36</v>
      </c>
      <c r="B39" s="20" t="s">
        <v>128</v>
      </c>
      <c r="C39" s="15">
        <f>+'[1]Table 8 Membership 2.1.14'!O38</f>
        <v>158</v>
      </c>
      <c r="D39" s="54">
        <f>+'10.1.14_SIS'!CO40</f>
        <v>233</v>
      </c>
      <c r="E39" s="54">
        <f t="shared" si="8"/>
        <v>75</v>
      </c>
      <c r="F39" s="54">
        <f t="shared" si="9"/>
        <v>75</v>
      </c>
      <c r="G39" s="54">
        <f t="shared" si="10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11"/>
        <v>4348.7345590766217</v>
      </c>
      <c r="K39" s="14">
        <f t="shared" si="12"/>
        <v>326155.09193074662</v>
      </c>
      <c r="L39" s="13">
        <f t="shared" si="13"/>
        <v>326155.09193074662</v>
      </c>
      <c r="M39" s="13">
        <f t="shared" si="14"/>
        <v>0</v>
      </c>
    </row>
    <row r="40" spans="1:13" ht="14.25" x14ac:dyDescent="0.2">
      <c r="A40" s="59">
        <v>37</v>
      </c>
      <c r="B40" s="20" t="s">
        <v>127</v>
      </c>
      <c r="C40" s="15">
        <f>+'[1]Table 8 Membership 2.1.14'!O39</f>
        <v>0</v>
      </c>
      <c r="D40" s="54">
        <f>+'10.1.14_SIS'!CO41</f>
        <v>0</v>
      </c>
      <c r="E40" s="54">
        <f t="shared" si="8"/>
        <v>0</v>
      </c>
      <c r="F40" s="54">
        <f t="shared" si="9"/>
        <v>0</v>
      </c>
      <c r="G40" s="54">
        <f t="shared" si="10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11"/>
        <v>6318.9939260317688</v>
      </c>
      <c r="K40" s="14">
        <f t="shared" si="12"/>
        <v>0</v>
      </c>
      <c r="L40" s="13">
        <f t="shared" si="13"/>
        <v>0</v>
      </c>
      <c r="M40" s="13">
        <f t="shared" si="14"/>
        <v>0</v>
      </c>
    </row>
    <row r="41" spans="1:13" ht="14.25" x14ac:dyDescent="0.2">
      <c r="A41" s="59">
        <v>38</v>
      </c>
      <c r="B41" s="20" t="s">
        <v>126</v>
      </c>
      <c r="C41" s="15">
        <f>+'[1]Table 8 Membership 2.1.14'!O40</f>
        <v>7</v>
      </c>
      <c r="D41" s="54">
        <f>+'10.1.14_SIS'!CO42</f>
        <v>17</v>
      </c>
      <c r="E41" s="54">
        <f t="shared" si="8"/>
        <v>10</v>
      </c>
      <c r="F41" s="54">
        <f t="shared" si="9"/>
        <v>10</v>
      </c>
      <c r="G41" s="54">
        <f t="shared" si="10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11"/>
        <v>2918.7217552916882</v>
      </c>
      <c r="K41" s="14">
        <f t="shared" si="12"/>
        <v>29187.217552916882</v>
      </c>
      <c r="L41" s="13">
        <f t="shared" si="13"/>
        <v>29187.217552916882</v>
      </c>
      <c r="M41" s="13">
        <f t="shared" si="14"/>
        <v>0</v>
      </c>
    </row>
    <row r="42" spans="1:13" ht="14.25" x14ac:dyDescent="0.2">
      <c r="A42" s="59">
        <v>39</v>
      </c>
      <c r="B42" s="20" t="s">
        <v>125</v>
      </c>
      <c r="C42" s="15">
        <f>+'[1]Table 8 Membership 2.1.14'!O41</f>
        <v>0</v>
      </c>
      <c r="D42" s="54">
        <f>+'10.1.14_SIS'!CO43</f>
        <v>0</v>
      </c>
      <c r="E42" s="54">
        <f t="shared" si="8"/>
        <v>0</v>
      </c>
      <c r="F42" s="54">
        <f t="shared" si="9"/>
        <v>0</v>
      </c>
      <c r="G42" s="54">
        <f t="shared" si="10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11"/>
        <v>4436.561411357332</v>
      </c>
      <c r="K42" s="14">
        <f t="shared" si="12"/>
        <v>0</v>
      </c>
      <c r="L42" s="13">
        <f t="shared" si="13"/>
        <v>0</v>
      </c>
      <c r="M42" s="13">
        <f t="shared" si="14"/>
        <v>0</v>
      </c>
    </row>
    <row r="43" spans="1:13" ht="14.25" x14ac:dyDescent="0.2">
      <c r="A43" s="60">
        <v>40</v>
      </c>
      <c r="B43" s="22" t="s">
        <v>124</v>
      </c>
      <c r="C43" s="12">
        <f>+'[1]Table 8 Membership 2.1.14'!O42</f>
        <v>0</v>
      </c>
      <c r="D43" s="55">
        <f>+'10.1.14_SIS'!CO44</f>
        <v>0</v>
      </c>
      <c r="E43" s="55">
        <f t="shared" si="8"/>
        <v>0</v>
      </c>
      <c r="F43" s="55">
        <f t="shared" si="9"/>
        <v>0</v>
      </c>
      <c r="G43" s="55">
        <f t="shared" si="10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11"/>
        <v>5822.0810285698408</v>
      </c>
      <c r="K43" s="10">
        <f t="shared" si="12"/>
        <v>0</v>
      </c>
      <c r="L43" s="11">
        <f t="shared" si="13"/>
        <v>0</v>
      </c>
      <c r="M43" s="11">
        <f t="shared" si="14"/>
        <v>0</v>
      </c>
    </row>
    <row r="44" spans="1:13" ht="14.25" x14ac:dyDescent="0.2">
      <c r="A44" s="59">
        <v>41</v>
      </c>
      <c r="B44" s="20" t="s">
        <v>123</v>
      </c>
      <c r="C44" s="15">
        <f>+'[1]Table 8 Membership 2.1.14'!O43</f>
        <v>0</v>
      </c>
      <c r="D44" s="54">
        <f>+'10.1.14_SIS'!CO45</f>
        <v>0</v>
      </c>
      <c r="E44" s="54">
        <f t="shared" si="8"/>
        <v>0</v>
      </c>
      <c r="F44" s="54">
        <f t="shared" si="9"/>
        <v>0</v>
      </c>
      <c r="G44" s="54">
        <f t="shared" si="10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11"/>
        <v>4177.4148574716473</v>
      </c>
      <c r="K44" s="14">
        <f t="shared" si="12"/>
        <v>0</v>
      </c>
      <c r="L44" s="13">
        <f t="shared" si="13"/>
        <v>0</v>
      </c>
      <c r="M44" s="13">
        <f t="shared" si="14"/>
        <v>0</v>
      </c>
    </row>
    <row r="45" spans="1:13" ht="14.25" x14ac:dyDescent="0.2">
      <c r="A45" s="59">
        <v>42</v>
      </c>
      <c r="B45" s="20" t="s">
        <v>122</v>
      </c>
      <c r="C45" s="15">
        <f>+'[1]Table 8 Membership 2.1.14'!O44</f>
        <v>0</v>
      </c>
      <c r="D45" s="54">
        <f>+'10.1.14_SIS'!CO46</f>
        <v>0</v>
      </c>
      <c r="E45" s="54">
        <f t="shared" si="8"/>
        <v>0</v>
      </c>
      <c r="F45" s="54">
        <f t="shared" si="9"/>
        <v>0</v>
      </c>
      <c r="G45" s="54">
        <f t="shared" si="10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11"/>
        <v>5647.8877751368682</v>
      </c>
      <c r="K45" s="14">
        <f t="shared" si="12"/>
        <v>0</v>
      </c>
      <c r="L45" s="13">
        <f t="shared" si="13"/>
        <v>0</v>
      </c>
      <c r="M45" s="13">
        <f t="shared" si="14"/>
        <v>0</v>
      </c>
    </row>
    <row r="46" spans="1:13" ht="14.25" x14ac:dyDescent="0.2">
      <c r="A46" s="59">
        <v>43</v>
      </c>
      <c r="B46" s="20" t="s">
        <v>121</v>
      </c>
      <c r="C46" s="15">
        <f>+'[1]Table 8 Membership 2.1.14'!O45</f>
        <v>0</v>
      </c>
      <c r="D46" s="54">
        <f>+'10.1.14_SIS'!CO47</f>
        <v>0</v>
      </c>
      <c r="E46" s="54">
        <f t="shared" si="8"/>
        <v>0</v>
      </c>
      <c r="F46" s="54">
        <f t="shared" si="9"/>
        <v>0</v>
      </c>
      <c r="G46" s="54">
        <f t="shared" si="10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11"/>
        <v>6363.3538720594697</v>
      </c>
      <c r="K46" s="14">
        <f t="shared" si="12"/>
        <v>0</v>
      </c>
      <c r="L46" s="13">
        <f t="shared" si="13"/>
        <v>0</v>
      </c>
      <c r="M46" s="13">
        <f t="shared" si="14"/>
        <v>0</v>
      </c>
    </row>
    <row r="47" spans="1:13" ht="14.25" x14ac:dyDescent="0.2">
      <c r="A47" s="59">
        <v>44</v>
      </c>
      <c r="B47" s="20" t="s">
        <v>120</v>
      </c>
      <c r="C47" s="15">
        <f>+'[1]Table 8 Membership 2.1.14'!O46</f>
        <v>1</v>
      </c>
      <c r="D47" s="54">
        <f>+'10.1.14_SIS'!CO48</f>
        <v>1</v>
      </c>
      <c r="E47" s="54">
        <f t="shared" si="8"/>
        <v>0</v>
      </c>
      <c r="F47" s="54">
        <f t="shared" si="9"/>
        <v>0</v>
      </c>
      <c r="G47" s="54">
        <f t="shared" si="10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11"/>
        <v>5560.7558151820358</v>
      </c>
      <c r="K47" s="14">
        <f t="shared" si="12"/>
        <v>0</v>
      </c>
      <c r="L47" s="13">
        <f t="shared" si="13"/>
        <v>0</v>
      </c>
      <c r="M47" s="13">
        <f t="shared" si="14"/>
        <v>0</v>
      </c>
    </row>
    <row r="48" spans="1:13" ht="14.25" x14ac:dyDescent="0.2">
      <c r="A48" s="60">
        <v>45</v>
      </c>
      <c r="B48" s="22" t="s">
        <v>119</v>
      </c>
      <c r="C48" s="12">
        <f>+'[1]Table 8 Membership 2.1.14'!O47</f>
        <v>0</v>
      </c>
      <c r="D48" s="55">
        <f>+'10.1.14_SIS'!CO49</f>
        <v>0</v>
      </c>
      <c r="E48" s="55">
        <f t="shared" si="8"/>
        <v>0</v>
      </c>
      <c r="F48" s="55">
        <f t="shared" si="9"/>
        <v>0</v>
      </c>
      <c r="G48" s="55">
        <f t="shared" si="10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11"/>
        <v>2808.0072499469102</v>
      </c>
      <c r="K48" s="10">
        <f t="shared" si="12"/>
        <v>0</v>
      </c>
      <c r="L48" s="11">
        <f t="shared" si="13"/>
        <v>0</v>
      </c>
      <c r="M48" s="11">
        <f t="shared" si="14"/>
        <v>0</v>
      </c>
    </row>
    <row r="49" spans="1:13" ht="14.25" x14ac:dyDescent="0.2">
      <c r="A49" s="59">
        <v>46</v>
      </c>
      <c r="B49" s="20" t="s">
        <v>118</v>
      </c>
      <c r="C49" s="15">
        <f>+'[1]Table 8 Membership 2.1.14'!O48</f>
        <v>0</v>
      </c>
      <c r="D49" s="54">
        <f>+'10.1.14_SIS'!CO50</f>
        <v>0</v>
      </c>
      <c r="E49" s="54">
        <f t="shared" si="8"/>
        <v>0</v>
      </c>
      <c r="F49" s="54">
        <f t="shared" si="9"/>
        <v>0</v>
      </c>
      <c r="G49" s="54">
        <f t="shared" si="10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11"/>
        <v>6779.2744468088385</v>
      </c>
      <c r="K49" s="14">
        <f t="shared" si="12"/>
        <v>0</v>
      </c>
      <c r="L49" s="13">
        <f t="shared" si="13"/>
        <v>0</v>
      </c>
      <c r="M49" s="13">
        <f t="shared" si="14"/>
        <v>0</v>
      </c>
    </row>
    <row r="50" spans="1:13" ht="14.25" x14ac:dyDescent="0.2">
      <c r="A50" s="59">
        <v>47</v>
      </c>
      <c r="B50" s="20" t="s">
        <v>117</v>
      </c>
      <c r="C50" s="15">
        <f>+'[1]Table 8 Membership 2.1.14'!O49</f>
        <v>0</v>
      </c>
      <c r="D50" s="54">
        <f>+'10.1.14_SIS'!CO51</f>
        <v>0</v>
      </c>
      <c r="E50" s="54">
        <f t="shared" si="8"/>
        <v>0</v>
      </c>
      <c r="F50" s="54">
        <f t="shared" si="9"/>
        <v>0</v>
      </c>
      <c r="G50" s="54">
        <f t="shared" si="10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11"/>
        <v>3434.9085257646739</v>
      </c>
      <c r="K50" s="14">
        <f t="shared" si="12"/>
        <v>0</v>
      </c>
      <c r="L50" s="13">
        <f t="shared" si="13"/>
        <v>0</v>
      </c>
      <c r="M50" s="13">
        <f t="shared" si="14"/>
        <v>0</v>
      </c>
    </row>
    <row r="51" spans="1:13" ht="14.25" x14ac:dyDescent="0.2">
      <c r="A51" s="59">
        <v>48</v>
      </c>
      <c r="B51" s="20" t="s">
        <v>116</v>
      </c>
      <c r="C51" s="15">
        <f>+'[1]Table 8 Membership 2.1.14'!O50</f>
        <v>0</v>
      </c>
      <c r="D51" s="54">
        <f>+'10.1.14_SIS'!CO52</f>
        <v>0</v>
      </c>
      <c r="E51" s="54">
        <f t="shared" si="8"/>
        <v>0</v>
      </c>
      <c r="F51" s="54">
        <f t="shared" si="9"/>
        <v>0</v>
      </c>
      <c r="G51" s="54">
        <f t="shared" si="10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11"/>
        <v>4854.4282529800721</v>
      </c>
      <c r="K51" s="14">
        <f t="shared" si="12"/>
        <v>0</v>
      </c>
      <c r="L51" s="13">
        <f t="shared" si="13"/>
        <v>0</v>
      </c>
      <c r="M51" s="13">
        <f t="shared" si="14"/>
        <v>0</v>
      </c>
    </row>
    <row r="52" spans="1:13" ht="14.25" x14ac:dyDescent="0.2">
      <c r="A52" s="59">
        <v>49</v>
      </c>
      <c r="B52" s="20" t="s">
        <v>115</v>
      </c>
      <c r="C52" s="15">
        <f>+'[1]Table 8 Membership 2.1.14'!O51</f>
        <v>0</v>
      </c>
      <c r="D52" s="54">
        <f>+'10.1.14_SIS'!CO53</f>
        <v>0</v>
      </c>
      <c r="E52" s="54">
        <f t="shared" si="8"/>
        <v>0</v>
      </c>
      <c r="F52" s="54">
        <f t="shared" si="9"/>
        <v>0</v>
      </c>
      <c r="G52" s="54">
        <f t="shared" si="10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11"/>
        <v>5570.3155315659187</v>
      </c>
      <c r="K52" s="14">
        <f t="shared" si="12"/>
        <v>0</v>
      </c>
      <c r="L52" s="13">
        <f t="shared" si="13"/>
        <v>0</v>
      </c>
      <c r="M52" s="13">
        <f t="shared" si="14"/>
        <v>0</v>
      </c>
    </row>
    <row r="53" spans="1:13" ht="14.25" x14ac:dyDescent="0.2">
      <c r="A53" s="60">
        <v>50</v>
      </c>
      <c r="B53" s="22" t="s">
        <v>114</v>
      </c>
      <c r="C53" s="12">
        <f>+'[1]Table 8 Membership 2.1.14'!O52</f>
        <v>0</v>
      </c>
      <c r="D53" s="55">
        <f>+'10.1.14_SIS'!CO54</f>
        <v>0</v>
      </c>
      <c r="E53" s="55">
        <f t="shared" si="8"/>
        <v>0</v>
      </c>
      <c r="F53" s="55">
        <f t="shared" si="9"/>
        <v>0</v>
      </c>
      <c r="G53" s="55">
        <f t="shared" si="10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11"/>
        <v>5812.1492722701678</v>
      </c>
      <c r="K53" s="10">
        <f t="shared" si="12"/>
        <v>0</v>
      </c>
      <c r="L53" s="11">
        <f t="shared" si="13"/>
        <v>0</v>
      </c>
      <c r="M53" s="11">
        <f t="shared" si="14"/>
        <v>0</v>
      </c>
    </row>
    <row r="54" spans="1:13" ht="14.25" x14ac:dyDescent="0.2">
      <c r="A54" s="59">
        <v>51</v>
      </c>
      <c r="B54" s="20" t="s">
        <v>113</v>
      </c>
      <c r="C54" s="15">
        <f>+'[1]Table 8 Membership 2.1.14'!O53</f>
        <v>0</v>
      </c>
      <c r="D54" s="54">
        <f>+'10.1.14_SIS'!CO55</f>
        <v>0</v>
      </c>
      <c r="E54" s="54">
        <f t="shared" si="8"/>
        <v>0</v>
      </c>
      <c r="F54" s="54">
        <f t="shared" si="9"/>
        <v>0</v>
      </c>
      <c r="G54" s="54">
        <f t="shared" si="10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11"/>
        <v>4860.8528602178994</v>
      </c>
      <c r="K54" s="14">
        <f t="shared" si="12"/>
        <v>0</v>
      </c>
      <c r="L54" s="13">
        <f t="shared" si="13"/>
        <v>0</v>
      </c>
      <c r="M54" s="13">
        <f t="shared" si="14"/>
        <v>0</v>
      </c>
    </row>
    <row r="55" spans="1:13" ht="14.25" x14ac:dyDescent="0.2">
      <c r="A55" s="59">
        <v>52</v>
      </c>
      <c r="B55" s="20" t="s">
        <v>112</v>
      </c>
      <c r="C55" s="15">
        <f>+'[1]Table 8 Membership 2.1.14'!O54</f>
        <v>0</v>
      </c>
      <c r="D55" s="54">
        <f>+'10.1.14_SIS'!CO56</f>
        <v>0</v>
      </c>
      <c r="E55" s="54">
        <f t="shared" si="8"/>
        <v>0</v>
      </c>
      <c r="F55" s="54">
        <f t="shared" si="9"/>
        <v>0</v>
      </c>
      <c r="G55" s="54">
        <f t="shared" si="10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11"/>
        <v>5720.6445845228172</v>
      </c>
      <c r="K55" s="14">
        <f t="shared" si="12"/>
        <v>0</v>
      </c>
      <c r="L55" s="13">
        <f t="shared" si="13"/>
        <v>0</v>
      </c>
      <c r="M55" s="13">
        <f t="shared" si="14"/>
        <v>0</v>
      </c>
    </row>
    <row r="56" spans="1:13" ht="14.25" x14ac:dyDescent="0.2">
      <c r="A56" s="59">
        <v>53</v>
      </c>
      <c r="B56" s="20" t="s">
        <v>111</v>
      </c>
      <c r="C56" s="15">
        <f>+'[1]Table 8 Membership 2.1.14'!O55</f>
        <v>0</v>
      </c>
      <c r="D56" s="54">
        <f>+'10.1.14_SIS'!CO57</f>
        <v>0</v>
      </c>
      <c r="E56" s="54">
        <f t="shared" si="8"/>
        <v>0</v>
      </c>
      <c r="F56" s="54">
        <f t="shared" si="9"/>
        <v>0</v>
      </c>
      <c r="G56" s="54">
        <f t="shared" si="10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11"/>
        <v>5749.890819404548</v>
      </c>
      <c r="K56" s="14">
        <f t="shared" si="12"/>
        <v>0</v>
      </c>
      <c r="L56" s="13">
        <f t="shared" si="13"/>
        <v>0</v>
      </c>
      <c r="M56" s="13">
        <f t="shared" si="14"/>
        <v>0</v>
      </c>
    </row>
    <row r="57" spans="1:13" ht="14.25" x14ac:dyDescent="0.2">
      <c r="A57" s="59">
        <v>54</v>
      </c>
      <c r="B57" s="20" t="s">
        <v>110</v>
      </c>
      <c r="C57" s="15">
        <f>+'[1]Table 8 Membership 2.1.14'!O56</f>
        <v>0</v>
      </c>
      <c r="D57" s="54">
        <f>+'10.1.14_SIS'!CO58</f>
        <v>0</v>
      </c>
      <c r="E57" s="54">
        <f t="shared" si="8"/>
        <v>0</v>
      </c>
      <c r="F57" s="54">
        <f t="shared" si="9"/>
        <v>0</v>
      </c>
      <c r="G57" s="54">
        <f t="shared" si="10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11"/>
        <v>6818.5298370516712</v>
      </c>
      <c r="K57" s="14">
        <f t="shared" si="12"/>
        <v>0</v>
      </c>
      <c r="L57" s="13">
        <f t="shared" si="13"/>
        <v>0</v>
      </c>
      <c r="M57" s="13">
        <f t="shared" si="14"/>
        <v>0</v>
      </c>
    </row>
    <row r="58" spans="1:13" ht="14.25" x14ac:dyDescent="0.2">
      <c r="A58" s="60">
        <v>55</v>
      </c>
      <c r="B58" s="22" t="s">
        <v>109</v>
      </c>
      <c r="C58" s="12">
        <f>+'[1]Table 8 Membership 2.1.14'!O57</f>
        <v>0</v>
      </c>
      <c r="D58" s="55">
        <f>+'10.1.14_SIS'!CO59</f>
        <v>0</v>
      </c>
      <c r="E58" s="55">
        <f t="shared" si="8"/>
        <v>0</v>
      </c>
      <c r="F58" s="55">
        <f t="shared" si="9"/>
        <v>0</v>
      </c>
      <c r="G58" s="55">
        <f t="shared" si="10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11"/>
        <v>5061.9625491298484</v>
      </c>
      <c r="K58" s="10">
        <f t="shared" si="12"/>
        <v>0</v>
      </c>
      <c r="L58" s="11">
        <f t="shared" si="13"/>
        <v>0</v>
      </c>
      <c r="M58" s="11">
        <f t="shared" si="14"/>
        <v>0</v>
      </c>
    </row>
    <row r="59" spans="1:13" ht="14.25" x14ac:dyDescent="0.2">
      <c r="A59" s="59">
        <v>56</v>
      </c>
      <c r="B59" s="20" t="s">
        <v>108</v>
      </c>
      <c r="C59" s="15">
        <f>+'[1]Table 8 Membership 2.1.14'!O58</f>
        <v>0</v>
      </c>
      <c r="D59" s="54">
        <f>+'10.1.14_SIS'!CO60</f>
        <v>0</v>
      </c>
      <c r="E59" s="54">
        <f t="shared" si="8"/>
        <v>0</v>
      </c>
      <c r="F59" s="54">
        <f t="shared" si="9"/>
        <v>0</v>
      </c>
      <c r="G59" s="54">
        <f t="shared" si="10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11"/>
        <v>5643.1509408288284</v>
      </c>
      <c r="K59" s="14">
        <f t="shared" si="12"/>
        <v>0</v>
      </c>
      <c r="L59" s="13">
        <f t="shared" si="13"/>
        <v>0</v>
      </c>
      <c r="M59" s="13">
        <f t="shared" si="14"/>
        <v>0</v>
      </c>
    </row>
    <row r="60" spans="1:13" ht="14.25" x14ac:dyDescent="0.2">
      <c r="A60" s="59">
        <v>57</v>
      </c>
      <c r="B60" s="20" t="s">
        <v>107</v>
      </c>
      <c r="C60" s="15">
        <f>+'[1]Table 8 Membership 2.1.14'!O59</f>
        <v>0</v>
      </c>
      <c r="D60" s="54">
        <f>+'10.1.14_SIS'!CO61</f>
        <v>0</v>
      </c>
      <c r="E60" s="54">
        <f t="shared" si="8"/>
        <v>0</v>
      </c>
      <c r="F60" s="54">
        <f t="shared" si="9"/>
        <v>0</v>
      </c>
      <c r="G60" s="54">
        <f t="shared" si="10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11"/>
        <v>5390.5022979230689</v>
      </c>
      <c r="K60" s="14">
        <f t="shared" si="12"/>
        <v>0</v>
      </c>
      <c r="L60" s="13">
        <f t="shared" si="13"/>
        <v>0</v>
      </c>
      <c r="M60" s="13">
        <f t="shared" si="14"/>
        <v>0</v>
      </c>
    </row>
    <row r="61" spans="1:13" ht="14.25" x14ac:dyDescent="0.2">
      <c r="A61" s="59">
        <v>58</v>
      </c>
      <c r="B61" s="20" t="s">
        <v>106</v>
      </c>
      <c r="C61" s="15">
        <f>+'[1]Table 8 Membership 2.1.14'!O60</f>
        <v>0</v>
      </c>
      <c r="D61" s="54">
        <f>+'10.1.14_SIS'!CO62</f>
        <v>0</v>
      </c>
      <c r="E61" s="54">
        <f t="shared" si="8"/>
        <v>0</v>
      </c>
      <c r="F61" s="54">
        <f t="shared" si="9"/>
        <v>0</v>
      </c>
      <c r="G61" s="54">
        <f t="shared" si="10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11"/>
        <v>6370.1529637882122</v>
      </c>
      <c r="K61" s="14">
        <f t="shared" si="12"/>
        <v>0</v>
      </c>
      <c r="L61" s="13">
        <f t="shared" si="13"/>
        <v>0</v>
      </c>
      <c r="M61" s="13">
        <f t="shared" si="14"/>
        <v>0</v>
      </c>
    </row>
    <row r="62" spans="1:13" ht="14.25" x14ac:dyDescent="0.2">
      <c r="A62" s="59">
        <v>59</v>
      </c>
      <c r="B62" s="20" t="s">
        <v>105</v>
      </c>
      <c r="C62" s="15">
        <f>+'[1]Table 8 Membership 2.1.14'!O61</f>
        <v>0</v>
      </c>
      <c r="D62" s="54">
        <f>+'10.1.14_SIS'!CO63</f>
        <v>0</v>
      </c>
      <c r="E62" s="54">
        <f t="shared" si="8"/>
        <v>0</v>
      </c>
      <c r="F62" s="54">
        <f t="shared" si="9"/>
        <v>0</v>
      </c>
      <c r="G62" s="54">
        <f t="shared" si="10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11"/>
        <v>7311.4662935218475</v>
      </c>
      <c r="K62" s="14">
        <f t="shared" si="12"/>
        <v>0</v>
      </c>
      <c r="L62" s="13">
        <f t="shared" si="13"/>
        <v>0</v>
      </c>
      <c r="M62" s="13">
        <f t="shared" si="14"/>
        <v>0</v>
      </c>
    </row>
    <row r="63" spans="1:13" ht="14.25" x14ac:dyDescent="0.2">
      <c r="A63" s="60">
        <v>60</v>
      </c>
      <c r="B63" s="22" t="s">
        <v>104</v>
      </c>
      <c r="C63" s="12">
        <f>+'[1]Table 8 Membership 2.1.14'!O62</f>
        <v>0</v>
      </c>
      <c r="D63" s="55">
        <f>+'10.1.14_SIS'!CO64</f>
        <v>0</v>
      </c>
      <c r="E63" s="55">
        <f t="shared" si="8"/>
        <v>0</v>
      </c>
      <c r="F63" s="55">
        <f t="shared" si="9"/>
        <v>0</v>
      </c>
      <c r="G63" s="55">
        <f t="shared" si="10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11"/>
        <v>5895.264090063828</v>
      </c>
      <c r="K63" s="10">
        <f t="shared" si="12"/>
        <v>0</v>
      </c>
      <c r="L63" s="11">
        <f t="shared" si="13"/>
        <v>0</v>
      </c>
      <c r="M63" s="11">
        <f t="shared" si="14"/>
        <v>0</v>
      </c>
    </row>
    <row r="64" spans="1:13" ht="14.25" x14ac:dyDescent="0.2">
      <c r="A64" s="59">
        <v>61</v>
      </c>
      <c r="B64" s="20" t="s">
        <v>103</v>
      </c>
      <c r="C64" s="15">
        <f>+'[1]Table 8 Membership 2.1.14'!O63</f>
        <v>0</v>
      </c>
      <c r="D64" s="54">
        <f>+'10.1.14_SIS'!CO65</f>
        <v>0</v>
      </c>
      <c r="E64" s="54">
        <f t="shared" si="8"/>
        <v>0</v>
      </c>
      <c r="F64" s="54">
        <f t="shared" si="9"/>
        <v>0</v>
      </c>
      <c r="G64" s="54">
        <f t="shared" si="10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11"/>
        <v>3687.8675356369185</v>
      </c>
      <c r="K64" s="14">
        <f t="shared" si="12"/>
        <v>0</v>
      </c>
      <c r="L64" s="13">
        <f t="shared" si="13"/>
        <v>0</v>
      </c>
      <c r="M64" s="13">
        <f t="shared" si="14"/>
        <v>0</v>
      </c>
    </row>
    <row r="65" spans="1:13" ht="14.25" x14ac:dyDescent="0.2">
      <c r="A65" s="59">
        <v>62</v>
      </c>
      <c r="B65" s="20" t="s">
        <v>102</v>
      </c>
      <c r="C65" s="15">
        <f>+'[1]Table 8 Membership 2.1.14'!O64</f>
        <v>0</v>
      </c>
      <c r="D65" s="54">
        <f>+'10.1.14_SIS'!CO66</f>
        <v>0</v>
      </c>
      <c r="E65" s="54">
        <f t="shared" si="8"/>
        <v>0</v>
      </c>
      <c r="F65" s="54">
        <f t="shared" si="9"/>
        <v>0</v>
      </c>
      <c r="G65" s="54">
        <f t="shared" si="10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11"/>
        <v>6417.154538516008</v>
      </c>
      <c r="K65" s="14">
        <f t="shared" si="12"/>
        <v>0</v>
      </c>
      <c r="L65" s="13">
        <f t="shared" si="13"/>
        <v>0</v>
      </c>
      <c r="M65" s="13">
        <f t="shared" si="14"/>
        <v>0</v>
      </c>
    </row>
    <row r="66" spans="1:13" ht="14.25" x14ac:dyDescent="0.2">
      <c r="A66" s="59">
        <v>63</v>
      </c>
      <c r="B66" s="20" t="s">
        <v>101</v>
      </c>
      <c r="C66" s="15">
        <f>+'[1]Table 8 Membership 2.1.14'!O65</f>
        <v>0</v>
      </c>
      <c r="D66" s="54">
        <f>+'10.1.14_SIS'!CO67</f>
        <v>0</v>
      </c>
      <c r="E66" s="54">
        <f t="shared" si="8"/>
        <v>0</v>
      </c>
      <c r="F66" s="54">
        <f t="shared" si="9"/>
        <v>0</v>
      </c>
      <c r="G66" s="54">
        <f t="shared" si="10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11"/>
        <v>4881.1713481848092</v>
      </c>
      <c r="K66" s="14">
        <f t="shared" si="12"/>
        <v>0</v>
      </c>
      <c r="L66" s="13">
        <f t="shared" si="13"/>
        <v>0</v>
      </c>
      <c r="M66" s="13">
        <f t="shared" si="14"/>
        <v>0</v>
      </c>
    </row>
    <row r="67" spans="1:13" ht="14.25" x14ac:dyDescent="0.2">
      <c r="A67" s="59">
        <v>64</v>
      </c>
      <c r="B67" s="20" t="s">
        <v>100</v>
      </c>
      <c r="C67" s="15">
        <f>+'[1]Table 8 Membership 2.1.14'!O66</f>
        <v>0</v>
      </c>
      <c r="D67" s="54">
        <f>+'10.1.14_SIS'!CO68</f>
        <v>0</v>
      </c>
      <c r="E67" s="54">
        <f t="shared" si="8"/>
        <v>0</v>
      </c>
      <c r="F67" s="54">
        <f t="shared" si="9"/>
        <v>0</v>
      </c>
      <c r="G67" s="54">
        <f t="shared" si="10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11"/>
        <v>6870.4907532778252</v>
      </c>
      <c r="K67" s="14">
        <f t="shared" si="12"/>
        <v>0</v>
      </c>
      <c r="L67" s="13">
        <f t="shared" si="13"/>
        <v>0</v>
      </c>
      <c r="M67" s="13">
        <f t="shared" si="14"/>
        <v>0</v>
      </c>
    </row>
    <row r="68" spans="1:13" ht="14.25" x14ac:dyDescent="0.2">
      <c r="A68" s="60">
        <v>65</v>
      </c>
      <c r="B68" s="22" t="s">
        <v>99</v>
      </c>
      <c r="C68" s="12">
        <f>+'[1]Table 8 Membership 2.1.14'!O67</f>
        <v>0</v>
      </c>
      <c r="D68" s="55">
        <f>+'10.1.14_SIS'!CO69</f>
        <v>0</v>
      </c>
      <c r="E68" s="55">
        <f t="shared" ref="E68:E72" si="15">D68-C68</f>
        <v>0</v>
      </c>
      <c r="F68" s="55">
        <f t="shared" ref="F68:F72" si="16">IF(E68&gt;0,E68,0)</f>
        <v>0</v>
      </c>
      <c r="G68" s="55">
        <f t="shared" si="10"/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ref="J68:J72" si="17">H68+I68</f>
        <v>5604.2805543943641</v>
      </c>
      <c r="K68" s="10">
        <f t="shared" ref="K68:K72" si="18">E68*J68</f>
        <v>0</v>
      </c>
      <c r="L68" s="11">
        <f t="shared" ref="L68:L72" si="19">IF(K68&gt;0,K68,0)</f>
        <v>0</v>
      </c>
      <c r="M68" s="11">
        <f t="shared" si="14"/>
        <v>0</v>
      </c>
    </row>
    <row r="69" spans="1:13" ht="14.25" x14ac:dyDescent="0.2">
      <c r="A69" s="59">
        <v>66</v>
      </c>
      <c r="B69" s="20" t="s">
        <v>98</v>
      </c>
      <c r="C69" s="15">
        <f>+'[1]Table 8 Membership 2.1.14'!O68</f>
        <v>0</v>
      </c>
      <c r="D69" s="54">
        <f>+'10.1.14_SIS'!CO70</f>
        <v>0</v>
      </c>
      <c r="E69" s="54">
        <f t="shared" si="15"/>
        <v>0</v>
      </c>
      <c r="F69" s="54">
        <f t="shared" si="16"/>
        <v>0</v>
      </c>
      <c r="G69" s="54">
        <f t="shared" si="10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si="17"/>
        <v>7294.0685433910039</v>
      </c>
      <c r="K69" s="14">
        <f t="shared" si="18"/>
        <v>0</v>
      </c>
      <c r="L69" s="13">
        <f t="shared" si="19"/>
        <v>0</v>
      </c>
      <c r="M69" s="13">
        <f t="shared" si="14"/>
        <v>0</v>
      </c>
    </row>
    <row r="70" spans="1:13" ht="14.25" x14ac:dyDescent="0.2">
      <c r="A70" s="59">
        <v>67</v>
      </c>
      <c r="B70" s="20" t="s">
        <v>97</v>
      </c>
      <c r="C70" s="15">
        <f>+'[1]Table 8 Membership 2.1.14'!O69</f>
        <v>0</v>
      </c>
      <c r="D70" s="54">
        <f>+'10.1.14_SIS'!CO71</f>
        <v>0</v>
      </c>
      <c r="E70" s="54">
        <f t="shared" si="15"/>
        <v>0</v>
      </c>
      <c r="F70" s="54">
        <f t="shared" si="16"/>
        <v>0</v>
      </c>
      <c r="G70" s="54">
        <f t="shared" si="10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7"/>
        <v>5744.7567736134115</v>
      </c>
      <c r="K70" s="14">
        <f t="shared" si="18"/>
        <v>0</v>
      </c>
      <c r="L70" s="13">
        <f t="shared" si="19"/>
        <v>0</v>
      </c>
      <c r="M70" s="13">
        <f t="shared" si="14"/>
        <v>0</v>
      </c>
    </row>
    <row r="71" spans="1:13" ht="14.25" x14ac:dyDescent="0.2">
      <c r="A71" s="59">
        <v>68</v>
      </c>
      <c r="B71" s="20" t="s">
        <v>96</v>
      </c>
      <c r="C71" s="15">
        <f>+'[1]Table 8 Membership 2.1.14'!O70</f>
        <v>0</v>
      </c>
      <c r="D71" s="54">
        <f>+'10.1.14_SIS'!CO72</f>
        <v>0</v>
      </c>
      <c r="E71" s="54">
        <f t="shared" si="15"/>
        <v>0</v>
      </c>
      <c r="F71" s="54">
        <f t="shared" si="16"/>
        <v>0</v>
      </c>
      <c r="G71" s="54">
        <f t="shared" si="10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7"/>
        <v>7188.8644202560599</v>
      </c>
      <c r="K71" s="14">
        <f t="shared" si="18"/>
        <v>0</v>
      </c>
      <c r="L71" s="13">
        <f t="shared" si="19"/>
        <v>0</v>
      </c>
      <c r="M71" s="13">
        <f t="shared" si="14"/>
        <v>0</v>
      </c>
    </row>
    <row r="72" spans="1:13" ht="14.25" x14ac:dyDescent="0.2">
      <c r="A72" s="59">
        <v>69</v>
      </c>
      <c r="B72" s="20" t="s">
        <v>95</v>
      </c>
      <c r="C72" s="15">
        <f>+'[1]Table 8 Membership 2.1.14'!O71</f>
        <v>0</v>
      </c>
      <c r="D72" s="54">
        <f>+'10.1.14_SIS'!CO73</f>
        <v>0</v>
      </c>
      <c r="E72" s="54">
        <f t="shared" si="15"/>
        <v>0</v>
      </c>
      <c r="F72" s="54">
        <f t="shared" si="16"/>
        <v>0</v>
      </c>
      <c r="G72" s="54">
        <f t="shared" si="10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7"/>
        <v>6428.1647921281337</v>
      </c>
      <c r="K72" s="14">
        <f t="shared" si="18"/>
        <v>0</v>
      </c>
      <c r="L72" s="13">
        <f t="shared" si="19"/>
        <v>0</v>
      </c>
      <c r="M72" s="13">
        <f t="shared" si="14"/>
        <v>0</v>
      </c>
    </row>
    <row r="73" spans="1:13" ht="13.5" thickBot="1" x14ac:dyDescent="0.25">
      <c r="A73" s="35"/>
      <c r="B73" s="34" t="s">
        <v>94</v>
      </c>
      <c r="C73" s="67">
        <f>SUM(C4:C72)</f>
        <v>357</v>
      </c>
      <c r="D73" s="67">
        <f>SUM(D4:D72)</f>
        <v>540</v>
      </c>
      <c r="E73" s="67">
        <f>SUM(E4:E72)</f>
        <v>183</v>
      </c>
      <c r="F73" s="67">
        <f>SUM(F4:F72)</f>
        <v>183</v>
      </c>
      <c r="G73" s="67">
        <f>SUM(G4:G72)</f>
        <v>0</v>
      </c>
      <c r="H73" s="33"/>
      <c r="I73" s="32"/>
      <c r="J73" s="32"/>
      <c r="K73" s="31">
        <f>SUM(K4:K72)</f>
        <v>772959.01919525769</v>
      </c>
      <c r="L73" s="31">
        <f>SUM(L4:L72)</f>
        <v>772959.01919525769</v>
      </c>
      <c r="M73" s="31">
        <f>SUM(M4:M72)</f>
        <v>0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October 1 Mid-year Adjustment for Students</oddHeader>
    <oddFooter>&amp;R&amp;P</oddFooter>
  </headerFooter>
  <colBreaks count="1" manualBreakCount="1">
    <brk id="7" max="7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1" t="s">
        <v>168</v>
      </c>
      <c r="B1" s="222"/>
      <c r="C1" s="58" t="s">
        <v>510</v>
      </c>
      <c r="D1" s="47" t="s">
        <v>508</v>
      </c>
      <c r="E1" s="43" t="s">
        <v>509</v>
      </c>
      <c r="F1" s="43" t="s">
        <v>501</v>
      </c>
      <c r="G1" s="43" t="s">
        <v>502</v>
      </c>
      <c r="H1" s="44" t="s">
        <v>517</v>
      </c>
      <c r="I1" s="45" t="s">
        <v>503</v>
      </c>
      <c r="J1" s="46" t="s">
        <v>504</v>
      </c>
      <c r="K1" s="42" t="s">
        <v>505</v>
      </c>
      <c r="L1" s="42" t="s">
        <v>506</v>
      </c>
      <c r="M1" s="42" t="s">
        <v>507</v>
      </c>
    </row>
    <row r="2" spans="1:13" ht="13.9" customHeight="1" x14ac:dyDescent="0.25">
      <c r="A2" s="39"/>
      <c r="B2" s="38"/>
      <c r="C2" s="65">
        <v>1</v>
      </c>
      <c r="D2" s="29">
        <f t="shared" ref="D2:M2" si="0">C2+1</f>
        <v>2</v>
      </c>
      <c r="E2" s="29">
        <f t="shared" si="0"/>
        <v>3</v>
      </c>
      <c r="F2" s="29">
        <f t="shared" si="0"/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66" t="s">
        <v>91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15">
        <f>+'[1]Table 8 Membership 2.1.14'!N3</f>
        <v>0</v>
      </c>
      <c r="D4" s="54">
        <f>+'10.1.14_SIS'!CN5</f>
        <v>0</v>
      </c>
      <c r="E4" s="54">
        <f t="shared" ref="E4:E35" si="1">D4-C4</f>
        <v>0</v>
      </c>
      <c r="F4" s="54">
        <f t="shared" ref="F4:F35" si="2">IF(E4&gt;0,E4,0)</f>
        <v>0</v>
      </c>
      <c r="G4" s="54">
        <f t="shared" ref="G4:G35" si="3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 t="shared" ref="J4:J35" si="4">I4+H4</f>
        <v>5543.3384413349831</v>
      </c>
      <c r="K4" s="14">
        <f t="shared" ref="K4:K35" si="5">E4*J4</f>
        <v>0</v>
      </c>
      <c r="L4" s="13">
        <f t="shared" ref="L4:L35" si="6">IF(K4&gt;0,K4,0)</f>
        <v>0</v>
      </c>
      <c r="M4" s="13">
        <f t="shared" ref="M4:M35" si="7">IF(K4&lt;0,K4,0)</f>
        <v>0</v>
      </c>
    </row>
    <row r="5" spans="1:13" ht="14.25" x14ac:dyDescent="0.2">
      <c r="A5" s="59">
        <v>2</v>
      </c>
      <c r="B5" s="20" t="s">
        <v>162</v>
      </c>
      <c r="C5" s="15">
        <f>+'[1]Table 8 Membership 2.1.14'!N4</f>
        <v>0</v>
      </c>
      <c r="D5" s="54">
        <f>+'10.1.14_SIS'!CN6</f>
        <v>0</v>
      </c>
      <c r="E5" s="54">
        <f t="shared" si="1"/>
        <v>0</v>
      </c>
      <c r="F5" s="54">
        <f t="shared" si="2"/>
        <v>0</v>
      </c>
      <c r="G5" s="54">
        <f t="shared" si="3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si="4"/>
        <v>7158.9466417386639</v>
      </c>
      <c r="K5" s="14">
        <f t="shared" si="5"/>
        <v>0</v>
      </c>
      <c r="L5" s="13">
        <f t="shared" si="6"/>
        <v>0</v>
      </c>
      <c r="M5" s="13">
        <f t="shared" si="7"/>
        <v>0</v>
      </c>
    </row>
    <row r="6" spans="1:13" ht="14.25" x14ac:dyDescent="0.2">
      <c r="A6" s="59">
        <v>3</v>
      </c>
      <c r="B6" s="20" t="s">
        <v>161</v>
      </c>
      <c r="C6" s="15">
        <f>+'[1]Table 8 Membership 2.1.14'!N5</f>
        <v>0</v>
      </c>
      <c r="D6" s="54">
        <f>+'10.1.14_SIS'!CN7</f>
        <v>0</v>
      </c>
      <c r="E6" s="54">
        <f t="shared" si="1"/>
        <v>0</v>
      </c>
      <c r="F6" s="54">
        <f t="shared" si="2"/>
        <v>0</v>
      </c>
      <c r="G6" s="54">
        <f t="shared" si="3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4"/>
        <v>4752.026202739682</v>
      </c>
      <c r="K6" s="14">
        <f t="shared" si="5"/>
        <v>0</v>
      </c>
      <c r="L6" s="13">
        <f t="shared" si="6"/>
        <v>0</v>
      </c>
      <c r="M6" s="13">
        <f t="shared" si="7"/>
        <v>0</v>
      </c>
    </row>
    <row r="7" spans="1:13" ht="14.25" x14ac:dyDescent="0.2">
      <c r="A7" s="59">
        <v>4</v>
      </c>
      <c r="B7" s="20" t="s">
        <v>160</v>
      </c>
      <c r="C7" s="15">
        <f>+'[1]Table 8 Membership 2.1.14'!N6</f>
        <v>0</v>
      </c>
      <c r="D7" s="54">
        <f>+'10.1.14_SIS'!CN8</f>
        <v>0</v>
      </c>
      <c r="E7" s="54">
        <f t="shared" si="1"/>
        <v>0</v>
      </c>
      <c r="F7" s="54">
        <f t="shared" si="2"/>
        <v>0</v>
      </c>
      <c r="G7" s="54">
        <f t="shared" si="3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4"/>
        <v>6704.8181446878571</v>
      </c>
      <c r="K7" s="14">
        <f t="shared" si="5"/>
        <v>0</v>
      </c>
      <c r="L7" s="13">
        <f t="shared" si="6"/>
        <v>0</v>
      </c>
      <c r="M7" s="13">
        <f t="shared" si="7"/>
        <v>0</v>
      </c>
    </row>
    <row r="8" spans="1:13" ht="14.25" x14ac:dyDescent="0.2">
      <c r="A8" s="60">
        <v>5</v>
      </c>
      <c r="B8" s="22" t="s">
        <v>159</v>
      </c>
      <c r="C8" s="12">
        <f>+'[1]Table 8 Membership 2.1.14'!N7</f>
        <v>0</v>
      </c>
      <c r="D8" s="55">
        <f>+'10.1.14_SIS'!CN9</f>
        <v>0</v>
      </c>
      <c r="E8" s="55">
        <f t="shared" si="1"/>
        <v>0</v>
      </c>
      <c r="F8" s="55">
        <f t="shared" si="2"/>
        <v>0</v>
      </c>
      <c r="G8" s="55">
        <f t="shared" si="3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4"/>
        <v>5824.8505660099108</v>
      </c>
      <c r="K8" s="10">
        <f t="shared" si="5"/>
        <v>0</v>
      </c>
      <c r="L8" s="11">
        <f t="shared" si="6"/>
        <v>0</v>
      </c>
      <c r="M8" s="11">
        <f t="shared" si="7"/>
        <v>0</v>
      </c>
    </row>
    <row r="9" spans="1:13" ht="14.25" x14ac:dyDescent="0.2">
      <c r="A9" s="59">
        <v>6</v>
      </c>
      <c r="B9" s="20" t="s">
        <v>158</v>
      </c>
      <c r="C9" s="15">
        <f>+'[1]Table 8 Membership 2.1.14'!N8</f>
        <v>0</v>
      </c>
      <c r="D9" s="54">
        <f>+'10.1.14_SIS'!CN10</f>
        <v>0</v>
      </c>
      <c r="E9" s="54">
        <f t="shared" si="1"/>
        <v>0</v>
      </c>
      <c r="F9" s="54">
        <f t="shared" si="2"/>
        <v>0</v>
      </c>
      <c r="G9" s="54">
        <f t="shared" si="3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4"/>
        <v>5923.9886124955865</v>
      </c>
      <c r="K9" s="14">
        <f t="shared" si="5"/>
        <v>0</v>
      </c>
      <c r="L9" s="13">
        <f t="shared" si="6"/>
        <v>0</v>
      </c>
      <c r="M9" s="13">
        <f t="shared" si="7"/>
        <v>0</v>
      </c>
    </row>
    <row r="10" spans="1:13" ht="14.25" x14ac:dyDescent="0.2">
      <c r="A10" s="59">
        <v>7</v>
      </c>
      <c r="B10" s="20" t="s">
        <v>157</v>
      </c>
      <c r="C10" s="15">
        <f>+'[1]Table 8 Membership 2.1.14'!N9</f>
        <v>0</v>
      </c>
      <c r="D10" s="54">
        <f>+'10.1.14_SIS'!CN11</f>
        <v>0</v>
      </c>
      <c r="E10" s="54">
        <f t="shared" si="1"/>
        <v>0</v>
      </c>
      <c r="F10" s="54">
        <f t="shared" si="2"/>
        <v>0</v>
      </c>
      <c r="G10" s="54">
        <f t="shared" si="3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4"/>
        <v>2999.923196347032</v>
      </c>
      <c r="K10" s="14">
        <f t="shared" si="5"/>
        <v>0</v>
      </c>
      <c r="L10" s="13">
        <f t="shared" si="6"/>
        <v>0</v>
      </c>
      <c r="M10" s="13">
        <f t="shared" si="7"/>
        <v>0</v>
      </c>
    </row>
    <row r="11" spans="1:13" ht="14.25" x14ac:dyDescent="0.2">
      <c r="A11" s="59">
        <v>8</v>
      </c>
      <c r="B11" s="20" t="s">
        <v>156</v>
      </c>
      <c r="C11" s="15">
        <f>+'[1]Table 8 Membership 2.1.14'!N10</f>
        <v>0</v>
      </c>
      <c r="D11" s="54">
        <f>+'10.1.14_SIS'!CN12</f>
        <v>0</v>
      </c>
      <c r="E11" s="54">
        <f t="shared" si="1"/>
        <v>0</v>
      </c>
      <c r="F11" s="54">
        <f t="shared" si="2"/>
        <v>0</v>
      </c>
      <c r="G11" s="54">
        <f t="shared" si="3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4"/>
        <v>5395.5624595588542</v>
      </c>
      <c r="K11" s="14">
        <f t="shared" si="5"/>
        <v>0</v>
      </c>
      <c r="L11" s="13">
        <f t="shared" si="6"/>
        <v>0</v>
      </c>
      <c r="M11" s="13">
        <f t="shared" si="7"/>
        <v>0</v>
      </c>
    </row>
    <row r="12" spans="1:13" ht="14.25" x14ac:dyDescent="0.2">
      <c r="A12" s="59">
        <v>9</v>
      </c>
      <c r="B12" s="20" t="s">
        <v>155</v>
      </c>
      <c r="C12" s="15">
        <f>+'[1]Table 8 Membership 2.1.14'!N11</f>
        <v>0</v>
      </c>
      <c r="D12" s="54">
        <f>+'10.1.14_SIS'!CN13</f>
        <v>0</v>
      </c>
      <c r="E12" s="54">
        <f t="shared" si="1"/>
        <v>0</v>
      </c>
      <c r="F12" s="54">
        <f t="shared" si="2"/>
        <v>0</v>
      </c>
      <c r="G12" s="54">
        <f t="shared" si="3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4"/>
        <v>5377.221507204501</v>
      </c>
      <c r="K12" s="14">
        <f t="shared" si="5"/>
        <v>0</v>
      </c>
      <c r="L12" s="13">
        <f t="shared" si="6"/>
        <v>0</v>
      </c>
      <c r="M12" s="13">
        <f t="shared" si="7"/>
        <v>0</v>
      </c>
    </row>
    <row r="13" spans="1:13" ht="14.25" x14ac:dyDescent="0.2">
      <c r="A13" s="60">
        <v>10</v>
      </c>
      <c r="B13" s="22" t="s">
        <v>154</v>
      </c>
      <c r="C13" s="12">
        <f>+'[1]Table 8 Membership 2.1.14'!N12</f>
        <v>0</v>
      </c>
      <c r="D13" s="55">
        <f>+'10.1.14_SIS'!CN14</f>
        <v>0</v>
      </c>
      <c r="E13" s="55">
        <f t="shared" si="1"/>
        <v>0</v>
      </c>
      <c r="F13" s="55">
        <f t="shared" si="2"/>
        <v>0</v>
      </c>
      <c r="G13" s="55">
        <f t="shared" si="3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4"/>
        <v>4992.4147339184719</v>
      </c>
      <c r="K13" s="10">
        <f t="shared" si="5"/>
        <v>0</v>
      </c>
      <c r="L13" s="11">
        <f t="shared" si="6"/>
        <v>0</v>
      </c>
      <c r="M13" s="11">
        <f t="shared" si="7"/>
        <v>0</v>
      </c>
    </row>
    <row r="14" spans="1:13" ht="14.25" x14ac:dyDescent="0.2">
      <c r="A14" s="59">
        <v>11</v>
      </c>
      <c r="B14" s="20" t="s">
        <v>153</v>
      </c>
      <c r="C14" s="15">
        <f>+'[1]Table 8 Membership 2.1.14'!N13</f>
        <v>0</v>
      </c>
      <c r="D14" s="54">
        <f>+'10.1.14_SIS'!CN15</f>
        <v>0</v>
      </c>
      <c r="E14" s="54">
        <f t="shared" si="1"/>
        <v>0</v>
      </c>
      <c r="F14" s="54">
        <f t="shared" si="2"/>
        <v>0</v>
      </c>
      <c r="G14" s="54">
        <f t="shared" si="3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4"/>
        <v>7805.0872236353352</v>
      </c>
      <c r="K14" s="14">
        <f t="shared" si="5"/>
        <v>0</v>
      </c>
      <c r="L14" s="13">
        <f t="shared" si="6"/>
        <v>0</v>
      </c>
      <c r="M14" s="13">
        <f t="shared" si="7"/>
        <v>0</v>
      </c>
    </row>
    <row r="15" spans="1:13" ht="14.25" x14ac:dyDescent="0.2">
      <c r="A15" s="59">
        <v>12</v>
      </c>
      <c r="B15" s="20" t="s">
        <v>152</v>
      </c>
      <c r="C15" s="15">
        <f>+'[1]Table 8 Membership 2.1.14'!N14</f>
        <v>0</v>
      </c>
      <c r="D15" s="54">
        <f>+'10.1.14_SIS'!CN16</f>
        <v>0</v>
      </c>
      <c r="E15" s="54">
        <f t="shared" si="1"/>
        <v>0</v>
      </c>
      <c r="F15" s="54">
        <f t="shared" si="2"/>
        <v>0</v>
      </c>
      <c r="G15" s="54">
        <f t="shared" si="3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4"/>
        <v>2729.9140983606558</v>
      </c>
      <c r="K15" s="14">
        <f t="shared" si="5"/>
        <v>0</v>
      </c>
      <c r="L15" s="13">
        <f t="shared" si="6"/>
        <v>0</v>
      </c>
      <c r="M15" s="13">
        <f t="shared" si="7"/>
        <v>0</v>
      </c>
    </row>
    <row r="16" spans="1:13" ht="14.25" x14ac:dyDescent="0.2">
      <c r="A16" s="59">
        <v>13</v>
      </c>
      <c r="B16" s="20" t="s">
        <v>151</v>
      </c>
      <c r="C16" s="15">
        <f>+'[1]Table 8 Membership 2.1.14'!N15</f>
        <v>0</v>
      </c>
      <c r="D16" s="54">
        <f>+'10.1.14_SIS'!CN17</f>
        <v>0</v>
      </c>
      <c r="E16" s="54">
        <f t="shared" si="1"/>
        <v>0</v>
      </c>
      <c r="F16" s="54">
        <f t="shared" si="2"/>
        <v>0</v>
      </c>
      <c r="G16" s="54">
        <f t="shared" si="3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4"/>
        <v>7183.0597758332215</v>
      </c>
      <c r="K16" s="14">
        <f t="shared" si="5"/>
        <v>0</v>
      </c>
      <c r="L16" s="13">
        <f t="shared" si="6"/>
        <v>0</v>
      </c>
      <c r="M16" s="13">
        <f t="shared" si="7"/>
        <v>0</v>
      </c>
    </row>
    <row r="17" spans="1:13" ht="14.25" x14ac:dyDescent="0.2">
      <c r="A17" s="59">
        <v>14</v>
      </c>
      <c r="B17" s="20" t="s">
        <v>150</v>
      </c>
      <c r="C17" s="15">
        <f>+'[1]Table 8 Membership 2.1.14'!N16</f>
        <v>0</v>
      </c>
      <c r="D17" s="54">
        <f>+'10.1.14_SIS'!CN18</f>
        <v>0</v>
      </c>
      <c r="E17" s="54">
        <f t="shared" si="1"/>
        <v>0</v>
      </c>
      <c r="F17" s="54">
        <f t="shared" si="2"/>
        <v>0</v>
      </c>
      <c r="G17" s="54">
        <f t="shared" si="3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4"/>
        <v>6144.9309412499997</v>
      </c>
      <c r="K17" s="14">
        <f t="shared" si="5"/>
        <v>0</v>
      </c>
      <c r="L17" s="13">
        <f t="shared" si="6"/>
        <v>0</v>
      </c>
      <c r="M17" s="13">
        <f t="shared" si="7"/>
        <v>0</v>
      </c>
    </row>
    <row r="18" spans="1:13" ht="14.25" x14ac:dyDescent="0.2">
      <c r="A18" s="60">
        <v>15</v>
      </c>
      <c r="B18" s="22" t="s">
        <v>149</v>
      </c>
      <c r="C18" s="12">
        <f>+'[1]Table 8 Membership 2.1.14'!N17</f>
        <v>0</v>
      </c>
      <c r="D18" s="55">
        <f>+'10.1.14_SIS'!CN19</f>
        <v>0</v>
      </c>
      <c r="E18" s="55">
        <f t="shared" si="1"/>
        <v>0</v>
      </c>
      <c r="F18" s="55">
        <f t="shared" si="2"/>
        <v>0</v>
      </c>
      <c r="G18" s="55">
        <f t="shared" si="3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4"/>
        <v>6303.6285214059953</v>
      </c>
      <c r="K18" s="10">
        <f t="shared" si="5"/>
        <v>0</v>
      </c>
      <c r="L18" s="11">
        <f t="shared" si="6"/>
        <v>0</v>
      </c>
      <c r="M18" s="11">
        <f t="shared" si="7"/>
        <v>0</v>
      </c>
    </row>
    <row r="19" spans="1:13" ht="14.25" x14ac:dyDescent="0.2">
      <c r="A19" s="59">
        <v>16</v>
      </c>
      <c r="B19" s="20" t="s">
        <v>148</v>
      </c>
      <c r="C19" s="15">
        <f>+'[1]Table 8 Membership 2.1.14'!N18</f>
        <v>0</v>
      </c>
      <c r="D19" s="54">
        <f>+'10.1.14_SIS'!CN20</f>
        <v>0</v>
      </c>
      <c r="E19" s="54">
        <f t="shared" si="1"/>
        <v>0</v>
      </c>
      <c r="F19" s="54">
        <f t="shared" si="2"/>
        <v>0</v>
      </c>
      <c r="G19" s="54">
        <f t="shared" si="3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4"/>
        <v>2666.9794354342025</v>
      </c>
      <c r="K19" s="14">
        <f t="shared" si="5"/>
        <v>0</v>
      </c>
      <c r="L19" s="13">
        <f t="shared" si="6"/>
        <v>0</v>
      </c>
      <c r="M19" s="13">
        <f t="shared" si="7"/>
        <v>0</v>
      </c>
    </row>
    <row r="20" spans="1:13" ht="14.25" x14ac:dyDescent="0.2">
      <c r="A20" s="59">
        <v>17</v>
      </c>
      <c r="B20" s="20" t="s">
        <v>147</v>
      </c>
      <c r="C20" s="15">
        <f>+'[1]Table 8 Membership 2.1.14'!N19</f>
        <v>0</v>
      </c>
      <c r="D20" s="54">
        <f>+'10.1.14_SIS'!CN21</f>
        <v>0</v>
      </c>
      <c r="E20" s="54">
        <f t="shared" si="1"/>
        <v>0</v>
      </c>
      <c r="F20" s="54">
        <f t="shared" si="2"/>
        <v>0</v>
      </c>
      <c r="G20" s="54">
        <f t="shared" si="3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4"/>
        <v>4165.0756609935179</v>
      </c>
      <c r="K20" s="14">
        <f t="shared" si="5"/>
        <v>0</v>
      </c>
      <c r="L20" s="13">
        <f t="shared" si="6"/>
        <v>0</v>
      </c>
      <c r="M20" s="13">
        <f t="shared" si="7"/>
        <v>0</v>
      </c>
    </row>
    <row r="21" spans="1:13" ht="14.25" x14ac:dyDescent="0.2">
      <c r="A21" s="59">
        <v>18</v>
      </c>
      <c r="B21" s="20" t="s">
        <v>146</v>
      </c>
      <c r="C21" s="15">
        <f>+'[1]Table 8 Membership 2.1.14'!N20</f>
        <v>0</v>
      </c>
      <c r="D21" s="54">
        <f>+'10.1.14_SIS'!CN22</f>
        <v>0</v>
      </c>
      <c r="E21" s="54">
        <f t="shared" si="1"/>
        <v>0</v>
      </c>
      <c r="F21" s="54">
        <f t="shared" si="2"/>
        <v>0</v>
      </c>
      <c r="G21" s="54">
        <f t="shared" si="3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4"/>
        <v>7200.5033500475729</v>
      </c>
      <c r="K21" s="14">
        <f t="shared" si="5"/>
        <v>0</v>
      </c>
      <c r="L21" s="13">
        <f t="shared" si="6"/>
        <v>0</v>
      </c>
      <c r="M21" s="13">
        <f t="shared" si="7"/>
        <v>0</v>
      </c>
    </row>
    <row r="22" spans="1:13" ht="14.25" x14ac:dyDescent="0.2">
      <c r="A22" s="59">
        <v>19</v>
      </c>
      <c r="B22" s="20" t="s">
        <v>145</v>
      </c>
      <c r="C22" s="15">
        <f>+'[1]Table 8 Membership 2.1.14'!N21</f>
        <v>0</v>
      </c>
      <c r="D22" s="54">
        <f>+'10.1.14_SIS'!CN23</f>
        <v>0</v>
      </c>
      <c r="E22" s="54">
        <f t="shared" si="1"/>
        <v>0</v>
      </c>
      <c r="F22" s="54">
        <f t="shared" si="2"/>
        <v>0</v>
      </c>
      <c r="G22" s="54">
        <f t="shared" si="3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4"/>
        <v>6219.8221869460449</v>
      </c>
      <c r="K22" s="14">
        <f t="shared" si="5"/>
        <v>0</v>
      </c>
      <c r="L22" s="13">
        <f t="shared" si="6"/>
        <v>0</v>
      </c>
      <c r="M22" s="13">
        <f t="shared" si="7"/>
        <v>0</v>
      </c>
    </row>
    <row r="23" spans="1:13" ht="14.25" x14ac:dyDescent="0.2">
      <c r="A23" s="60">
        <v>20</v>
      </c>
      <c r="B23" s="22" t="s">
        <v>144</v>
      </c>
      <c r="C23" s="12">
        <f>+'[1]Table 8 Membership 2.1.14'!N22</f>
        <v>0</v>
      </c>
      <c r="D23" s="55">
        <f>+'10.1.14_SIS'!CN24</f>
        <v>0</v>
      </c>
      <c r="E23" s="55">
        <f t="shared" si="1"/>
        <v>0</v>
      </c>
      <c r="F23" s="55">
        <f t="shared" si="2"/>
        <v>0</v>
      </c>
      <c r="G23" s="55">
        <f t="shared" si="3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4"/>
        <v>5864.6901565562011</v>
      </c>
      <c r="K23" s="10">
        <f t="shared" si="5"/>
        <v>0</v>
      </c>
      <c r="L23" s="11">
        <f t="shared" si="6"/>
        <v>0</v>
      </c>
      <c r="M23" s="11">
        <f t="shared" si="7"/>
        <v>0</v>
      </c>
    </row>
    <row r="24" spans="1:13" ht="14.25" x14ac:dyDescent="0.2">
      <c r="A24" s="59">
        <v>21</v>
      </c>
      <c r="B24" s="20" t="s">
        <v>143</v>
      </c>
      <c r="C24" s="15">
        <f>+'[1]Table 8 Membership 2.1.14'!N23</f>
        <v>0</v>
      </c>
      <c r="D24" s="54">
        <f>+'10.1.14_SIS'!CN25</f>
        <v>0</v>
      </c>
      <c r="E24" s="54">
        <f t="shared" si="1"/>
        <v>0</v>
      </c>
      <c r="F24" s="54">
        <f t="shared" si="2"/>
        <v>0</v>
      </c>
      <c r="G24" s="54">
        <f t="shared" si="3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4"/>
        <v>6692.6542295867766</v>
      </c>
      <c r="K24" s="14">
        <f t="shared" si="5"/>
        <v>0</v>
      </c>
      <c r="L24" s="13">
        <f t="shared" si="6"/>
        <v>0</v>
      </c>
      <c r="M24" s="13">
        <f t="shared" si="7"/>
        <v>0</v>
      </c>
    </row>
    <row r="25" spans="1:13" ht="14.25" x14ac:dyDescent="0.2">
      <c r="A25" s="59">
        <v>22</v>
      </c>
      <c r="B25" s="20" t="s">
        <v>142</v>
      </c>
      <c r="C25" s="15">
        <f>+'[1]Table 8 Membership 2.1.14'!N24</f>
        <v>0</v>
      </c>
      <c r="D25" s="54">
        <f>+'10.1.14_SIS'!CN26</f>
        <v>0</v>
      </c>
      <c r="E25" s="54">
        <f t="shared" si="1"/>
        <v>0</v>
      </c>
      <c r="F25" s="54">
        <f t="shared" si="2"/>
        <v>0</v>
      </c>
      <c r="G25" s="54">
        <f t="shared" si="3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4"/>
        <v>6912.4699808195992</v>
      </c>
      <c r="K25" s="14">
        <f t="shared" si="5"/>
        <v>0</v>
      </c>
      <c r="L25" s="13">
        <f t="shared" si="6"/>
        <v>0</v>
      </c>
      <c r="M25" s="13">
        <f t="shared" si="7"/>
        <v>0</v>
      </c>
    </row>
    <row r="26" spans="1:13" ht="14.25" x14ac:dyDescent="0.2">
      <c r="A26" s="59">
        <v>23</v>
      </c>
      <c r="B26" s="20" t="s">
        <v>141</v>
      </c>
      <c r="C26" s="15">
        <f>+'[1]Table 8 Membership 2.1.14'!N25</f>
        <v>0</v>
      </c>
      <c r="D26" s="54">
        <f>+'10.1.14_SIS'!CN27</f>
        <v>0</v>
      </c>
      <c r="E26" s="54">
        <f t="shared" si="1"/>
        <v>0</v>
      </c>
      <c r="F26" s="54">
        <f t="shared" si="2"/>
        <v>0</v>
      </c>
      <c r="G26" s="54">
        <f t="shared" si="3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4"/>
        <v>5699.6015265979158</v>
      </c>
      <c r="K26" s="14">
        <f t="shared" si="5"/>
        <v>0</v>
      </c>
      <c r="L26" s="13">
        <f t="shared" si="6"/>
        <v>0</v>
      </c>
      <c r="M26" s="13">
        <f t="shared" si="7"/>
        <v>0</v>
      </c>
    </row>
    <row r="27" spans="1:13" ht="14.25" x14ac:dyDescent="0.2">
      <c r="A27" s="59">
        <v>24</v>
      </c>
      <c r="B27" s="20" t="s">
        <v>140</v>
      </c>
      <c r="C27" s="15">
        <f>+'[1]Table 8 Membership 2.1.14'!N26</f>
        <v>0</v>
      </c>
      <c r="D27" s="54">
        <f>+'10.1.14_SIS'!CN28</f>
        <v>0</v>
      </c>
      <c r="E27" s="54">
        <f t="shared" si="1"/>
        <v>0</v>
      </c>
      <c r="F27" s="54">
        <f t="shared" si="2"/>
        <v>0</v>
      </c>
      <c r="G27" s="54">
        <f t="shared" si="3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4"/>
        <v>3465.9240361576999</v>
      </c>
      <c r="K27" s="14">
        <f t="shared" si="5"/>
        <v>0</v>
      </c>
      <c r="L27" s="13">
        <f t="shared" si="6"/>
        <v>0</v>
      </c>
      <c r="M27" s="13">
        <f t="shared" si="7"/>
        <v>0</v>
      </c>
    </row>
    <row r="28" spans="1:13" ht="14.25" x14ac:dyDescent="0.2">
      <c r="A28" s="60">
        <v>25</v>
      </c>
      <c r="B28" s="22" t="s">
        <v>139</v>
      </c>
      <c r="C28" s="12">
        <f>+'[1]Table 8 Membership 2.1.14'!N27</f>
        <v>0</v>
      </c>
      <c r="D28" s="55">
        <f>+'10.1.14_SIS'!CN29</f>
        <v>0</v>
      </c>
      <c r="E28" s="55">
        <f t="shared" si="1"/>
        <v>0</v>
      </c>
      <c r="F28" s="55">
        <f t="shared" si="2"/>
        <v>0</v>
      </c>
      <c r="G28" s="55">
        <f t="shared" si="3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4"/>
        <v>4826.8020274945702</v>
      </c>
      <c r="K28" s="10">
        <f t="shared" si="5"/>
        <v>0</v>
      </c>
      <c r="L28" s="11">
        <f t="shared" si="6"/>
        <v>0</v>
      </c>
      <c r="M28" s="11">
        <f t="shared" si="7"/>
        <v>0</v>
      </c>
    </row>
    <row r="29" spans="1:13" ht="14.25" x14ac:dyDescent="0.2">
      <c r="A29" s="59">
        <v>26</v>
      </c>
      <c r="B29" s="20" t="s">
        <v>138</v>
      </c>
      <c r="C29" s="15">
        <f>+'[1]Table 8 Membership 2.1.14'!N28</f>
        <v>71</v>
      </c>
      <c r="D29" s="54">
        <f>+'10.1.14_SIS'!CN30</f>
        <v>99</v>
      </c>
      <c r="E29" s="54">
        <f t="shared" si="1"/>
        <v>28</v>
      </c>
      <c r="F29" s="54">
        <f t="shared" si="2"/>
        <v>28</v>
      </c>
      <c r="G29" s="54">
        <f t="shared" si="3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4"/>
        <v>4261.3949970570839</v>
      </c>
      <c r="K29" s="14">
        <f t="shared" si="5"/>
        <v>119319.05991759835</v>
      </c>
      <c r="L29" s="13">
        <f t="shared" si="6"/>
        <v>119319.05991759835</v>
      </c>
      <c r="M29" s="13">
        <f t="shared" si="7"/>
        <v>0</v>
      </c>
    </row>
    <row r="30" spans="1:13" ht="14.25" x14ac:dyDescent="0.2">
      <c r="A30" s="59">
        <v>27</v>
      </c>
      <c r="B30" s="20" t="s">
        <v>137</v>
      </c>
      <c r="C30" s="15">
        <f>+'[1]Table 8 Membership 2.1.14'!N29</f>
        <v>0</v>
      </c>
      <c r="D30" s="54">
        <f>+'10.1.14_SIS'!CN31</f>
        <v>0</v>
      </c>
      <c r="E30" s="54">
        <f t="shared" si="1"/>
        <v>0</v>
      </c>
      <c r="F30" s="54">
        <f t="shared" si="2"/>
        <v>0</v>
      </c>
      <c r="G30" s="54">
        <f t="shared" si="3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4"/>
        <v>6497.961383997701</v>
      </c>
      <c r="K30" s="14">
        <f t="shared" si="5"/>
        <v>0</v>
      </c>
      <c r="L30" s="13">
        <f t="shared" si="6"/>
        <v>0</v>
      </c>
      <c r="M30" s="13">
        <f t="shared" si="7"/>
        <v>0</v>
      </c>
    </row>
    <row r="31" spans="1:13" ht="14.25" x14ac:dyDescent="0.2">
      <c r="A31" s="59">
        <v>28</v>
      </c>
      <c r="B31" s="20" t="s">
        <v>136</v>
      </c>
      <c r="C31" s="15">
        <f>+'[1]Table 8 Membership 2.1.14'!N30</f>
        <v>0</v>
      </c>
      <c r="D31" s="54">
        <f>+'10.1.14_SIS'!CN32</f>
        <v>0</v>
      </c>
      <c r="E31" s="54">
        <f t="shared" si="1"/>
        <v>0</v>
      </c>
      <c r="F31" s="54">
        <f t="shared" si="2"/>
        <v>0</v>
      </c>
      <c r="G31" s="54">
        <f t="shared" si="3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4"/>
        <v>3831.8158846568822</v>
      </c>
      <c r="K31" s="14">
        <f t="shared" si="5"/>
        <v>0</v>
      </c>
      <c r="L31" s="13">
        <f t="shared" si="6"/>
        <v>0</v>
      </c>
      <c r="M31" s="13">
        <f t="shared" si="7"/>
        <v>0</v>
      </c>
    </row>
    <row r="32" spans="1:13" ht="14.25" x14ac:dyDescent="0.2">
      <c r="A32" s="59">
        <v>29</v>
      </c>
      <c r="B32" s="20" t="s">
        <v>135</v>
      </c>
      <c r="C32" s="15">
        <f>+'[1]Table 8 Membership 2.1.14'!N31</f>
        <v>1</v>
      </c>
      <c r="D32" s="54">
        <f>+'10.1.14_SIS'!CN33</f>
        <v>0</v>
      </c>
      <c r="E32" s="54">
        <f t="shared" si="1"/>
        <v>-1</v>
      </c>
      <c r="F32" s="54">
        <f t="shared" si="2"/>
        <v>0</v>
      </c>
      <c r="G32" s="54">
        <f t="shared" si="3"/>
        <v>-1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4"/>
        <v>4593.9623210173722</v>
      </c>
      <c r="K32" s="14">
        <f t="shared" si="5"/>
        <v>-4593.9623210173722</v>
      </c>
      <c r="L32" s="13">
        <f t="shared" si="6"/>
        <v>0</v>
      </c>
      <c r="M32" s="13">
        <f t="shared" si="7"/>
        <v>-4593.9623210173722</v>
      </c>
    </row>
    <row r="33" spans="1:13" ht="14.25" x14ac:dyDescent="0.2">
      <c r="A33" s="60">
        <v>30</v>
      </c>
      <c r="B33" s="22" t="s">
        <v>134</v>
      </c>
      <c r="C33" s="12">
        <f>+'[1]Table 8 Membership 2.1.14'!N32</f>
        <v>0</v>
      </c>
      <c r="D33" s="55">
        <f>+'10.1.14_SIS'!CN34</f>
        <v>0</v>
      </c>
      <c r="E33" s="55">
        <f t="shared" si="1"/>
        <v>0</v>
      </c>
      <c r="F33" s="55">
        <f t="shared" si="2"/>
        <v>0</v>
      </c>
      <c r="G33" s="55">
        <f t="shared" si="3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4"/>
        <v>6531.7027273996764</v>
      </c>
      <c r="K33" s="10">
        <f t="shared" si="5"/>
        <v>0</v>
      </c>
      <c r="L33" s="11">
        <f t="shared" si="6"/>
        <v>0</v>
      </c>
      <c r="M33" s="11">
        <f t="shared" si="7"/>
        <v>0</v>
      </c>
    </row>
    <row r="34" spans="1:13" ht="14.25" x14ac:dyDescent="0.2">
      <c r="A34" s="59">
        <v>31</v>
      </c>
      <c r="B34" s="20" t="s">
        <v>133</v>
      </c>
      <c r="C34" s="15">
        <f>+'[1]Table 8 Membership 2.1.14'!N33</f>
        <v>0</v>
      </c>
      <c r="D34" s="54">
        <f>+'10.1.14_SIS'!CN35</f>
        <v>0</v>
      </c>
      <c r="E34" s="54">
        <f t="shared" si="1"/>
        <v>0</v>
      </c>
      <c r="F34" s="54">
        <f t="shared" si="2"/>
        <v>0</v>
      </c>
      <c r="G34" s="54">
        <f t="shared" si="3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4"/>
        <v>5141.447671686853</v>
      </c>
      <c r="K34" s="14">
        <f t="shared" si="5"/>
        <v>0</v>
      </c>
      <c r="L34" s="13">
        <f t="shared" si="6"/>
        <v>0</v>
      </c>
      <c r="M34" s="13">
        <f t="shared" si="7"/>
        <v>0</v>
      </c>
    </row>
    <row r="35" spans="1:13" ht="14.25" x14ac:dyDescent="0.2">
      <c r="A35" s="59">
        <v>32</v>
      </c>
      <c r="B35" s="20" t="s">
        <v>132</v>
      </c>
      <c r="C35" s="15">
        <f>+'[1]Table 8 Membership 2.1.14'!N34</f>
        <v>0</v>
      </c>
      <c r="D35" s="54">
        <f>+'10.1.14_SIS'!CN36</f>
        <v>0</v>
      </c>
      <c r="E35" s="54">
        <f t="shared" si="1"/>
        <v>0</v>
      </c>
      <c r="F35" s="54">
        <f t="shared" si="2"/>
        <v>0</v>
      </c>
      <c r="G35" s="54">
        <f t="shared" si="3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4"/>
        <v>6212.5891890611274</v>
      </c>
      <c r="K35" s="14">
        <f t="shared" si="5"/>
        <v>0</v>
      </c>
      <c r="L35" s="13">
        <f t="shared" si="6"/>
        <v>0</v>
      </c>
      <c r="M35" s="13">
        <f t="shared" si="7"/>
        <v>0</v>
      </c>
    </row>
    <row r="36" spans="1:13" ht="14.25" x14ac:dyDescent="0.2">
      <c r="A36" s="59">
        <v>33</v>
      </c>
      <c r="B36" s="20" t="s">
        <v>131</v>
      </c>
      <c r="C36" s="15">
        <f>+'[1]Table 8 Membership 2.1.14'!N35</f>
        <v>0</v>
      </c>
      <c r="D36" s="54">
        <f>+'10.1.14_SIS'!CN37</f>
        <v>0</v>
      </c>
      <c r="E36" s="54">
        <f t="shared" ref="E36:E67" si="8">D36-C36</f>
        <v>0</v>
      </c>
      <c r="F36" s="54">
        <f t="shared" ref="F36:F67" si="9">IF(E36&gt;0,E36,0)</f>
        <v>0</v>
      </c>
      <c r="G36" s="54">
        <f t="shared" ref="G36:G72" si="10">IF(E36&lt;0,E36,0)</f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ref="J36:J67" si="11">I36+H36</f>
        <v>6111.5354558085237</v>
      </c>
      <c r="K36" s="14">
        <f t="shared" ref="K36:K67" si="12">E36*J36</f>
        <v>0</v>
      </c>
      <c r="L36" s="13">
        <f t="shared" ref="L36:L67" si="13">IF(K36&gt;0,K36,0)</f>
        <v>0</v>
      </c>
      <c r="M36" s="13">
        <f t="shared" ref="M36:M72" si="14">IF(K36&lt;0,K36,0)</f>
        <v>0</v>
      </c>
    </row>
    <row r="37" spans="1:13" ht="14.25" x14ac:dyDescent="0.2">
      <c r="A37" s="59">
        <v>34</v>
      </c>
      <c r="B37" s="20" t="s">
        <v>130</v>
      </c>
      <c r="C37" s="15">
        <f>+'[1]Table 8 Membership 2.1.14'!N36</f>
        <v>0</v>
      </c>
      <c r="D37" s="54">
        <f>+'10.1.14_SIS'!CN38</f>
        <v>0</v>
      </c>
      <c r="E37" s="54">
        <f t="shared" si="8"/>
        <v>0</v>
      </c>
      <c r="F37" s="54">
        <f t="shared" si="9"/>
        <v>0</v>
      </c>
      <c r="G37" s="54">
        <f t="shared" si="10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11"/>
        <v>6936.2076842789011</v>
      </c>
      <c r="K37" s="14">
        <f t="shared" si="12"/>
        <v>0</v>
      </c>
      <c r="L37" s="13">
        <f t="shared" si="13"/>
        <v>0</v>
      </c>
      <c r="M37" s="13">
        <f t="shared" si="14"/>
        <v>0</v>
      </c>
    </row>
    <row r="38" spans="1:13" ht="14.25" x14ac:dyDescent="0.2">
      <c r="A38" s="60">
        <v>35</v>
      </c>
      <c r="B38" s="22" t="s">
        <v>129</v>
      </c>
      <c r="C38" s="12">
        <f>+'[1]Table 8 Membership 2.1.14'!N37</f>
        <v>0</v>
      </c>
      <c r="D38" s="55">
        <f>+'10.1.14_SIS'!CN39</f>
        <v>0</v>
      </c>
      <c r="E38" s="55">
        <f t="shared" si="8"/>
        <v>0</v>
      </c>
      <c r="F38" s="55">
        <f t="shared" si="9"/>
        <v>0</v>
      </c>
      <c r="G38" s="55">
        <f t="shared" si="10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11"/>
        <v>5704.2082060477605</v>
      </c>
      <c r="K38" s="10">
        <f t="shared" si="12"/>
        <v>0</v>
      </c>
      <c r="L38" s="11">
        <f t="shared" si="13"/>
        <v>0</v>
      </c>
      <c r="M38" s="11">
        <f t="shared" si="14"/>
        <v>0</v>
      </c>
    </row>
    <row r="39" spans="1:13" ht="14.25" x14ac:dyDescent="0.2">
      <c r="A39" s="59">
        <v>36</v>
      </c>
      <c r="B39" s="20" t="s">
        <v>128</v>
      </c>
      <c r="C39" s="15">
        <f>+'[1]Table 8 Membership 2.1.14'!N38</f>
        <v>225</v>
      </c>
      <c r="D39" s="54">
        <f>+'10.1.14_SIS'!CN40</f>
        <v>315</v>
      </c>
      <c r="E39" s="54">
        <f t="shared" si="8"/>
        <v>90</v>
      </c>
      <c r="F39" s="54">
        <f t="shared" si="9"/>
        <v>90</v>
      </c>
      <c r="G39" s="54">
        <f t="shared" si="10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11"/>
        <v>4348.7345590766217</v>
      </c>
      <c r="K39" s="14">
        <f t="shared" si="12"/>
        <v>391386.11031689594</v>
      </c>
      <c r="L39" s="13">
        <f t="shared" si="13"/>
        <v>391386.11031689594</v>
      </c>
      <c r="M39" s="13">
        <f t="shared" si="14"/>
        <v>0</v>
      </c>
    </row>
    <row r="40" spans="1:13" ht="14.25" x14ac:dyDescent="0.2">
      <c r="A40" s="59">
        <v>37</v>
      </c>
      <c r="B40" s="20" t="s">
        <v>127</v>
      </c>
      <c r="C40" s="15">
        <f>+'[1]Table 8 Membership 2.1.14'!N39</f>
        <v>0</v>
      </c>
      <c r="D40" s="54">
        <f>+'10.1.14_SIS'!CN41</f>
        <v>0</v>
      </c>
      <c r="E40" s="54">
        <f t="shared" si="8"/>
        <v>0</v>
      </c>
      <c r="F40" s="54">
        <f t="shared" si="9"/>
        <v>0</v>
      </c>
      <c r="G40" s="54">
        <f t="shared" si="10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11"/>
        <v>6318.9939260317688</v>
      </c>
      <c r="K40" s="14">
        <f t="shared" si="12"/>
        <v>0</v>
      </c>
      <c r="L40" s="13">
        <f t="shared" si="13"/>
        <v>0</v>
      </c>
      <c r="M40" s="13">
        <f t="shared" si="14"/>
        <v>0</v>
      </c>
    </row>
    <row r="41" spans="1:13" ht="14.25" x14ac:dyDescent="0.2">
      <c r="A41" s="59">
        <v>38</v>
      </c>
      <c r="B41" s="20" t="s">
        <v>126</v>
      </c>
      <c r="C41" s="15">
        <f>+'[1]Table 8 Membership 2.1.14'!N40</f>
        <v>4</v>
      </c>
      <c r="D41" s="54">
        <f>+'10.1.14_SIS'!CN42</f>
        <v>5</v>
      </c>
      <c r="E41" s="54">
        <f t="shared" si="8"/>
        <v>1</v>
      </c>
      <c r="F41" s="54">
        <f t="shared" si="9"/>
        <v>1</v>
      </c>
      <c r="G41" s="54">
        <f t="shared" si="10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11"/>
        <v>2918.7217552916882</v>
      </c>
      <c r="K41" s="14">
        <f t="shared" si="12"/>
        <v>2918.7217552916882</v>
      </c>
      <c r="L41" s="13">
        <f t="shared" si="13"/>
        <v>2918.7217552916882</v>
      </c>
      <c r="M41" s="13">
        <f t="shared" si="14"/>
        <v>0</v>
      </c>
    </row>
    <row r="42" spans="1:13" ht="14.25" x14ac:dyDescent="0.2">
      <c r="A42" s="59">
        <v>39</v>
      </c>
      <c r="B42" s="20" t="s">
        <v>125</v>
      </c>
      <c r="C42" s="15">
        <f>+'[1]Table 8 Membership 2.1.14'!N41</f>
        <v>0</v>
      </c>
      <c r="D42" s="54">
        <f>+'10.1.14_SIS'!CN43</f>
        <v>0</v>
      </c>
      <c r="E42" s="54">
        <f t="shared" si="8"/>
        <v>0</v>
      </c>
      <c r="F42" s="54">
        <f t="shared" si="9"/>
        <v>0</v>
      </c>
      <c r="G42" s="54">
        <f t="shared" si="10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11"/>
        <v>4436.561411357332</v>
      </c>
      <c r="K42" s="14">
        <f t="shared" si="12"/>
        <v>0</v>
      </c>
      <c r="L42" s="13">
        <f t="shared" si="13"/>
        <v>0</v>
      </c>
      <c r="M42" s="13">
        <f t="shared" si="14"/>
        <v>0</v>
      </c>
    </row>
    <row r="43" spans="1:13" ht="14.25" x14ac:dyDescent="0.2">
      <c r="A43" s="60">
        <v>40</v>
      </c>
      <c r="B43" s="22" t="s">
        <v>124</v>
      </c>
      <c r="C43" s="12">
        <f>+'[1]Table 8 Membership 2.1.14'!N42</f>
        <v>0</v>
      </c>
      <c r="D43" s="55">
        <f>+'10.1.14_SIS'!CN44</f>
        <v>0</v>
      </c>
      <c r="E43" s="55">
        <f t="shared" si="8"/>
        <v>0</v>
      </c>
      <c r="F43" s="55">
        <f t="shared" si="9"/>
        <v>0</v>
      </c>
      <c r="G43" s="55">
        <f t="shared" si="10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11"/>
        <v>5822.0810285698408</v>
      </c>
      <c r="K43" s="10">
        <f t="shared" si="12"/>
        <v>0</v>
      </c>
      <c r="L43" s="11">
        <f t="shared" si="13"/>
        <v>0</v>
      </c>
      <c r="M43" s="11">
        <f t="shared" si="14"/>
        <v>0</v>
      </c>
    </row>
    <row r="44" spans="1:13" ht="14.25" x14ac:dyDescent="0.2">
      <c r="A44" s="59">
        <v>41</v>
      </c>
      <c r="B44" s="20" t="s">
        <v>123</v>
      </c>
      <c r="C44" s="15">
        <f>+'[1]Table 8 Membership 2.1.14'!N43</f>
        <v>0</v>
      </c>
      <c r="D44" s="54">
        <f>+'10.1.14_SIS'!CN45</f>
        <v>0</v>
      </c>
      <c r="E44" s="54">
        <f t="shared" si="8"/>
        <v>0</v>
      </c>
      <c r="F44" s="54">
        <f t="shared" si="9"/>
        <v>0</v>
      </c>
      <c r="G44" s="54">
        <f t="shared" si="10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11"/>
        <v>4177.4148574716473</v>
      </c>
      <c r="K44" s="14">
        <f t="shared" si="12"/>
        <v>0</v>
      </c>
      <c r="L44" s="13">
        <f t="shared" si="13"/>
        <v>0</v>
      </c>
      <c r="M44" s="13">
        <f t="shared" si="14"/>
        <v>0</v>
      </c>
    </row>
    <row r="45" spans="1:13" ht="14.25" x14ac:dyDescent="0.2">
      <c r="A45" s="59">
        <v>42</v>
      </c>
      <c r="B45" s="20" t="s">
        <v>122</v>
      </c>
      <c r="C45" s="15">
        <f>+'[1]Table 8 Membership 2.1.14'!N44</f>
        <v>0</v>
      </c>
      <c r="D45" s="54">
        <f>+'10.1.14_SIS'!CN46</f>
        <v>0</v>
      </c>
      <c r="E45" s="54">
        <f t="shared" si="8"/>
        <v>0</v>
      </c>
      <c r="F45" s="54">
        <f t="shared" si="9"/>
        <v>0</v>
      </c>
      <c r="G45" s="54">
        <f t="shared" si="10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11"/>
        <v>5647.8877751368682</v>
      </c>
      <c r="K45" s="14">
        <f t="shared" si="12"/>
        <v>0</v>
      </c>
      <c r="L45" s="13">
        <f t="shared" si="13"/>
        <v>0</v>
      </c>
      <c r="M45" s="13">
        <f t="shared" si="14"/>
        <v>0</v>
      </c>
    </row>
    <row r="46" spans="1:13" ht="14.25" x14ac:dyDescent="0.2">
      <c r="A46" s="59">
        <v>43</v>
      </c>
      <c r="B46" s="20" t="s">
        <v>121</v>
      </c>
      <c r="C46" s="15">
        <f>+'[1]Table 8 Membership 2.1.14'!N45</f>
        <v>0</v>
      </c>
      <c r="D46" s="54">
        <f>+'10.1.14_SIS'!CN47</f>
        <v>0</v>
      </c>
      <c r="E46" s="54">
        <f t="shared" si="8"/>
        <v>0</v>
      </c>
      <c r="F46" s="54">
        <f t="shared" si="9"/>
        <v>0</v>
      </c>
      <c r="G46" s="54">
        <f t="shared" si="10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11"/>
        <v>6363.3538720594697</v>
      </c>
      <c r="K46" s="14">
        <f t="shared" si="12"/>
        <v>0</v>
      </c>
      <c r="L46" s="13">
        <f t="shared" si="13"/>
        <v>0</v>
      </c>
      <c r="M46" s="13">
        <f t="shared" si="14"/>
        <v>0</v>
      </c>
    </row>
    <row r="47" spans="1:13" ht="14.25" x14ac:dyDescent="0.2">
      <c r="A47" s="59">
        <v>44</v>
      </c>
      <c r="B47" s="20" t="s">
        <v>120</v>
      </c>
      <c r="C47" s="15">
        <f>+'[1]Table 8 Membership 2.1.14'!N46</f>
        <v>4</v>
      </c>
      <c r="D47" s="54">
        <f>+'10.1.14_SIS'!CN48</f>
        <v>4</v>
      </c>
      <c r="E47" s="54">
        <f t="shared" si="8"/>
        <v>0</v>
      </c>
      <c r="F47" s="54">
        <f t="shared" si="9"/>
        <v>0</v>
      </c>
      <c r="G47" s="54">
        <f t="shared" si="10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11"/>
        <v>5560.7558151820358</v>
      </c>
      <c r="K47" s="14">
        <f t="shared" si="12"/>
        <v>0</v>
      </c>
      <c r="L47" s="13">
        <f t="shared" si="13"/>
        <v>0</v>
      </c>
      <c r="M47" s="13">
        <f t="shared" si="14"/>
        <v>0</v>
      </c>
    </row>
    <row r="48" spans="1:13" ht="14.25" x14ac:dyDescent="0.2">
      <c r="A48" s="60">
        <v>45</v>
      </c>
      <c r="B48" s="22" t="s">
        <v>119</v>
      </c>
      <c r="C48" s="12">
        <f>+'[1]Table 8 Membership 2.1.14'!N47</f>
        <v>2</v>
      </c>
      <c r="D48" s="55">
        <f>+'10.1.14_SIS'!CN49</f>
        <v>4</v>
      </c>
      <c r="E48" s="55">
        <f t="shared" si="8"/>
        <v>2</v>
      </c>
      <c r="F48" s="55">
        <f t="shared" si="9"/>
        <v>2</v>
      </c>
      <c r="G48" s="55">
        <f t="shared" si="10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11"/>
        <v>2808.0072499469102</v>
      </c>
      <c r="K48" s="10">
        <f t="shared" si="12"/>
        <v>5616.0144998938204</v>
      </c>
      <c r="L48" s="11">
        <f t="shared" si="13"/>
        <v>5616.0144998938204</v>
      </c>
      <c r="M48" s="11">
        <f t="shared" si="14"/>
        <v>0</v>
      </c>
    </row>
    <row r="49" spans="1:13" ht="14.25" x14ac:dyDescent="0.2">
      <c r="A49" s="59">
        <v>46</v>
      </c>
      <c r="B49" s="20" t="s">
        <v>118</v>
      </c>
      <c r="C49" s="15">
        <f>+'[1]Table 8 Membership 2.1.14'!N48</f>
        <v>0</v>
      </c>
      <c r="D49" s="54">
        <f>+'10.1.14_SIS'!CN50</f>
        <v>0</v>
      </c>
      <c r="E49" s="54">
        <f t="shared" si="8"/>
        <v>0</v>
      </c>
      <c r="F49" s="54">
        <f t="shared" si="9"/>
        <v>0</v>
      </c>
      <c r="G49" s="54">
        <f t="shared" si="10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11"/>
        <v>6779.2744468088385</v>
      </c>
      <c r="K49" s="14">
        <f t="shared" si="12"/>
        <v>0</v>
      </c>
      <c r="L49" s="13">
        <f t="shared" si="13"/>
        <v>0</v>
      </c>
      <c r="M49" s="13">
        <f t="shared" si="14"/>
        <v>0</v>
      </c>
    </row>
    <row r="50" spans="1:13" ht="14.25" x14ac:dyDescent="0.2">
      <c r="A50" s="59">
        <v>47</v>
      </c>
      <c r="B50" s="20" t="s">
        <v>117</v>
      </c>
      <c r="C50" s="15">
        <f>+'[1]Table 8 Membership 2.1.14'!N49</f>
        <v>0</v>
      </c>
      <c r="D50" s="54">
        <f>+'10.1.14_SIS'!CN51</f>
        <v>0</v>
      </c>
      <c r="E50" s="54">
        <f t="shared" si="8"/>
        <v>0</v>
      </c>
      <c r="F50" s="54">
        <f t="shared" si="9"/>
        <v>0</v>
      </c>
      <c r="G50" s="54">
        <f t="shared" si="10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11"/>
        <v>3434.9085257646739</v>
      </c>
      <c r="K50" s="14">
        <f t="shared" si="12"/>
        <v>0</v>
      </c>
      <c r="L50" s="13">
        <f t="shared" si="13"/>
        <v>0</v>
      </c>
      <c r="M50" s="13">
        <f t="shared" si="14"/>
        <v>0</v>
      </c>
    </row>
    <row r="51" spans="1:13" ht="14.25" x14ac:dyDescent="0.2">
      <c r="A51" s="59">
        <v>48</v>
      </c>
      <c r="B51" s="20" t="s">
        <v>116</v>
      </c>
      <c r="C51" s="15">
        <f>+'[1]Table 8 Membership 2.1.14'!N50</f>
        <v>0</v>
      </c>
      <c r="D51" s="54">
        <f>+'10.1.14_SIS'!CN52</f>
        <v>1</v>
      </c>
      <c r="E51" s="54">
        <f t="shared" si="8"/>
        <v>1</v>
      </c>
      <c r="F51" s="54">
        <f t="shared" si="9"/>
        <v>1</v>
      </c>
      <c r="G51" s="54">
        <f t="shared" si="10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11"/>
        <v>4854.4282529800721</v>
      </c>
      <c r="K51" s="14">
        <f t="shared" si="12"/>
        <v>4854.4282529800721</v>
      </c>
      <c r="L51" s="13">
        <f t="shared" si="13"/>
        <v>4854.4282529800721</v>
      </c>
      <c r="M51" s="13">
        <f t="shared" si="14"/>
        <v>0</v>
      </c>
    </row>
    <row r="52" spans="1:13" ht="14.25" x14ac:dyDescent="0.2">
      <c r="A52" s="59">
        <v>49</v>
      </c>
      <c r="B52" s="20" t="s">
        <v>115</v>
      </c>
      <c r="C52" s="15">
        <f>+'[1]Table 8 Membership 2.1.14'!N51</f>
        <v>0</v>
      </c>
      <c r="D52" s="54">
        <f>+'10.1.14_SIS'!CN53</f>
        <v>0</v>
      </c>
      <c r="E52" s="54">
        <f t="shared" si="8"/>
        <v>0</v>
      </c>
      <c r="F52" s="54">
        <f t="shared" si="9"/>
        <v>0</v>
      </c>
      <c r="G52" s="54">
        <f t="shared" si="10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11"/>
        <v>5570.3155315659187</v>
      </c>
      <c r="K52" s="14">
        <f t="shared" si="12"/>
        <v>0</v>
      </c>
      <c r="L52" s="13">
        <f t="shared" si="13"/>
        <v>0</v>
      </c>
      <c r="M52" s="13">
        <f t="shared" si="14"/>
        <v>0</v>
      </c>
    </row>
    <row r="53" spans="1:13" ht="14.25" x14ac:dyDescent="0.2">
      <c r="A53" s="60">
        <v>50</v>
      </c>
      <c r="B53" s="22" t="s">
        <v>114</v>
      </c>
      <c r="C53" s="12">
        <f>+'[1]Table 8 Membership 2.1.14'!N52</f>
        <v>0</v>
      </c>
      <c r="D53" s="55">
        <f>+'10.1.14_SIS'!CN54</f>
        <v>0</v>
      </c>
      <c r="E53" s="55">
        <f t="shared" si="8"/>
        <v>0</v>
      </c>
      <c r="F53" s="55">
        <f t="shared" si="9"/>
        <v>0</v>
      </c>
      <c r="G53" s="55">
        <f t="shared" si="10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11"/>
        <v>5812.1492722701678</v>
      </c>
      <c r="K53" s="10">
        <f t="shared" si="12"/>
        <v>0</v>
      </c>
      <c r="L53" s="11">
        <f t="shared" si="13"/>
        <v>0</v>
      </c>
      <c r="M53" s="11">
        <f t="shared" si="14"/>
        <v>0</v>
      </c>
    </row>
    <row r="54" spans="1:13" ht="14.25" x14ac:dyDescent="0.2">
      <c r="A54" s="59">
        <v>51</v>
      </c>
      <c r="B54" s="20" t="s">
        <v>113</v>
      </c>
      <c r="C54" s="15">
        <f>+'[1]Table 8 Membership 2.1.14'!N53</f>
        <v>0</v>
      </c>
      <c r="D54" s="54">
        <f>+'10.1.14_SIS'!CN55</f>
        <v>0</v>
      </c>
      <c r="E54" s="54">
        <f t="shared" si="8"/>
        <v>0</v>
      </c>
      <c r="F54" s="54">
        <f t="shared" si="9"/>
        <v>0</v>
      </c>
      <c r="G54" s="54">
        <f t="shared" si="10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11"/>
        <v>4860.8528602178994</v>
      </c>
      <c r="K54" s="14">
        <f t="shared" si="12"/>
        <v>0</v>
      </c>
      <c r="L54" s="13">
        <f t="shared" si="13"/>
        <v>0</v>
      </c>
      <c r="M54" s="13">
        <f t="shared" si="14"/>
        <v>0</v>
      </c>
    </row>
    <row r="55" spans="1:13" ht="14.25" x14ac:dyDescent="0.2">
      <c r="A55" s="59">
        <v>52</v>
      </c>
      <c r="B55" s="20" t="s">
        <v>112</v>
      </c>
      <c r="C55" s="15">
        <f>+'[1]Table 8 Membership 2.1.14'!N54</f>
        <v>1</v>
      </c>
      <c r="D55" s="54">
        <f>+'10.1.14_SIS'!CN56</f>
        <v>1</v>
      </c>
      <c r="E55" s="54">
        <f t="shared" si="8"/>
        <v>0</v>
      </c>
      <c r="F55" s="54">
        <f t="shared" si="9"/>
        <v>0</v>
      </c>
      <c r="G55" s="54">
        <f t="shared" si="10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11"/>
        <v>5720.6445845228172</v>
      </c>
      <c r="K55" s="14">
        <f t="shared" si="12"/>
        <v>0</v>
      </c>
      <c r="L55" s="13">
        <f t="shared" si="13"/>
        <v>0</v>
      </c>
      <c r="M55" s="13">
        <f t="shared" si="14"/>
        <v>0</v>
      </c>
    </row>
    <row r="56" spans="1:13" ht="14.25" x14ac:dyDescent="0.2">
      <c r="A56" s="59">
        <v>53</v>
      </c>
      <c r="B56" s="20" t="s">
        <v>111</v>
      </c>
      <c r="C56" s="15">
        <f>+'[1]Table 8 Membership 2.1.14'!N55</f>
        <v>0</v>
      </c>
      <c r="D56" s="54">
        <f>+'10.1.14_SIS'!CN57</f>
        <v>0</v>
      </c>
      <c r="E56" s="54">
        <f t="shared" si="8"/>
        <v>0</v>
      </c>
      <c r="F56" s="54">
        <f t="shared" si="9"/>
        <v>0</v>
      </c>
      <c r="G56" s="54">
        <f t="shared" si="10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11"/>
        <v>5749.890819404548</v>
      </c>
      <c r="K56" s="14">
        <f t="shared" si="12"/>
        <v>0</v>
      </c>
      <c r="L56" s="13">
        <f t="shared" si="13"/>
        <v>0</v>
      </c>
      <c r="M56" s="13">
        <f t="shared" si="14"/>
        <v>0</v>
      </c>
    </row>
    <row r="57" spans="1:13" ht="14.25" x14ac:dyDescent="0.2">
      <c r="A57" s="59">
        <v>54</v>
      </c>
      <c r="B57" s="20" t="s">
        <v>110</v>
      </c>
      <c r="C57" s="15">
        <f>+'[1]Table 8 Membership 2.1.14'!N56</f>
        <v>0</v>
      </c>
      <c r="D57" s="54">
        <f>+'10.1.14_SIS'!CN58</f>
        <v>0</v>
      </c>
      <c r="E57" s="54">
        <f t="shared" si="8"/>
        <v>0</v>
      </c>
      <c r="F57" s="54">
        <f t="shared" si="9"/>
        <v>0</v>
      </c>
      <c r="G57" s="54">
        <f t="shared" si="10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11"/>
        <v>6818.5298370516712</v>
      </c>
      <c r="K57" s="14">
        <f t="shared" si="12"/>
        <v>0</v>
      </c>
      <c r="L57" s="13">
        <f t="shared" si="13"/>
        <v>0</v>
      </c>
      <c r="M57" s="13">
        <f t="shared" si="14"/>
        <v>0</v>
      </c>
    </row>
    <row r="58" spans="1:13" ht="14.25" x14ac:dyDescent="0.2">
      <c r="A58" s="60">
        <v>55</v>
      </c>
      <c r="B58" s="22" t="s">
        <v>109</v>
      </c>
      <c r="C58" s="12">
        <f>+'[1]Table 8 Membership 2.1.14'!N57</f>
        <v>0</v>
      </c>
      <c r="D58" s="55">
        <f>+'10.1.14_SIS'!CN59</f>
        <v>0</v>
      </c>
      <c r="E58" s="55">
        <f t="shared" si="8"/>
        <v>0</v>
      </c>
      <c r="F58" s="55">
        <f t="shared" si="9"/>
        <v>0</v>
      </c>
      <c r="G58" s="55">
        <f t="shared" si="10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11"/>
        <v>5061.9625491298484</v>
      </c>
      <c r="K58" s="10">
        <f t="shared" si="12"/>
        <v>0</v>
      </c>
      <c r="L58" s="11">
        <f t="shared" si="13"/>
        <v>0</v>
      </c>
      <c r="M58" s="11">
        <f t="shared" si="14"/>
        <v>0</v>
      </c>
    </row>
    <row r="59" spans="1:13" ht="14.25" x14ac:dyDescent="0.2">
      <c r="A59" s="59">
        <v>56</v>
      </c>
      <c r="B59" s="20" t="s">
        <v>108</v>
      </c>
      <c r="C59" s="15">
        <f>+'[1]Table 8 Membership 2.1.14'!N58</f>
        <v>0</v>
      </c>
      <c r="D59" s="54">
        <f>+'10.1.14_SIS'!CN60</f>
        <v>0</v>
      </c>
      <c r="E59" s="54">
        <f t="shared" si="8"/>
        <v>0</v>
      </c>
      <c r="F59" s="54">
        <f t="shared" si="9"/>
        <v>0</v>
      </c>
      <c r="G59" s="54">
        <f t="shared" si="10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11"/>
        <v>5643.1509408288284</v>
      </c>
      <c r="K59" s="14">
        <f t="shared" si="12"/>
        <v>0</v>
      </c>
      <c r="L59" s="13">
        <f t="shared" si="13"/>
        <v>0</v>
      </c>
      <c r="M59" s="13">
        <f t="shared" si="14"/>
        <v>0</v>
      </c>
    </row>
    <row r="60" spans="1:13" ht="14.25" x14ac:dyDescent="0.2">
      <c r="A60" s="59">
        <v>57</v>
      </c>
      <c r="B60" s="20" t="s">
        <v>107</v>
      </c>
      <c r="C60" s="15">
        <f>+'[1]Table 8 Membership 2.1.14'!N59</f>
        <v>0</v>
      </c>
      <c r="D60" s="54">
        <f>+'10.1.14_SIS'!CN61</f>
        <v>0</v>
      </c>
      <c r="E60" s="54">
        <f t="shared" si="8"/>
        <v>0</v>
      </c>
      <c r="F60" s="54">
        <f t="shared" si="9"/>
        <v>0</v>
      </c>
      <c r="G60" s="54">
        <f t="shared" si="10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11"/>
        <v>5390.5022979230689</v>
      </c>
      <c r="K60" s="14">
        <f t="shared" si="12"/>
        <v>0</v>
      </c>
      <c r="L60" s="13">
        <f t="shared" si="13"/>
        <v>0</v>
      </c>
      <c r="M60" s="13">
        <f t="shared" si="14"/>
        <v>0</v>
      </c>
    </row>
    <row r="61" spans="1:13" ht="14.25" x14ac:dyDescent="0.2">
      <c r="A61" s="59">
        <v>58</v>
      </c>
      <c r="B61" s="20" t="s">
        <v>106</v>
      </c>
      <c r="C61" s="15">
        <f>+'[1]Table 8 Membership 2.1.14'!N60</f>
        <v>0</v>
      </c>
      <c r="D61" s="54">
        <f>+'10.1.14_SIS'!CN62</f>
        <v>0</v>
      </c>
      <c r="E61" s="54">
        <f t="shared" si="8"/>
        <v>0</v>
      </c>
      <c r="F61" s="54">
        <f t="shared" si="9"/>
        <v>0</v>
      </c>
      <c r="G61" s="54">
        <f t="shared" si="10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11"/>
        <v>6370.1529637882122</v>
      </c>
      <c r="K61" s="14">
        <f t="shared" si="12"/>
        <v>0</v>
      </c>
      <c r="L61" s="13">
        <f t="shared" si="13"/>
        <v>0</v>
      </c>
      <c r="M61" s="13">
        <f t="shared" si="14"/>
        <v>0</v>
      </c>
    </row>
    <row r="62" spans="1:13" ht="14.25" x14ac:dyDescent="0.2">
      <c r="A62" s="59">
        <v>59</v>
      </c>
      <c r="B62" s="20" t="s">
        <v>105</v>
      </c>
      <c r="C62" s="15">
        <f>+'[1]Table 8 Membership 2.1.14'!N61</f>
        <v>0</v>
      </c>
      <c r="D62" s="54">
        <f>+'10.1.14_SIS'!CN63</f>
        <v>0</v>
      </c>
      <c r="E62" s="54">
        <f t="shared" si="8"/>
        <v>0</v>
      </c>
      <c r="F62" s="54">
        <f t="shared" si="9"/>
        <v>0</v>
      </c>
      <c r="G62" s="54">
        <f t="shared" si="10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11"/>
        <v>7311.4662935218475</v>
      </c>
      <c r="K62" s="14">
        <f t="shared" si="12"/>
        <v>0</v>
      </c>
      <c r="L62" s="13">
        <f t="shared" si="13"/>
        <v>0</v>
      </c>
      <c r="M62" s="13">
        <f t="shared" si="14"/>
        <v>0</v>
      </c>
    </row>
    <row r="63" spans="1:13" ht="14.25" x14ac:dyDescent="0.2">
      <c r="A63" s="60">
        <v>60</v>
      </c>
      <c r="B63" s="22" t="s">
        <v>104</v>
      </c>
      <c r="C63" s="12">
        <f>+'[1]Table 8 Membership 2.1.14'!N62</f>
        <v>0</v>
      </c>
      <c r="D63" s="55">
        <f>+'10.1.14_SIS'!CN64</f>
        <v>0</v>
      </c>
      <c r="E63" s="55">
        <f t="shared" si="8"/>
        <v>0</v>
      </c>
      <c r="F63" s="55">
        <f t="shared" si="9"/>
        <v>0</v>
      </c>
      <c r="G63" s="55">
        <f t="shared" si="10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11"/>
        <v>5895.264090063828</v>
      </c>
      <c r="K63" s="10">
        <f t="shared" si="12"/>
        <v>0</v>
      </c>
      <c r="L63" s="11">
        <f t="shared" si="13"/>
        <v>0</v>
      </c>
      <c r="M63" s="11">
        <f t="shared" si="14"/>
        <v>0</v>
      </c>
    </row>
    <row r="64" spans="1:13" ht="14.25" x14ac:dyDescent="0.2">
      <c r="A64" s="59">
        <v>61</v>
      </c>
      <c r="B64" s="20" t="s">
        <v>103</v>
      </c>
      <c r="C64" s="15">
        <f>+'[1]Table 8 Membership 2.1.14'!N63</f>
        <v>0</v>
      </c>
      <c r="D64" s="54">
        <f>+'10.1.14_SIS'!CN65</f>
        <v>0</v>
      </c>
      <c r="E64" s="54">
        <f t="shared" si="8"/>
        <v>0</v>
      </c>
      <c r="F64" s="54">
        <f t="shared" si="9"/>
        <v>0</v>
      </c>
      <c r="G64" s="54">
        <f t="shared" si="10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11"/>
        <v>3687.8675356369185</v>
      </c>
      <c r="K64" s="14">
        <f t="shared" si="12"/>
        <v>0</v>
      </c>
      <c r="L64" s="13">
        <f t="shared" si="13"/>
        <v>0</v>
      </c>
      <c r="M64" s="13">
        <f t="shared" si="14"/>
        <v>0</v>
      </c>
    </row>
    <row r="65" spans="1:13" ht="14.25" x14ac:dyDescent="0.2">
      <c r="A65" s="59">
        <v>62</v>
      </c>
      <c r="B65" s="20" t="s">
        <v>102</v>
      </c>
      <c r="C65" s="15">
        <f>+'[1]Table 8 Membership 2.1.14'!N64</f>
        <v>0</v>
      </c>
      <c r="D65" s="54">
        <f>+'10.1.14_SIS'!CN66</f>
        <v>0</v>
      </c>
      <c r="E65" s="54">
        <f t="shared" si="8"/>
        <v>0</v>
      </c>
      <c r="F65" s="54">
        <f t="shared" si="9"/>
        <v>0</v>
      </c>
      <c r="G65" s="54">
        <f t="shared" si="10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11"/>
        <v>6417.154538516008</v>
      </c>
      <c r="K65" s="14">
        <f t="shared" si="12"/>
        <v>0</v>
      </c>
      <c r="L65" s="13">
        <f t="shared" si="13"/>
        <v>0</v>
      </c>
      <c r="M65" s="13">
        <f t="shared" si="14"/>
        <v>0</v>
      </c>
    </row>
    <row r="66" spans="1:13" ht="14.25" x14ac:dyDescent="0.2">
      <c r="A66" s="59">
        <v>63</v>
      </c>
      <c r="B66" s="20" t="s">
        <v>101</v>
      </c>
      <c r="C66" s="15">
        <f>+'[1]Table 8 Membership 2.1.14'!N65</f>
        <v>0</v>
      </c>
      <c r="D66" s="54">
        <f>+'10.1.14_SIS'!CN67</f>
        <v>0</v>
      </c>
      <c r="E66" s="54">
        <f t="shared" si="8"/>
        <v>0</v>
      </c>
      <c r="F66" s="54">
        <f t="shared" si="9"/>
        <v>0</v>
      </c>
      <c r="G66" s="54">
        <f t="shared" si="10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11"/>
        <v>4881.1713481848092</v>
      </c>
      <c r="K66" s="14">
        <f t="shared" si="12"/>
        <v>0</v>
      </c>
      <c r="L66" s="13">
        <f t="shared" si="13"/>
        <v>0</v>
      </c>
      <c r="M66" s="13">
        <f t="shared" si="14"/>
        <v>0</v>
      </c>
    </row>
    <row r="67" spans="1:13" ht="14.25" x14ac:dyDescent="0.2">
      <c r="A67" s="59">
        <v>64</v>
      </c>
      <c r="B67" s="20" t="s">
        <v>100</v>
      </c>
      <c r="C67" s="15">
        <f>+'[1]Table 8 Membership 2.1.14'!N66</f>
        <v>0</v>
      </c>
      <c r="D67" s="54">
        <f>+'10.1.14_SIS'!CN68</f>
        <v>0</v>
      </c>
      <c r="E67" s="54">
        <f t="shared" si="8"/>
        <v>0</v>
      </c>
      <c r="F67" s="54">
        <f t="shared" si="9"/>
        <v>0</v>
      </c>
      <c r="G67" s="54">
        <f t="shared" si="10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11"/>
        <v>6870.4907532778252</v>
      </c>
      <c r="K67" s="14">
        <f t="shared" si="12"/>
        <v>0</v>
      </c>
      <c r="L67" s="13">
        <f t="shared" si="13"/>
        <v>0</v>
      </c>
      <c r="M67" s="13">
        <f t="shared" si="14"/>
        <v>0</v>
      </c>
    </row>
    <row r="68" spans="1:13" ht="14.25" x14ac:dyDescent="0.2">
      <c r="A68" s="60">
        <v>65</v>
      </c>
      <c r="B68" s="22" t="s">
        <v>99</v>
      </c>
      <c r="C68" s="12">
        <f>+'[1]Table 8 Membership 2.1.14'!N67</f>
        <v>0</v>
      </c>
      <c r="D68" s="55">
        <f>+'10.1.14_SIS'!CN69</f>
        <v>0</v>
      </c>
      <c r="E68" s="55">
        <f t="shared" ref="E68:E72" si="15">D68-C68</f>
        <v>0</v>
      </c>
      <c r="F68" s="55">
        <f t="shared" ref="F68:F72" si="16">IF(E68&gt;0,E68,0)</f>
        <v>0</v>
      </c>
      <c r="G68" s="55">
        <f t="shared" si="10"/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ref="J68:J72" si="17">I68+H68</f>
        <v>5604.2805543943641</v>
      </c>
      <c r="K68" s="10">
        <f t="shared" ref="K68:K72" si="18">E68*J68</f>
        <v>0</v>
      </c>
      <c r="L68" s="11">
        <f t="shared" ref="L68:L72" si="19">IF(K68&gt;0,K68,0)</f>
        <v>0</v>
      </c>
      <c r="M68" s="11">
        <f t="shared" si="14"/>
        <v>0</v>
      </c>
    </row>
    <row r="69" spans="1:13" ht="14.25" x14ac:dyDescent="0.2">
      <c r="A69" s="59">
        <v>66</v>
      </c>
      <c r="B69" s="20" t="s">
        <v>98</v>
      </c>
      <c r="C69" s="15">
        <f>+'[1]Table 8 Membership 2.1.14'!N68</f>
        <v>0</v>
      </c>
      <c r="D69" s="54">
        <f>+'10.1.14_SIS'!CN70</f>
        <v>0</v>
      </c>
      <c r="E69" s="54">
        <f t="shared" si="15"/>
        <v>0</v>
      </c>
      <c r="F69" s="54">
        <f t="shared" si="16"/>
        <v>0</v>
      </c>
      <c r="G69" s="54">
        <f t="shared" si="10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si="17"/>
        <v>7294.0685433910039</v>
      </c>
      <c r="K69" s="14">
        <f t="shared" si="18"/>
        <v>0</v>
      </c>
      <c r="L69" s="13">
        <f t="shared" si="19"/>
        <v>0</v>
      </c>
      <c r="M69" s="13">
        <f t="shared" si="14"/>
        <v>0</v>
      </c>
    </row>
    <row r="70" spans="1:13" ht="14.25" x14ac:dyDescent="0.2">
      <c r="A70" s="59">
        <v>67</v>
      </c>
      <c r="B70" s="20" t="s">
        <v>97</v>
      </c>
      <c r="C70" s="15">
        <f>+'[1]Table 8 Membership 2.1.14'!N69</f>
        <v>0</v>
      </c>
      <c r="D70" s="54">
        <f>+'10.1.14_SIS'!CN71</f>
        <v>0</v>
      </c>
      <c r="E70" s="54">
        <f t="shared" si="15"/>
        <v>0</v>
      </c>
      <c r="F70" s="54">
        <f t="shared" si="16"/>
        <v>0</v>
      </c>
      <c r="G70" s="54">
        <f t="shared" si="10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7"/>
        <v>5744.7567736134115</v>
      </c>
      <c r="K70" s="14">
        <f t="shared" si="18"/>
        <v>0</v>
      </c>
      <c r="L70" s="13">
        <f t="shared" si="19"/>
        <v>0</v>
      </c>
      <c r="M70" s="13">
        <f t="shared" si="14"/>
        <v>0</v>
      </c>
    </row>
    <row r="71" spans="1:13" ht="14.25" x14ac:dyDescent="0.2">
      <c r="A71" s="59">
        <v>68</v>
      </c>
      <c r="B71" s="20" t="s">
        <v>96</v>
      </c>
      <c r="C71" s="15">
        <f>+'[1]Table 8 Membership 2.1.14'!N70</f>
        <v>0</v>
      </c>
      <c r="D71" s="54">
        <f>+'10.1.14_SIS'!CN72</f>
        <v>0</v>
      </c>
      <c r="E71" s="54">
        <f t="shared" si="15"/>
        <v>0</v>
      </c>
      <c r="F71" s="54">
        <f t="shared" si="16"/>
        <v>0</v>
      </c>
      <c r="G71" s="54">
        <f t="shared" si="10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7"/>
        <v>7188.8644202560599</v>
      </c>
      <c r="K71" s="14">
        <f t="shared" si="18"/>
        <v>0</v>
      </c>
      <c r="L71" s="13">
        <f t="shared" si="19"/>
        <v>0</v>
      </c>
      <c r="M71" s="13">
        <f t="shared" si="14"/>
        <v>0</v>
      </c>
    </row>
    <row r="72" spans="1:13" ht="14.25" x14ac:dyDescent="0.2">
      <c r="A72" s="59">
        <v>69</v>
      </c>
      <c r="B72" s="20" t="s">
        <v>95</v>
      </c>
      <c r="C72" s="15">
        <f>+'[1]Table 8 Membership 2.1.14'!N71</f>
        <v>0</v>
      </c>
      <c r="D72" s="54">
        <f>+'10.1.14_SIS'!CN73</f>
        <v>0</v>
      </c>
      <c r="E72" s="54">
        <f t="shared" si="15"/>
        <v>0</v>
      </c>
      <c r="F72" s="54">
        <f t="shared" si="16"/>
        <v>0</v>
      </c>
      <c r="G72" s="54">
        <f t="shared" si="10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7"/>
        <v>6428.1647921281337</v>
      </c>
      <c r="K72" s="14">
        <f t="shared" si="18"/>
        <v>0</v>
      </c>
      <c r="L72" s="13">
        <f t="shared" si="19"/>
        <v>0</v>
      </c>
      <c r="M72" s="13">
        <f t="shared" si="14"/>
        <v>0</v>
      </c>
    </row>
    <row r="73" spans="1:13" ht="13.5" thickBot="1" x14ac:dyDescent="0.25">
      <c r="A73" s="35"/>
      <c r="B73" s="34" t="s">
        <v>94</v>
      </c>
      <c r="C73" s="67">
        <f>SUM(C4:C72)</f>
        <v>308</v>
      </c>
      <c r="D73" s="67">
        <f>SUM(D4:D72)</f>
        <v>429</v>
      </c>
      <c r="E73" s="67">
        <f>SUM(E4:E72)</f>
        <v>121</v>
      </c>
      <c r="F73" s="67">
        <f>SUM(F4:F72)</f>
        <v>122</v>
      </c>
      <c r="G73" s="67">
        <f>SUM(G4:G72)</f>
        <v>-1</v>
      </c>
      <c r="H73" s="33"/>
      <c r="I73" s="32"/>
      <c r="J73" s="32"/>
      <c r="K73" s="31">
        <f>SUM(K4:K72)</f>
        <v>519500.37242164247</v>
      </c>
      <c r="L73" s="31">
        <f>SUM(L4:L72)</f>
        <v>524094.33474265982</v>
      </c>
      <c r="M73" s="31">
        <f>SUM(M4:M72)</f>
        <v>-4593.9623210173722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October 1 Mid-year Adjustment for Students</oddHeader>
    <oddFooter>&amp;R&amp;P</oddFooter>
  </headerFooter>
  <colBreaks count="1" manualBreakCount="1">
    <brk id="7" max="7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1" t="s">
        <v>169</v>
      </c>
      <c r="B1" s="222"/>
      <c r="C1" s="58" t="s">
        <v>510</v>
      </c>
      <c r="D1" s="47" t="s">
        <v>508</v>
      </c>
      <c r="E1" s="43" t="s">
        <v>509</v>
      </c>
      <c r="F1" s="43" t="s">
        <v>501</v>
      </c>
      <c r="G1" s="43" t="s">
        <v>502</v>
      </c>
      <c r="H1" s="44" t="s">
        <v>517</v>
      </c>
      <c r="I1" s="45" t="s">
        <v>503</v>
      </c>
      <c r="J1" s="46" t="s">
        <v>504</v>
      </c>
      <c r="K1" s="42" t="s">
        <v>505</v>
      </c>
      <c r="L1" s="42" t="s">
        <v>506</v>
      </c>
      <c r="M1" s="42" t="s">
        <v>507</v>
      </c>
    </row>
    <row r="2" spans="1:13" ht="13.9" customHeight="1" x14ac:dyDescent="0.25">
      <c r="A2" s="39"/>
      <c r="B2" s="38"/>
      <c r="C2" s="65">
        <v>1</v>
      </c>
      <c r="D2" s="29">
        <f t="shared" ref="D2:M2" si="0">C2+1</f>
        <v>2</v>
      </c>
      <c r="E2" s="29">
        <f t="shared" si="0"/>
        <v>3</v>
      </c>
      <c r="F2" s="29">
        <f t="shared" si="0"/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66" t="s">
        <v>91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15">
        <f>+'[1]Table 8 Membership 2.1.14'!M3</f>
        <v>0</v>
      </c>
      <c r="D4" s="54">
        <f>+'10.1.14_SIS'!CM5</f>
        <v>0</v>
      </c>
      <c r="E4" s="54">
        <f t="shared" ref="E4:E35" si="1">D4-C4</f>
        <v>0</v>
      </c>
      <c r="F4" s="54">
        <f t="shared" ref="F4:F35" si="2">IF(E4&gt;0,E4,0)</f>
        <v>0</v>
      </c>
      <c r="G4" s="54">
        <f t="shared" ref="G4:G35" si="3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 t="shared" ref="J4:J35" si="4">I4+H4</f>
        <v>5543.3384413349831</v>
      </c>
      <c r="K4" s="14">
        <f t="shared" ref="K4:K35" si="5">E4*J4</f>
        <v>0</v>
      </c>
      <c r="L4" s="13">
        <f t="shared" ref="L4:L35" si="6">IF(K4&gt;0,K4,0)</f>
        <v>0</v>
      </c>
      <c r="M4" s="13">
        <f t="shared" ref="M4:M35" si="7">IF(K4&lt;0,K4,0)</f>
        <v>0</v>
      </c>
    </row>
    <row r="5" spans="1:13" ht="14.25" x14ac:dyDescent="0.2">
      <c r="A5" s="59">
        <v>2</v>
      </c>
      <c r="B5" s="20" t="s">
        <v>162</v>
      </c>
      <c r="C5" s="15">
        <f>+'[1]Table 8 Membership 2.1.14'!M4</f>
        <v>0</v>
      </c>
      <c r="D5" s="54">
        <f>+'10.1.14_SIS'!CM6</f>
        <v>0</v>
      </c>
      <c r="E5" s="54">
        <f t="shared" si="1"/>
        <v>0</v>
      </c>
      <c r="F5" s="54">
        <f t="shared" si="2"/>
        <v>0</v>
      </c>
      <c r="G5" s="54">
        <f t="shared" si="3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si="4"/>
        <v>7158.9466417386639</v>
      </c>
      <c r="K5" s="14">
        <f t="shared" si="5"/>
        <v>0</v>
      </c>
      <c r="L5" s="13">
        <f t="shared" si="6"/>
        <v>0</v>
      </c>
      <c r="M5" s="13">
        <f t="shared" si="7"/>
        <v>0</v>
      </c>
    </row>
    <row r="6" spans="1:13" ht="14.25" x14ac:dyDescent="0.2">
      <c r="A6" s="59">
        <v>3</v>
      </c>
      <c r="B6" s="20" t="s">
        <v>161</v>
      </c>
      <c r="C6" s="15">
        <f>+'[1]Table 8 Membership 2.1.14'!M5</f>
        <v>0</v>
      </c>
      <c r="D6" s="54">
        <f>+'10.1.14_SIS'!CM7</f>
        <v>0</v>
      </c>
      <c r="E6" s="54">
        <f t="shared" si="1"/>
        <v>0</v>
      </c>
      <c r="F6" s="54">
        <f t="shared" si="2"/>
        <v>0</v>
      </c>
      <c r="G6" s="54">
        <f t="shared" si="3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4"/>
        <v>4752.026202739682</v>
      </c>
      <c r="K6" s="14">
        <f t="shared" si="5"/>
        <v>0</v>
      </c>
      <c r="L6" s="13">
        <f t="shared" si="6"/>
        <v>0</v>
      </c>
      <c r="M6" s="13">
        <f t="shared" si="7"/>
        <v>0</v>
      </c>
    </row>
    <row r="7" spans="1:13" ht="14.25" x14ac:dyDescent="0.2">
      <c r="A7" s="59">
        <v>4</v>
      </c>
      <c r="B7" s="20" t="s">
        <v>160</v>
      </c>
      <c r="C7" s="15">
        <f>+'[1]Table 8 Membership 2.1.14'!M6</f>
        <v>0</v>
      </c>
      <c r="D7" s="54">
        <f>+'10.1.14_SIS'!CM8</f>
        <v>0</v>
      </c>
      <c r="E7" s="54">
        <f t="shared" si="1"/>
        <v>0</v>
      </c>
      <c r="F7" s="54">
        <f t="shared" si="2"/>
        <v>0</v>
      </c>
      <c r="G7" s="54">
        <f t="shared" si="3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4"/>
        <v>6704.8181446878571</v>
      </c>
      <c r="K7" s="14">
        <f t="shared" si="5"/>
        <v>0</v>
      </c>
      <c r="L7" s="13">
        <f t="shared" si="6"/>
        <v>0</v>
      </c>
      <c r="M7" s="13">
        <f t="shared" si="7"/>
        <v>0</v>
      </c>
    </row>
    <row r="8" spans="1:13" ht="14.25" x14ac:dyDescent="0.2">
      <c r="A8" s="60">
        <v>5</v>
      </c>
      <c r="B8" s="22" t="s">
        <v>159</v>
      </c>
      <c r="C8" s="12">
        <f>+'[1]Table 8 Membership 2.1.14'!M7</f>
        <v>0</v>
      </c>
      <c r="D8" s="55">
        <f>+'10.1.14_SIS'!CM9</f>
        <v>0</v>
      </c>
      <c r="E8" s="55">
        <f t="shared" si="1"/>
        <v>0</v>
      </c>
      <c r="F8" s="55">
        <f t="shared" si="2"/>
        <v>0</v>
      </c>
      <c r="G8" s="55">
        <f t="shared" si="3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4"/>
        <v>5824.8505660099108</v>
      </c>
      <c r="K8" s="10">
        <f t="shared" si="5"/>
        <v>0</v>
      </c>
      <c r="L8" s="11">
        <f t="shared" si="6"/>
        <v>0</v>
      </c>
      <c r="M8" s="11">
        <f t="shared" si="7"/>
        <v>0</v>
      </c>
    </row>
    <row r="9" spans="1:13" ht="14.25" x14ac:dyDescent="0.2">
      <c r="A9" s="59">
        <v>6</v>
      </c>
      <c r="B9" s="20" t="s">
        <v>158</v>
      </c>
      <c r="C9" s="15">
        <f>+'[1]Table 8 Membership 2.1.14'!M8</f>
        <v>0</v>
      </c>
      <c r="D9" s="54">
        <f>+'10.1.14_SIS'!CM10</f>
        <v>0</v>
      </c>
      <c r="E9" s="54">
        <f t="shared" si="1"/>
        <v>0</v>
      </c>
      <c r="F9" s="54">
        <f t="shared" si="2"/>
        <v>0</v>
      </c>
      <c r="G9" s="54">
        <f t="shared" si="3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4"/>
        <v>5923.9886124955865</v>
      </c>
      <c r="K9" s="14">
        <f t="shared" si="5"/>
        <v>0</v>
      </c>
      <c r="L9" s="13">
        <f t="shared" si="6"/>
        <v>0</v>
      </c>
      <c r="M9" s="13">
        <f t="shared" si="7"/>
        <v>0</v>
      </c>
    </row>
    <row r="10" spans="1:13" ht="14.25" x14ac:dyDescent="0.2">
      <c r="A10" s="59">
        <v>7</v>
      </c>
      <c r="B10" s="20" t="s">
        <v>157</v>
      </c>
      <c r="C10" s="15">
        <f>+'[1]Table 8 Membership 2.1.14'!M9</f>
        <v>0</v>
      </c>
      <c r="D10" s="54">
        <f>+'10.1.14_SIS'!CM11</f>
        <v>0</v>
      </c>
      <c r="E10" s="54">
        <f t="shared" si="1"/>
        <v>0</v>
      </c>
      <c r="F10" s="54">
        <f t="shared" si="2"/>
        <v>0</v>
      </c>
      <c r="G10" s="54">
        <f t="shared" si="3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4"/>
        <v>2999.923196347032</v>
      </c>
      <c r="K10" s="14">
        <f t="shared" si="5"/>
        <v>0</v>
      </c>
      <c r="L10" s="13">
        <f t="shared" si="6"/>
        <v>0</v>
      </c>
      <c r="M10" s="13">
        <f t="shared" si="7"/>
        <v>0</v>
      </c>
    </row>
    <row r="11" spans="1:13" ht="14.25" x14ac:dyDescent="0.2">
      <c r="A11" s="59">
        <v>8</v>
      </c>
      <c r="B11" s="20" t="s">
        <v>156</v>
      </c>
      <c r="C11" s="15">
        <f>+'[1]Table 8 Membership 2.1.14'!M10</f>
        <v>0</v>
      </c>
      <c r="D11" s="54">
        <f>+'10.1.14_SIS'!CM12</f>
        <v>0</v>
      </c>
      <c r="E11" s="54">
        <f t="shared" si="1"/>
        <v>0</v>
      </c>
      <c r="F11" s="54">
        <f t="shared" si="2"/>
        <v>0</v>
      </c>
      <c r="G11" s="54">
        <f t="shared" si="3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4"/>
        <v>5395.5624595588542</v>
      </c>
      <c r="K11" s="14">
        <f t="shared" si="5"/>
        <v>0</v>
      </c>
      <c r="L11" s="13">
        <f t="shared" si="6"/>
        <v>0</v>
      </c>
      <c r="M11" s="13">
        <f t="shared" si="7"/>
        <v>0</v>
      </c>
    </row>
    <row r="12" spans="1:13" ht="14.25" x14ac:dyDescent="0.2">
      <c r="A12" s="59">
        <v>9</v>
      </c>
      <c r="B12" s="20" t="s">
        <v>155</v>
      </c>
      <c r="C12" s="15">
        <f>+'[1]Table 8 Membership 2.1.14'!M11</f>
        <v>0</v>
      </c>
      <c r="D12" s="54">
        <f>+'10.1.14_SIS'!CM13</f>
        <v>0</v>
      </c>
      <c r="E12" s="54">
        <f t="shared" si="1"/>
        <v>0</v>
      </c>
      <c r="F12" s="54">
        <f t="shared" si="2"/>
        <v>0</v>
      </c>
      <c r="G12" s="54">
        <f t="shared" si="3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4"/>
        <v>5377.221507204501</v>
      </c>
      <c r="K12" s="14">
        <f t="shared" si="5"/>
        <v>0</v>
      </c>
      <c r="L12" s="13">
        <f t="shared" si="6"/>
        <v>0</v>
      </c>
      <c r="M12" s="13">
        <f t="shared" si="7"/>
        <v>0</v>
      </c>
    </row>
    <row r="13" spans="1:13" ht="14.25" x14ac:dyDescent="0.2">
      <c r="A13" s="60">
        <v>10</v>
      </c>
      <c r="B13" s="22" t="s">
        <v>154</v>
      </c>
      <c r="C13" s="12">
        <f>+'[1]Table 8 Membership 2.1.14'!M12</f>
        <v>865</v>
      </c>
      <c r="D13" s="55">
        <f>+'10.1.14_SIS'!CM14</f>
        <v>860</v>
      </c>
      <c r="E13" s="55">
        <f t="shared" si="1"/>
        <v>-5</v>
      </c>
      <c r="F13" s="55">
        <f t="shared" si="2"/>
        <v>0</v>
      </c>
      <c r="G13" s="55">
        <f t="shared" si="3"/>
        <v>-5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4"/>
        <v>4992.4147339184719</v>
      </c>
      <c r="K13" s="10">
        <f t="shared" si="5"/>
        <v>-24962.073669592359</v>
      </c>
      <c r="L13" s="11">
        <f t="shared" si="6"/>
        <v>0</v>
      </c>
      <c r="M13" s="11">
        <f t="shared" si="7"/>
        <v>-24962.073669592359</v>
      </c>
    </row>
    <row r="14" spans="1:13" ht="14.25" x14ac:dyDescent="0.2">
      <c r="A14" s="59">
        <v>11</v>
      </c>
      <c r="B14" s="20" t="s">
        <v>153</v>
      </c>
      <c r="C14" s="15">
        <f>+'[1]Table 8 Membership 2.1.14'!M13</f>
        <v>0</v>
      </c>
      <c r="D14" s="54">
        <f>+'10.1.14_SIS'!CM15</f>
        <v>0</v>
      </c>
      <c r="E14" s="54">
        <f t="shared" si="1"/>
        <v>0</v>
      </c>
      <c r="F14" s="54">
        <f t="shared" si="2"/>
        <v>0</v>
      </c>
      <c r="G14" s="54">
        <f t="shared" si="3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4"/>
        <v>7805.0872236353352</v>
      </c>
      <c r="K14" s="14">
        <f t="shared" si="5"/>
        <v>0</v>
      </c>
      <c r="L14" s="13">
        <f t="shared" si="6"/>
        <v>0</v>
      </c>
      <c r="M14" s="13">
        <f t="shared" si="7"/>
        <v>0</v>
      </c>
    </row>
    <row r="15" spans="1:13" ht="14.25" x14ac:dyDescent="0.2">
      <c r="A15" s="59">
        <v>12</v>
      </c>
      <c r="B15" s="20" t="s">
        <v>152</v>
      </c>
      <c r="C15" s="15">
        <f>+'[1]Table 8 Membership 2.1.14'!M14</f>
        <v>0</v>
      </c>
      <c r="D15" s="54">
        <f>+'10.1.14_SIS'!CM16</f>
        <v>0</v>
      </c>
      <c r="E15" s="54">
        <f t="shared" si="1"/>
        <v>0</v>
      </c>
      <c r="F15" s="54">
        <f t="shared" si="2"/>
        <v>0</v>
      </c>
      <c r="G15" s="54">
        <f t="shared" si="3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4"/>
        <v>2729.9140983606558</v>
      </c>
      <c r="K15" s="14">
        <f t="shared" si="5"/>
        <v>0</v>
      </c>
      <c r="L15" s="13">
        <f t="shared" si="6"/>
        <v>0</v>
      </c>
      <c r="M15" s="13">
        <f t="shared" si="7"/>
        <v>0</v>
      </c>
    </row>
    <row r="16" spans="1:13" ht="14.25" x14ac:dyDescent="0.2">
      <c r="A16" s="59">
        <v>13</v>
      </c>
      <c r="B16" s="20" t="s">
        <v>151</v>
      </c>
      <c r="C16" s="15">
        <f>+'[1]Table 8 Membership 2.1.14'!M15</f>
        <v>0</v>
      </c>
      <c r="D16" s="54">
        <f>+'10.1.14_SIS'!CM17</f>
        <v>0</v>
      </c>
      <c r="E16" s="54">
        <f t="shared" si="1"/>
        <v>0</v>
      </c>
      <c r="F16" s="54">
        <f t="shared" si="2"/>
        <v>0</v>
      </c>
      <c r="G16" s="54">
        <f t="shared" si="3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4"/>
        <v>7183.0597758332215</v>
      </c>
      <c r="K16" s="14">
        <f t="shared" si="5"/>
        <v>0</v>
      </c>
      <c r="L16" s="13">
        <f t="shared" si="6"/>
        <v>0</v>
      </c>
      <c r="M16" s="13">
        <f t="shared" si="7"/>
        <v>0</v>
      </c>
    </row>
    <row r="17" spans="1:13" ht="14.25" x14ac:dyDescent="0.2">
      <c r="A17" s="59">
        <v>14</v>
      </c>
      <c r="B17" s="20" t="s">
        <v>150</v>
      </c>
      <c r="C17" s="15">
        <f>+'[1]Table 8 Membership 2.1.14'!M16</f>
        <v>0</v>
      </c>
      <c r="D17" s="54">
        <f>+'10.1.14_SIS'!CM18</f>
        <v>0</v>
      </c>
      <c r="E17" s="54">
        <f t="shared" si="1"/>
        <v>0</v>
      </c>
      <c r="F17" s="54">
        <f t="shared" si="2"/>
        <v>0</v>
      </c>
      <c r="G17" s="54">
        <f t="shared" si="3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4"/>
        <v>6144.9309412499997</v>
      </c>
      <c r="K17" s="14">
        <f t="shared" si="5"/>
        <v>0</v>
      </c>
      <c r="L17" s="13">
        <f t="shared" si="6"/>
        <v>0</v>
      </c>
      <c r="M17" s="13">
        <f t="shared" si="7"/>
        <v>0</v>
      </c>
    </row>
    <row r="18" spans="1:13" ht="14.25" x14ac:dyDescent="0.2">
      <c r="A18" s="60">
        <v>15</v>
      </c>
      <c r="B18" s="22" t="s">
        <v>149</v>
      </c>
      <c r="C18" s="12">
        <f>+'[1]Table 8 Membership 2.1.14'!M17</f>
        <v>0</v>
      </c>
      <c r="D18" s="55">
        <f>+'10.1.14_SIS'!CM19</f>
        <v>0</v>
      </c>
      <c r="E18" s="55">
        <f t="shared" si="1"/>
        <v>0</v>
      </c>
      <c r="F18" s="55">
        <f t="shared" si="2"/>
        <v>0</v>
      </c>
      <c r="G18" s="55">
        <f t="shared" si="3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4"/>
        <v>6303.6285214059953</v>
      </c>
      <c r="K18" s="10">
        <f t="shared" si="5"/>
        <v>0</v>
      </c>
      <c r="L18" s="11">
        <f t="shared" si="6"/>
        <v>0</v>
      </c>
      <c r="M18" s="11">
        <f t="shared" si="7"/>
        <v>0</v>
      </c>
    </row>
    <row r="19" spans="1:13" ht="14.25" x14ac:dyDescent="0.2">
      <c r="A19" s="59">
        <v>16</v>
      </c>
      <c r="B19" s="20" t="s">
        <v>148</v>
      </c>
      <c r="C19" s="15">
        <f>+'[1]Table 8 Membership 2.1.14'!M18</f>
        <v>0</v>
      </c>
      <c r="D19" s="54">
        <f>+'10.1.14_SIS'!CM20</f>
        <v>0</v>
      </c>
      <c r="E19" s="54">
        <f t="shared" si="1"/>
        <v>0</v>
      </c>
      <c r="F19" s="54">
        <f t="shared" si="2"/>
        <v>0</v>
      </c>
      <c r="G19" s="54">
        <f t="shared" si="3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4"/>
        <v>2666.9794354342025</v>
      </c>
      <c r="K19" s="14">
        <f t="shared" si="5"/>
        <v>0</v>
      </c>
      <c r="L19" s="13">
        <f t="shared" si="6"/>
        <v>0</v>
      </c>
      <c r="M19" s="13">
        <f t="shared" si="7"/>
        <v>0</v>
      </c>
    </row>
    <row r="20" spans="1:13" ht="14.25" x14ac:dyDescent="0.2">
      <c r="A20" s="59">
        <v>17</v>
      </c>
      <c r="B20" s="20" t="s">
        <v>147</v>
      </c>
      <c r="C20" s="15">
        <f>+'[1]Table 8 Membership 2.1.14'!M19</f>
        <v>0</v>
      </c>
      <c r="D20" s="54">
        <f>+'10.1.14_SIS'!CM21</f>
        <v>0</v>
      </c>
      <c r="E20" s="54">
        <f t="shared" si="1"/>
        <v>0</v>
      </c>
      <c r="F20" s="54">
        <f t="shared" si="2"/>
        <v>0</v>
      </c>
      <c r="G20" s="54">
        <f t="shared" si="3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4"/>
        <v>4165.0756609935179</v>
      </c>
      <c r="K20" s="14">
        <f t="shared" si="5"/>
        <v>0</v>
      </c>
      <c r="L20" s="13">
        <f t="shared" si="6"/>
        <v>0</v>
      </c>
      <c r="M20" s="13">
        <f t="shared" si="7"/>
        <v>0</v>
      </c>
    </row>
    <row r="21" spans="1:13" ht="14.25" x14ac:dyDescent="0.2">
      <c r="A21" s="59">
        <v>18</v>
      </c>
      <c r="B21" s="20" t="s">
        <v>146</v>
      </c>
      <c r="C21" s="15">
        <f>+'[1]Table 8 Membership 2.1.14'!M20</f>
        <v>0</v>
      </c>
      <c r="D21" s="54">
        <f>+'10.1.14_SIS'!CM22</f>
        <v>0</v>
      </c>
      <c r="E21" s="54">
        <f t="shared" si="1"/>
        <v>0</v>
      </c>
      <c r="F21" s="54">
        <f t="shared" si="2"/>
        <v>0</v>
      </c>
      <c r="G21" s="54">
        <f t="shared" si="3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4"/>
        <v>7200.5033500475729</v>
      </c>
      <c r="K21" s="14">
        <f t="shared" si="5"/>
        <v>0</v>
      </c>
      <c r="L21" s="13">
        <f t="shared" si="6"/>
        <v>0</v>
      </c>
      <c r="M21" s="13">
        <f t="shared" si="7"/>
        <v>0</v>
      </c>
    </row>
    <row r="22" spans="1:13" ht="14.25" x14ac:dyDescent="0.2">
      <c r="A22" s="59">
        <v>19</v>
      </c>
      <c r="B22" s="20" t="s">
        <v>145</v>
      </c>
      <c r="C22" s="15">
        <f>+'[1]Table 8 Membership 2.1.14'!M21</f>
        <v>0</v>
      </c>
      <c r="D22" s="54">
        <f>+'10.1.14_SIS'!CM23</f>
        <v>0</v>
      </c>
      <c r="E22" s="54">
        <f t="shared" si="1"/>
        <v>0</v>
      </c>
      <c r="F22" s="54">
        <f t="shared" si="2"/>
        <v>0</v>
      </c>
      <c r="G22" s="54">
        <f t="shared" si="3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4"/>
        <v>6219.8221869460449</v>
      </c>
      <c r="K22" s="14">
        <f t="shared" si="5"/>
        <v>0</v>
      </c>
      <c r="L22" s="13">
        <f t="shared" si="6"/>
        <v>0</v>
      </c>
      <c r="M22" s="13">
        <f t="shared" si="7"/>
        <v>0</v>
      </c>
    </row>
    <row r="23" spans="1:13" ht="14.25" x14ac:dyDescent="0.2">
      <c r="A23" s="60">
        <v>20</v>
      </c>
      <c r="B23" s="22" t="s">
        <v>144</v>
      </c>
      <c r="C23" s="12">
        <f>+'[1]Table 8 Membership 2.1.14'!M22</f>
        <v>0</v>
      </c>
      <c r="D23" s="55">
        <f>+'10.1.14_SIS'!CM24</f>
        <v>0</v>
      </c>
      <c r="E23" s="55">
        <f t="shared" si="1"/>
        <v>0</v>
      </c>
      <c r="F23" s="55">
        <f t="shared" si="2"/>
        <v>0</v>
      </c>
      <c r="G23" s="55">
        <f t="shared" si="3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4"/>
        <v>5864.6901565562011</v>
      </c>
      <c r="K23" s="10">
        <f t="shared" si="5"/>
        <v>0</v>
      </c>
      <c r="L23" s="11">
        <f t="shared" si="6"/>
        <v>0</v>
      </c>
      <c r="M23" s="11">
        <f t="shared" si="7"/>
        <v>0</v>
      </c>
    </row>
    <row r="24" spans="1:13" ht="14.25" x14ac:dyDescent="0.2">
      <c r="A24" s="59">
        <v>21</v>
      </c>
      <c r="B24" s="20" t="s">
        <v>143</v>
      </c>
      <c r="C24" s="15">
        <f>+'[1]Table 8 Membership 2.1.14'!M23</f>
        <v>0</v>
      </c>
      <c r="D24" s="54">
        <f>+'10.1.14_SIS'!CM25</f>
        <v>0</v>
      </c>
      <c r="E24" s="54">
        <f t="shared" si="1"/>
        <v>0</v>
      </c>
      <c r="F24" s="54">
        <f t="shared" si="2"/>
        <v>0</v>
      </c>
      <c r="G24" s="54">
        <f t="shared" si="3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4"/>
        <v>6692.6542295867766</v>
      </c>
      <c r="K24" s="14">
        <f t="shared" si="5"/>
        <v>0</v>
      </c>
      <c r="L24" s="13">
        <f t="shared" si="6"/>
        <v>0</v>
      </c>
      <c r="M24" s="13">
        <f t="shared" si="7"/>
        <v>0</v>
      </c>
    </row>
    <row r="25" spans="1:13" ht="14.25" x14ac:dyDescent="0.2">
      <c r="A25" s="59">
        <v>22</v>
      </c>
      <c r="B25" s="20" t="s">
        <v>142</v>
      </c>
      <c r="C25" s="15">
        <f>+'[1]Table 8 Membership 2.1.14'!M24</f>
        <v>0</v>
      </c>
      <c r="D25" s="54">
        <f>+'10.1.14_SIS'!CM26</f>
        <v>0</v>
      </c>
      <c r="E25" s="54">
        <f t="shared" si="1"/>
        <v>0</v>
      </c>
      <c r="F25" s="54">
        <f t="shared" si="2"/>
        <v>0</v>
      </c>
      <c r="G25" s="54">
        <f t="shared" si="3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4"/>
        <v>6912.4699808195992</v>
      </c>
      <c r="K25" s="14">
        <f t="shared" si="5"/>
        <v>0</v>
      </c>
      <c r="L25" s="13">
        <f t="shared" si="6"/>
        <v>0</v>
      </c>
      <c r="M25" s="13">
        <f t="shared" si="7"/>
        <v>0</v>
      </c>
    </row>
    <row r="26" spans="1:13" ht="14.25" x14ac:dyDescent="0.2">
      <c r="A26" s="59">
        <v>23</v>
      </c>
      <c r="B26" s="20" t="s">
        <v>141</v>
      </c>
      <c r="C26" s="15">
        <f>+'[1]Table 8 Membership 2.1.14'!M25</f>
        <v>0</v>
      </c>
      <c r="D26" s="54">
        <f>+'10.1.14_SIS'!CM27</f>
        <v>0</v>
      </c>
      <c r="E26" s="54">
        <f t="shared" si="1"/>
        <v>0</v>
      </c>
      <c r="F26" s="54">
        <f t="shared" si="2"/>
        <v>0</v>
      </c>
      <c r="G26" s="54">
        <f t="shared" si="3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4"/>
        <v>5699.6015265979158</v>
      </c>
      <c r="K26" s="14">
        <f t="shared" si="5"/>
        <v>0</v>
      </c>
      <c r="L26" s="13">
        <f t="shared" si="6"/>
        <v>0</v>
      </c>
      <c r="M26" s="13">
        <f t="shared" si="7"/>
        <v>0</v>
      </c>
    </row>
    <row r="27" spans="1:13" ht="14.25" x14ac:dyDescent="0.2">
      <c r="A27" s="59">
        <v>24</v>
      </c>
      <c r="B27" s="20" t="s">
        <v>140</v>
      </c>
      <c r="C27" s="15">
        <f>+'[1]Table 8 Membership 2.1.14'!M26</f>
        <v>0</v>
      </c>
      <c r="D27" s="54">
        <f>+'10.1.14_SIS'!CM28</f>
        <v>0</v>
      </c>
      <c r="E27" s="54">
        <f t="shared" si="1"/>
        <v>0</v>
      </c>
      <c r="F27" s="54">
        <f t="shared" si="2"/>
        <v>0</v>
      </c>
      <c r="G27" s="54">
        <f t="shared" si="3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4"/>
        <v>3465.9240361576999</v>
      </c>
      <c r="K27" s="14">
        <f t="shared" si="5"/>
        <v>0</v>
      </c>
      <c r="L27" s="13">
        <f t="shared" si="6"/>
        <v>0</v>
      </c>
      <c r="M27" s="13">
        <f t="shared" si="7"/>
        <v>0</v>
      </c>
    </row>
    <row r="28" spans="1:13" ht="14.25" x14ac:dyDescent="0.2">
      <c r="A28" s="60">
        <v>25</v>
      </c>
      <c r="B28" s="22" t="s">
        <v>139</v>
      </c>
      <c r="C28" s="12">
        <f>+'[1]Table 8 Membership 2.1.14'!M27</f>
        <v>0</v>
      </c>
      <c r="D28" s="55">
        <f>+'10.1.14_SIS'!CM29</f>
        <v>0</v>
      </c>
      <c r="E28" s="55">
        <f t="shared" si="1"/>
        <v>0</v>
      </c>
      <c r="F28" s="55">
        <f t="shared" si="2"/>
        <v>0</v>
      </c>
      <c r="G28" s="55">
        <f t="shared" si="3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4"/>
        <v>4826.8020274945702</v>
      </c>
      <c r="K28" s="10">
        <f t="shared" si="5"/>
        <v>0</v>
      </c>
      <c r="L28" s="11">
        <f t="shared" si="6"/>
        <v>0</v>
      </c>
      <c r="M28" s="11">
        <f t="shared" si="7"/>
        <v>0</v>
      </c>
    </row>
    <row r="29" spans="1:13" ht="14.25" x14ac:dyDescent="0.2">
      <c r="A29" s="59">
        <v>26</v>
      </c>
      <c r="B29" s="20" t="s">
        <v>138</v>
      </c>
      <c r="C29" s="15">
        <f>+'[1]Table 8 Membership 2.1.14'!M28</f>
        <v>0</v>
      </c>
      <c r="D29" s="54">
        <f>+'10.1.14_SIS'!CM30</f>
        <v>0</v>
      </c>
      <c r="E29" s="54">
        <f t="shared" si="1"/>
        <v>0</v>
      </c>
      <c r="F29" s="54">
        <f t="shared" si="2"/>
        <v>0</v>
      </c>
      <c r="G29" s="54">
        <f t="shared" si="3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4"/>
        <v>4261.3949970570839</v>
      </c>
      <c r="K29" s="14">
        <f t="shared" si="5"/>
        <v>0</v>
      </c>
      <c r="L29" s="13">
        <f t="shared" si="6"/>
        <v>0</v>
      </c>
      <c r="M29" s="13">
        <f t="shared" si="7"/>
        <v>0</v>
      </c>
    </row>
    <row r="30" spans="1:13" ht="14.25" x14ac:dyDescent="0.2">
      <c r="A30" s="59">
        <v>27</v>
      </c>
      <c r="B30" s="20" t="s">
        <v>137</v>
      </c>
      <c r="C30" s="15">
        <f>+'[1]Table 8 Membership 2.1.14'!M29</f>
        <v>0</v>
      </c>
      <c r="D30" s="54">
        <f>+'10.1.14_SIS'!CM31</f>
        <v>0</v>
      </c>
      <c r="E30" s="54">
        <f t="shared" si="1"/>
        <v>0</v>
      </c>
      <c r="F30" s="54">
        <f t="shared" si="2"/>
        <v>0</v>
      </c>
      <c r="G30" s="54">
        <f t="shared" si="3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4"/>
        <v>6497.961383997701</v>
      </c>
      <c r="K30" s="14">
        <f t="shared" si="5"/>
        <v>0</v>
      </c>
      <c r="L30" s="13">
        <f t="shared" si="6"/>
        <v>0</v>
      </c>
      <c r="M30" s="13">
        <f t="shared" si="7"/>
        <v>0</v>
      </c>
    </row>
    <row r="31" spans="1:13" ht="14.25" x14ac:dyDescent="0.2">
      <c r="A31" s="59">
        <v>28</v>
      </c>
      <c r="B31" s="20" t="s">
        <v>136</v>
      </c>
      <c r="C31" s="15">
        <f>+'[1]Table 8 Membership 2.1.14'!M30</f>
        <v>0</v>
      </c>
      <c r="D31" s="54">
        <f>+'10.1.14_SIS'!CM32</f>
        <v>0</v>
      </c>
      <c r="E31" s="54">
        <f t="shared" si="1"/>
        <v>0</v>
      </c>
      <c r="F31" s="54">
        <f t="shared" si="2"/>
        <v>0</v>
      </c>
      <c r="G31" s="54">
        <f t="shared" si="3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4"/>
        <v>3831.8158846568822</v>
      </c>
      <c r="K31" s="14">
        <f t="shared" si="5"/>
        <v>0</v>
      </c>
      <c r="L31" s="13">
        <f t="shared" si="6"/>
        <v>0</v>
      </c>
      <c r="M31" s="13">
        <f t="shared" si="7"/>
        <v>0</v>
      </c>
    </row>
    <row r="32" spans="1:13" ht="14.25" x14ac:dyDescent="0.2">
      <c r="A32" s="59">
        <v>29</v>
      </c>
      <c r="B32" s="20" t="s">
        <v>135</v>
      </c>
      <c r="C32" s="15">
        <f>+'[1]Table 8 Membership 2.1.14'!M31</f>
        <v>0</v>
      </c>
      <c r="D32" s="54">
        <f>+'10.1.14_SIS'!CM33</f>
        <v>0</v>
      </c>
      <c r="E32" s="54">
        <f t="shared" si="1"/>
        <v>0</v>
      </c>
      <c r="F32" s="54">
        <f t="shared" si="2"/>
        <v>0</v>
      </c>
      <c r="G32" s="54">
        <f t="shared" si="3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4"/>
        <v>4593.9623210173722</v>
      </c>
      <c r="K32" s="14">
        <f t="shared" si="5"/>
        <v>0</v>
      </c>
      <c r="L32" s="13">
        <f t="shared" si="6"/>
        <v>0</v>
      </c>
      <c r="M32" s="13">
        <f t="shared" si="7"/>
        <v>0</v>
      </c>
    </row>
    <row r="33" spans="1:13" ht="14.25" x14ac:dyDescent="0.2">
      <c r="A33" s="60">
        <v>30</v>
      </c>
      <c r="B33" s="22" t="s">
        <v>134</v>
      </c>
      <c r="C33" s="12">
        <f>+'[1]Table 8 Membership 2.1.14'!M32</f>
        <v>0</v>
      </c>
      <c r="D33" s="55">
        <f>+'10.1.14_SIS'!CM34</f>
        <v>0</v>
      </c>
      <c r="E33" s="55">
        <f t="shared" si="1"/>
        <v>0</v>
      </c>
      <c r="F33" s="55">
        <f t="shared" si="2"/>
        <v>0</v>
      </c>
      <c r="G33" s="55">
        <f t="shared" si="3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4"/>
        <v>6531.7027273996764</v>
      </c>
      <c r="K33" s="10">
        <f t="shared" si="5"/>
        <v>0</v>
      </c>
      <c r="L33" s="11">
        <f t="shared" si="6"/>
        <v>0</v>
      </c>
      <c r="M33" s="11">
        <f t="shared" si="7"/>
        <v>0</v>
      </c>
    </row>
    <row r="34" spans="1:13" ht="14.25" x14ac:dyDescent="0.2">
      <c r="A34" s="59">
        <v>31</v>
      </c>
      <c r="B34" s="20" t="s">
        <v>133</v>
      </c>
      <c r="C34" s="15">
        <f>+'[1]Table 8 Membership 2.1.14'!M33</f>
        <v>0</v>
      </c>
      <c r="D34" s="54">
        <f>+'10.1.14_SIS'!CM35</f>
        <v>0</v>
      </c>
      <c r="E34" s="54">
        <f t="shared" si="1"/>
        <v>0</v>
      </c>
      <c r="F34" s="54">
        <f t="shared" si="2"/>
        <v>0</v>
      </c>
      <c r="G34" s="54">
        <f t="shared" si="3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4"/>
        <v>5141.447671686853</v>
      </c>
      <c r="K34" s="14">
        <f t="shared" si="5"/>
        <v>0</v>
      </c>
      <c r="L34" s="13">
        <f t="shared" si="6"/>
        <v>0</v>
      </c>
      <c r="M34" s="13">
        <f t="shared" si="7"/>
        <v>0</v>
      </c>
    </row>
    <row r="35" spans="1:13" ht="14.25" x14ac:dyDescent="0.2">
      <c r="A35" s="59">
        <v>32</v>
      </c>
      <c r="B35" s="20" t="s">
        <v>132</v>
      </c>
      <c r="C35" s="15">
        <f>+'[1]Table 8 Membership 2.1.14'!M34</f>
        <v>0</v>
      </c>
      <c r="D35" s="54">
        <f>+'10.1.14_SIS'!CM36</f>
        <v>0</v>
      </c>
      <c r="E35" s="54">
        <f t="shared" si="1"/>
        <v>0</v>
      </c>
      <c r="F35" s="54">
        <f t="shared" si="2"/>
        <v>0</v>
      </c>
      <c r="G35" s="54">
        <f t="shared" si="3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4"/>
        <v>6212.5891890611274</v>
      </c>
      <c r="K35" s="14">
        <f t="shared" si="5"/>
        <v>0</v>
      </c>
      <c r="L35" s="13">
        <f t="shared" si="6"/>
        <v>0</v>
      </c>
      <c r="M35" s="13">
        <f t="shared" si="7"/>
        <v>0</v>
      </c>
    </row>
    <row r="36" spans="1:13" ht="14.25" x14ac:dyDescent="0.2">
      <c r="A36" s="59">
        <v>33</v>
      </c>
      <c r="B36" s="20" t="s">
        <v>131</v>
      </c>
      <c r="C36" s="15">
        <f>+'[1]Table 8 Membership 2.1.14'!M35</f>
        <v>0</v>
      </c>
      <c r="D36" s="54">
        <f>+'10.1.14_SIS'!CM37</f>
        <v>0</v>
      </c>
      <c r="E36" s="54">
        <f t="shared" ref="E36:E67" si="8">D36-C36</f>
        <v>0</v>
      </c>
      <c r="F36" s="54">
        <f t="shared" ref="F36:F67" si="9">IF(E36&gt;0,E36,0)</f>
        <v>0</v>
      </c>
      <c r="G36" s="54">
        <f t="shared" ref="G36:G72" si="10">IF(E36&lt;0,E36,0)</f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ref="J36:J67" si="11">I36+H36</f>
        <v>6111.5354558085237</v>
      </c>
      <c r="K36" s="14">
        <f t="shared" ref="K36:K67" si="12">E36*J36</f>
        <v>0</v>
      </c>
      <c r="L36" s="13">
        <f t="shared" ref="L36:L67" si="13">IF(K36&gt;0,K36,0)</f>
        <v>0</v>
      </c>
      <c r="M36" s="13">
        <f t="shared" ref="M36:M72" si="14">IF(K36&lt;0,K36,0)</f>
        <v>0</v>
      </c>
    </row>
    <row r="37" spans="1:13" ht="14.25" x14ac:dyDescent="0.2">
      <c r="A37" s="59">
        <v>34</v>
      </c>
      <c r="B37" s="20" t="s">
        <v>130</v>
      </c>
      <c r="C37" s="15">
        <f>+'[1]Table 8 Membership 2.1.14'!M36</f>
        <v>0</v>
      </c>
      <c r="D37" s="54">
        <f>+'10.1.14_SIS'!CM38</f>
        <v>0</v>
      </c>
      <c r="E37" s="54">
        <f t="shared" si="8"/>
        <v>0</v>
      </c>
      <c r="F37" s="54">
        <f t="shared" si="9"/>
        <v>0</v>
      </c>
      <c r="G37" s="54">
        <f t="shared" si="10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11"/>
        <v>6936.2076842789011</v>
      </c>
      <c r="K37" s="14">
        <f t="shared" si="12"/>
        <v>0</v>
      </c>
      <c r="L37" s="13">
        <f t="shared" si="13"/>
        <v>0</v>
      </c>
      <c r="M37" s="13">
        <f t="shared" si="14"/>
        <v>0</v>
      </c>
    </row>
    <row r="38" spans="1:13" ht="14.25" x14ac:dyDescent="0.2">
      <c r="A38" s="60">
        <v>35</v>
      </c>
      <c r="B38" s="22" t="s">
        <v>129</v>
      </c>
      <c r="C38" s="12">
        <f>+'[1]Table 8 Membership 2.1.14'!M37</f>
        <v>0</v>
      </c>
      <c r="D38" s="55">
        <f>+'10.1.14_SIS'!CM39</f>
        <v>0</v>
      </c>
      <c r="E38" s="55">
        <f t="shared" si="8"/>
        <v>0</v>
      </c>
      <c r="F38" s="55">
        <f t="shared" si="9"/>
        <v>0</v>
      </c>
      <c r="G38" s="55">
        <f t="shared" si="10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11"/>
        <v>5704.2082060477605</v>
      </c>
      <c r="K38" s="10">
        <f t="shared" si="12"/>
        <v>0</v>
      </c>
      <c r="L38" s="11">
        <f t="shared" si="13"/>
        <v>0</v>
      </c>
      <c r="M38" s="11">
        <f t="shared" si="14"/>
        <v>0</v>
      </c>
    </row>
    <row r="39" spans="1:13" ht="14.25" x14ac:dyDescent="0.2">
      <c r="A39" s="59">
        <v>36</v>
      </c>
      <c r="B39" s="20" t="s">
        <v>128</v>
      </c>
      <c r="C39" s="15">
        <f>+'[1]Table 8 Membership 2.1.14'!M38</f>
        <v>0</v>
      </c>
      <c r="D39" s="54">
        <f>+'10.1.14_SIS'!CM40</f>
        <v>0</v>
      </c>
      <c r="E39" s="54">
        <f t="shared" si="8"/>
        <v>0</v>
      </c>
      <c r="F39" s="54">
        <f t="shared" si="9"/>
        <v>0</v>
      </c>
      <c r="G39" s="54">
        <f t="shared" si="10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11"/>
        <v>4348.7345590766217</v>
      </c>
      <c r="K39" s="14">
        <f t="shared" si="12"/>
        <v>0</v>
      </c>
      <c r="L39" s="13">
        <f t="shared" si="13"/>
        <v>0</v>
      </c>
      <c r="M39" s="13">
        <f t="shared" si="14"/>
        <v>0</v>
      </c>
    </row>
    <row r="40" spans="1:13" ht="14.25" x14ac:dyDescent="0.2">
      <c r="A40" s="59">
        <v>37</v>
      </c>
      <c r="B40" s="20" t="s">
        <v>127</v>
      </c>
      <c r="C40" s="15">
        <f>+'[1]Table 8 Membership 2.1.14'!M39</f>
        <v>0</v>
      </c>
      <c r="D40" s="54">
        <f>+'10.1.14_SIS'!CM41</f>
        <v>0</v>
      </c>
      <c r="E40" s="54">
        <f t="shared" si="8"/>
        <v>0</v>
      </c>
      <c r="F40" s="54">
        <f t="shared" si="9"/>
        <v>0</v>
      </c>
      <c r="G40" s="54">
        <f t="shared" si="10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11"/>
        <v>6318.9939260317688</v>
      </c>
      <c r="K40" s="14">
        <f t="shared" si="12"/>
        <v>0</v>
      </c>
      <c r="L40" s="13">
        <f t="shared" si="13"/>
        <v>0</v>
      </c>
      <c r="M40" s="13">
        <f t="shared" si="14"/>
        <v>0</v>
      </c>
    </row>
    <row r="41" spans="1:13" ht="14.25" x14ac:dyDescent="0.2">
      <c r="A41" s="59">
        <v>38</v>
      </c>
      <c r="B41" s="20" t="s">
        <v>126</v>
      </c>
      <c r="C41" s="15">
        <f>+'[1]Table 8 Membership 2.1.14'!M40</f>
        <v>0</v>
      </c>
      <c r="D41" s="54">
        <f>+'10.1.14_SIS'!CM42</f>
        <v>0</v>
      </c>
      <c r="E41" s="54">
        <f t="shared" si="8"/>
        <v>0</v>
      </c>
      <c r="F41" s="54">
        <f t="shared" si="9"/>
        <v>0</v>
      </c>
      <c r="G41" s="54">
        <f t="shared" si="10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11"/>
        <v>2918.7217552916882</v>
      </c>
      <c r="K41" s="14">
        <f t="shared" si="12"/>
        <v>0</v>
      </c>
      <c r="L41" s="13">
        <f t="shared" si="13"/>
        <v>0</v>
      </c>
      <c r="M41" s="13">
        <f t="shared" si="14"/>
        <v>0</v>
      </c>
    </row>
    <row r="42" spans="1:13" ht="14.25" x14ac:dyDescent="0.2">
      <c r="A42" s="59">
        <v>39</v>
      </c>
      <c r="B42" s="20" t="s">
        <v>125</v>
      </c>
      <c r="C42" s="15">
        <f>+'[1]Table 8 Membership 2.1.14'!M41</f>
        <v>0</v>
      </c>
      <c r="D42" s="54">
        <f>+'10.1.14_SIS'!CM43</f>
        <v>0</v>
      </c>
      <c r="E42" s="54">
        <f t="shared" si="8"/>
        <v>0</v>
      </c>
      <c r="F42" s="54">
        <f t="shared" si="9"/>
        <v>0</v>
      </c>
      <c r="G42" s="54">
        <f t="shared" si="10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11"/>
        <v>4436.561411357332</v>
      </c>
      <c r="K42" s="14">
        <f t="shared" si="12"/>
        <v>0</v>
      </c>
      <c r="L42" s="13">
        <f t="shared" si="13"/>
        <v>0</v>
      </c>
      <c r="M42" s="13">
        <f t="shared" si="14"/>
        <v>0</v>
      </c>
    </row>
    <row r="43" spans="1:13" ht="14.25" x14ac:dyDescent="0.2">
      <c r="A43" s="60">
        <v>40</v>
      </c>
      <c r="B43" s="22" t="s">
        <v>124</v>
      </c>
      <c r="C43" s="12">
        <f>+'[1]Table 8 Membership 2.1.14'!M42</f>
        <v>0</v>
      </c>
      <c r="D43" s="55">
        <f>+'10.1.14_SIS'!CM44</f>
        <v>0</v>
      </c>
      <c r="E43" s="55">
        <f t="shared" si="8"/>
        <v>0</v>
      </c>
      <c r="F43" s="55">
        <f t="shared" si="9"/>
        <v>0</v>
      </c>
      <c r="G43" s="55">
        <f t="shared" si="10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11"/>
        <v>5822.0810285698408</v>
      </c>
      <c r="K43" s="10">
        <f t="shared" si="12"/>
        <v>0</v>
      </c>
      <c r="L43" s="11">
        <f t="shared" si="13"/>
        <v>0</v>
      </c>
      <c r="M43" s="11">
        <f t="shared" si="14"/>
        <v>0</v>
      </c>
    </row>
    <row r="44" spans="1:13" ht="14.25" x14ac:dyDescent="0.2">
      <c r="A44" s="59">
        <v>41</v>
      </c>
      <c r="B44" s="20" t="s">
        <v>123</v>
      </c>
      <c r="C44" s="15">
        <f>+'[1]Table 8 Membership 2.1.14'!M43</f>
        <v>0</v>
      </c>
      <c r="D44" s="54">
        <f>+'10.1.14_SIS'!CM45</f>
        <v>0</v>
      </c>
      <c r="E44" s="54">
        <f t="shared" si="8"/>
        <v>0</v>
      </c>
      <c r="F44" s="54">
        <f t="shared" si="9"/>
        <v>0</v>
      </c>
      <c r="G44" s="54">
        <f t="shared" si="10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11"/>
        <v>4177.4148574716473</v>
      </c>
      <c r="K44" s="14">
        <f t="shared" si="12"/>
        <v>0</v>
      </c>
      <c r="L44" s="13">
        <f t="shared" si="13"/>
        <v>0</v>
      </c>
      <c r="M44" s="13">
        <f t="shared" si="14"/>
        <v>0</v>
      </c>
    </row>
    <row r="45" spans="1:13" ht="14.25" x14ac:dyDescent="0.2">
      <c r="A45" s="59">
        <v>42</v>
      </c>
      <c r="B45" s="20" t="s">
        <v>122</v>
      </c>
      <c r="C45" s="15">
        <f>+'[1]Table 8 Membership 2.1.14'!M44</f>
        <v>0</v>
      </c>
      <c r="D45" s="54">
        <f>+'10.1.14_SIS'!CM46</f>
        <v>0</v>
      </c>
      <c r="E45" s="54">
        <f t="shared" si="8"/>
        <v>0</v>
      </c>
      <c r="F45" s="54">
        <f t="shared" si="9"/>
        <v>0</v>
      </c>
      <c r="G45" s="54">
        <f t="shared" si="10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11"/>
        <v>5647.8877751368682</v>
      </c>
      <c r="K45" s="14">
        <f t="shared" si="12"/>
        <v>0</v>
      </c>
      <c r="L45" s="13">
        <f t="shared" si="13"/>
        <v>0</v>
      </c>
      <c r="M45" s="13">
        <f t="shared" si="14"/>
        <v>0</v>
      </c>
    </row>
    <row r="46" spans="1:13" ht="14.25" x14ac:dyDescent="0.2">
      <c r="A46" s="59">
        <v>43</v>
      </c>
      <c r="B46" s="20" t="s">
        <v>121</v>
      </c>
      <c r="C46" s="15">
        <f>+'[1]Table 8 Membership 2.1.14'!M45</f>
        <v>0</v>
      </c>
      <c r="D46" s="54">
        <f>+'10.1.14_SIS'!CM47</f>
        <v>0</v>
      </c>
      <c r="E46" s="54">
        <f t="shared" si="8"/>
        <v>0</v>
      </c>
      <c r="F46" s="54">
        <f t="shared" si="9"/>
        <v>0</v>
      </c>
      <c r="G46" s="54">
        <f t="shared" si="10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11"/>
        <v>6363.3538720594697</v>
      </c>
      <c r="K46" s="14">
        <f t="shared" si="12"/>
        <v>0</v>
      </c>
      <c r="L46" s="13">
        <f t="shared" si="13"/>
        <v>0</v>
      </c>
      <c r="M46" s="13">
        <f t="shared" si="14"/>
        <v>0</v>
      </c>
    </row>
    <row r="47" spans="1:13" ht="14.25" x14ac:dyDescent="0.2">
      <c r="A47" s="59">
        <v>44</v>
      </c>
      <c r="B47" s="20" t="s">
        <v>120</v>
      </c>
      <c r="C47" s="15">
        <f>+'[1]Table 8 Membership 2.1.14'!M46</f>
        <v>0</v>
      </c>
      <c r="D47" s="54">
        <f>+'10.1.14_SIS'!CM48</f>
        <v>0</v>
      </c>
      <c r="E47" s="54">
        <f t="shared" si="8"/>
        <v>0</v>
      </c>
      <c r="F47" s="54">
        <f t="shared" si="9"/>
        <v>0</v>
      </c>
      <c r="G47" s="54">
        <f t="shared" si="10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11"/>
        <v>5560.7558151820358</v>
      </c>
      <c r="K47" s="14">
        <f t="shared" si="12"/>
        <v>0</v>
      </c>
      <c r="L47" s="13">
        <f t="shared" si="13"/>
        <v>0</v>
      </c>
      <c r="M47" s="13">
        <f t="shared" si="14"/>
        <v>0</v>
      </c>
    </row>
    <row r="48" spans="1:13" ht="14.25" x14ac:dyDescent="0.2">
      <c r="A48" s="60">
        <v>45</v>
      </c>
      <c r="B48" s="22" t="s">
        <v>119</v>
      </c>
      <c r="C48" s="12">
        <f>+'[1]Table 8 Membership 2.1.14'!M47</f>
        <v>0</v>
      </c>
      <c r="D48" s="55">
        <f>+'10.1.14_SIS'!CM49</f>
        <v>0</v>
      </c>
      <c r="E48" s="55">
        <f t="shared" si="8"/>
        <v>0</v>
      </c>
      <c r="F48" s="55">
        <f t="shared" si="9"/>
        <v>0</v>
      </c>
      <c r="G48" s="55">
        <f t="shared" si="10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11"/>
        <v>2808.0072499469102</v>
      </c>
      <c r="K48" s="10">
        <f t="shared" si="12"/>
        <v>0</v>
      </c>
      <c r="L48" s="11">
        <f t="shared" si="13"/>
        <v>0</v>
      </c>
      <c r="M48" s="11">
        <f t="shared" si="14"/>
        <v>0</v>
      </c>
    </row>
    <row r="49" spans="1:13" ht="14.25" x14ac:dyDescent="0.2">
      <c r="A49" s="59">
        <v>46</v>
      </c>
      <c r="B49" s="20" t="s">
        <v>118</v>
      </c>
      <c r="C49" s="15">
        <f>+'[1]Table 8 Membership 2.1.14'!M48</f>
        <v>0</v>
      </c>
      <c r="D49" s="54">
        <f>+'10.1.14_SIS'!CM50</f>
        <v>0</v>
      </c>
      <c r="E49" s="54">
        <f t="shared" si="8"/>
        <v>0</v>
      </c>
      <c r="F49" s="54">
        <f t="shared" si="9"/>
        <v>0</v>
      </c>
      <c r="G49" s="54">
        <f t="shared" si="10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11"/>
        <v>6779.2744468088385</v>
      </c>
      <c r="K49" s="14">
        <f t="shared" si="12"/>
        <v>0</v>
      </c>
      <c r="L49" s="13">
        <f t="shared" si="13"/>
        <v>0</v>
      </c>
      <c r="M49" s="13">
        <f t="shared" si="14"/>
        <v>0</v>
      </c>
    </row>
    <row r="50" spans="1:13" ht="14.25" x14ac:dyDescent="0.2">
      <c r="A50" s="59">
        <v>47</v>
      </c>
      <c r="B50" s="20" t="s">
        <v>117</v>
      </c>
      <c r="C50" s="15">
        <f>+'[1]Table 8 Membership 2.1.14'!M49</f>
        <v>0</v>
      </c>
      <c r="D50" s="54">
        <f>+'10.1.14_SIS'!CM51</f>
        <v>0</v>
      </c>
      <c r="E50" s="54">
        <f t="shared" si="8"/>
        <v>0</v>
      </c>
      <c r="F50" s="54">
        <f t="shared" si="9"/>
        <v>0</v>
      </c>
      <c r="G50" s="54">
        <f t="shared" si="10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11"/>
        <v>3434.9085257646739</v>
      </c>
      <c r="K50" s="14">
        <f t="shared" si="12"/>
        <v>0</v>
      </c>
      <c r="L50" s="13">
        <f t="shared" si="13"/>
        <v>0</v>
      </c>
      <c r="M50" s="13">
        <f t="shared" si="14"/>
        <v>0</v>
      </c>
    </row>
    <row r="51" spans="1:13" ht="14.25" x14ac:dyDescent="0.2">
      <c r="A51" s="59">
        <v>48</v>
      </c>
      <c r="B51" s="20" t="s">
        <v>116</v>
      </c>
      <c r="C51" s="15">
        <f>+'[1]Table 8 Membership 2.1.14'!M50</f>
        <v>0</v>
      </c>
      <c r="D51" s="54">
        <f>+'10.1.14_SIS'!CM52</f>
        <v>0</v>
      </c>
      <c r="E51" s="54">
        <f t="shared" si="8"/>
        <v>0</v>
      </c>
      <c r="F51" s="54">
        <f t="shared" si="9"/>
        <v>0</v>
      </c>
      <c r="G51" s="54">
        <f t="shared" si="10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11"/>
        <v>4854.4282529800721</v>
      </c>
      <c r="K51" s="14">
        <f t="shared" si="12"/>
        <v>0</v>
      </c>
      <c r="L51" s="13">
        <f t="shared" si="13"/>
        <v>0</v>
      </c>
      <c r="M51" s="13">
        <f t="shared" si="14"/>
        <v>0</v>
      </c>
    </row>
    <row r="52" spans="1:13" ht="14.25" x14ac:dyDescent="0.2">
      <c r="A52" s="59">
        <v>49</v>
      </c>
      <c r="B52" s="20" t="s">
        <v>115</v>
      </c>
      <c r="C52" s="15">
        <f>+'[1]Table 8 Membership 2.1.14'!M51</f>
        <v>0</v>
      </c>
      <c r="D52" s="54">
        <f>+'10.1.14_SIS'!CM53</f>
        <v>0</v>
      </c>
      <c r="E52" s="54">
        <f t="shared" si="8"/>
        <v>0</v>
      </c>
      <c r="F52" s="54">
        <f t="shared" si="9"/>
        <v>0</v>
      </c>
      <c r="G52" s="54">
        <f t="shared" si="10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11"/>
        <v>5570.3155315659187</v>
      </c>
      <c r="K52" s="14">
        <f t="shared" si="12"/>
        <v>0</v>
      </c>
      <c r="L52" s="13">
        <f t="shared" si="13"/>
        <v>0</v>
      </c>
      <c r="M52" s="13">
        <f t="shared" si="14"/>
        <v>0</v>
      </c>
    </row>
    <row r="53" spans="1:13" ht="14.25" x14ac:dyDescent="0.2">
      <c r="A53" s="60">
        <v>50</v>
      </c>
      <c r="B53" s="22" t="s">
        <v>114</v>
      </c>
      <c r="C53" s="12">
        <f>+'[1]Table 8 Membership 2.1.14'!M52</f>
        <v>0</v>
      </c>
      <c r="D53" s="55">
        <f>+'10.1.14_SIS'!CM54</f>
        <v>0</v>
      </c>
      <c r="E53" s="55">
        <f t="shared" si="8"/>
        <v>0</v>
      </c>
      <c r="F53" s="55">
        <f t="shared" si="9"/>
        <v>0</v>
      </c>
      <c r="G53" s="55">
        <f t="shared" si="10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11"/>
        <v>5812.1492722701678</v>
      </c>
      <c r="K53" s="10">
        <f t="shared" si="12"/>
        <v>0</v>
      </c>
      <c r="L53" s="11">
        <f t="shared" si="13"/>
        <v>0</v>
      </c>
      <c r="M53" s="11">
        <f t="shared" si="14"/>
        <v>0</v>
      </c>
    </row>
    <row r="54" spans="1:13" ht="14.25" x14ac:dyDescent="0.2">
      <c r="A54" s="59">
        <v>51</v>
      </c>
      <c r="B54" s="20" t="s">
        <v>113</v>
      </c>
      <c r="C54" s="15">
        <f>+'[1]Table 8 Membership 2.1.14'!M53</f>
        <v>0</v>
      </c>
      <c r="D54" s="54">
        <f>+'10.1.14_SIS'!CM55</f>
        <v>0</v>
      </c>
      <c r="E54" s="54">
        <f t="shared" si="8"/>
        <v>0</v>
      </c>
      <c r="F54" s="54">
        <f t="shared" si="9"/>
        <v>0</v>
      </c>
      <c r="G54" s="54">
        <f t="shared" si="10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11"/>
        <v>4860.8528602178994</v>
      </c>
      <c r="K54" s="14">
        <f t="shared" si="12"/>
        <v>0</v>
      </c>
      <c r="L54" s="13">
        <f t="shared" si="13"/>
        <v>0</v>
      </c>
      <c r="M54" s="13">
        <f t="shared" si="14"/>
        <v>0</v>
      </c>
    </row>
    <row r="55" spans="1:13" ht="14.25" x14ac:dyDescent="0.2">
      <c r="A55" s="59">
        <v>52</v>
      </c>
      <c r="B55" s="20" t="s">
        <v>112</v>
      </c>
      <c r="C55" s="15">
        <f>+'[1]Table 8 Membership 2.1.14'!M54</f>
        <v>0</v>
      </c>
      <c r="D55" s="54">
        <f>+'10.1.14_SIS'!CM56</f>
        <v>0</v>
      </c>
      <c r="E55" s="54">
        <f t="shared" si="8"/>
        <v>0</v>
      </c>
      <c r="F55" s="54">
        <f t="shared" si="9"/>
        <v>0</v>
      </c>
      <c r="G55" s="54">
        <f t="shared" si="10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11"/>
        <v>5720.6445845228172</v>
      </c>
      <c r="K55" s="14">
        <f t="shared" si="12"/>
        <v>0</v>
      </c>
      <c r="L55" s="13">
        <f t="shared" si="13"/>
        <v>0</v>
      </c>
      <c r="M55" s="13">
        <f t="shared" si="14"/>
        <v>0</v>
      </c>
    </row>
    <row r="56" spans="1:13" ht="14.25" x14ac:dyDescent="0.2">
      <c r="A56" s="59">
        <v>53</v>
      </c>
      <c r="B56" s="20" t="s">
        <v>111</v>
      </c>
      <c r="C56" s="15">
        <f>+'[1]Table 8 Membership 2.1.14'!M55</f>
        <v>0</v>
      </c>
      <c r="D56" s="54">
        <f>+'10.1.14_SIS'!CM57</f>
        <v>0</v>
      </c>
      <c r="E56" s="54">
        <f t="shared" si="8"/>
        <v>0</v>
      </c>
      <c r="F56" s="54">
        <f t="shared" si="9"/>
        <v>0</v>
      </c>
      <c r="G56" s="54">
        <f t="shared" si="10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11"/>
        <v>5749.890819404548</v>
      </c>
      <c r="K56" s="14">
        <f t="shared" si="12"/>
        <v>0</v>
      </c>
      <c r="L56" s="13">
        <f t="shared" si="13"/>
        <v>0</v>
      </c>
      <c r="M56" s="13">
        <f t="shared" si="14"/>
        <v>0</v>
      </c>
    </row>
    <row r="57" spans="1:13" ht="14.25" x14ac:dyDescent="0.2">
      <c r="A57" s="59">
        <v>54</v>
      </c>
      <c r="B57" s="20" t="s">
        <v>110</v>
      </c>
      <c r="C57" s="15">
        <f>+'[1]Table 8 Membership 2.1.14'!M56</f>
        <v>0</v>
      </c>
      <c r="D57" s="54">
        <f>+'10.1.14_SIS'!CM58</f>
        <v>0</v>
      </c>
      <c r="E57" s="54">
        <f t="shared" si="8"/>
        <v>0</v>
      </c>
      <c r="F57" s="54">
        <f t="shared" si="9"/>
        <v>0</v>
      </c>
      <c r="G57" s="54">
        <f t="shared" si="10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11"/>
        <v>6818.5298370516712</v>
      </c>
      <c r="K57" s="14">
        <f t="shared" si="12"/>
        <v>0</v>
      </c>
      <c r="L57" s="13">
        <f t="shared" si="13"/>
        <v>0</v>
      </c>
      <c r="M57" s="13">
        <f t="shared" si="14"/>
        <v>0</v>
      </c>
    </row>
    <row r="58" spans="1:13" ht="14.25" x14ac:dyDescent="0.2">
      <c r="A58" s="60">
        <v>55</v>
      </c>
      <c r="B58" s="22" t="s">
        <v>109</v>
      </c>
      <c r="C58" s="12">
        <f>+'[1]Table 8 Membership 2.1.14'!M57</f>
        <v>0</v>
      </c>
      <c r="D58" s="55">
        <f>+'10.1.14_SIS'!CM59</f>
        <v>0</v>
      </c>
      <c r="E58" s="55">
        <f t="shared" si="8"/>
        <v>0</v>
      </c>
      <c r="F58" s="55">
        <f t="shared" si="9"/>
        <v>0</v>
      </c>
      <c r="G58" s="55">
        <f t="shared" si="10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11"/>
        <v>5061.9625491298484</v>
      </c>
      <c r="K58" s="10">
        <f t="shared" si="12"/>
        <v>0</v>
      </c>
      <c r="L58" s="11">
        <f t="shared" si="13"/>
        <v>0</v>
      </c>
      <c r="M58" s="11">
        <f t="shared" si="14"/>
        <v>0</v>
      </c>
    </row>
    <row r="59" spans="1:13" ht="14.25" x14ac:dyDescent="0.2">
      <c r="A59" s="59">
        <v>56</v>
      </c>
      <c r="B59" s="20" t="s">
        <v>108</v>
      </c>
      <c r="C59" s="15">
        <f>+'[1]Table 8 Membership 2.1.14'!M58</f>
        <v>0</v>
      </c>
      <c r="D59" s="54">
        <f>+'10.1.14_SIS'!CM60</f>
        <v>0</v>
      </c>
      <c r="E59" s="54">
        <f t="shared" si="8"/>
        <v>0</v>
      </c>
      <c r="F59" s="54">
        <f t="shared" si="9"/>
        <v>0</v>
      </c>
      <c r="G59" s="54">
        <f t="shared" si="10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11"/>
        <v>5643.1509408288284</v>
      </c>
      <c r="K59" s="14">
        <f t="shared" si="12"/>
        <v>0</v>
      </c>
      <c r="L59" s="13">
        <f t="shared" si="13"/>
        <v>0</v>
      </c>
      <c r="M59" s="13">
        <f t="shared" si="14"/>
        <v>0</v>
      </c>
    </row>
    <row r="60" spans="1:13" ht="14.25" x14ac:dyDescent="0.2">
      <c r="A60" s="59">
        <v>57</v>
      </c>
      <c r="B60" s="20" t="s">
        <v>107</v>
      </c>
      <c r="C60" s="15">
        <f>+'[1]Table 8 Membership 2.1.14'!M59</f>
        <v>0</v>
      </c>
      <c r="D60" s="54">
        <f>+'10.1.14_SIS'!CM61</f>
        <v>0</v>
      </c>
      <c r="E60" s="54">
        <f t="shared" si="8"/>
        <v>0</v>
      </c>
      <c r="F60" s="54">
        <f t="shared" si="9"/>
        <v>0</v>
      </c>
      <c r="G60" s="54">
        <f t="shared" si="10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11"/>
        <v>5390.5022979230689</v>
      </c>
      <c r="K60" s="14">
        <f t="shared" si="12"/>
        <v>0</v>
      </c>
      <c r="L60" s="13">
        <f t="shared" si="13"/>
        <v>0</v>
      </c>
      <c r="M60" s="13">
        <f t="shared" si="14"/>
        <v>0</v>
      </c>
    </row>
    <row r="61" spans="1:13" ht="14.25" x14ac:dyDescent="0.2">
      <c r="A61" s="59">
        <v>58</v>
      </c>
      <c r="B61" s="20" t="s">
        <v>106</v>
      </c>
      <c r="C61" s="15">
        <f>+'[1]Table 8 Membership 2.1.14'!M60</f>
        <v>0</v>
      </c>
      <c r="D61" s="54">
        <f>+'10.1.14_SIS'!CM62</f>
        <v>0</v>
      </c>
      <c r="E61" s="54">
        <f t="shared" si="8"/>
        <v>0</v>
      </c>
      <c r="F61" s="54">
        <f t="shared" si="9"/>
        <v>0</v>
      </c>
      <c r="G61" s="54">
        <f t="shared" si="10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11"/>
        <v>6370.1529637882122</v>
      </c>
      <c r="K61" s="14">
        <f t="shared" si="12"/>
        <v>0</v>
      </c>
      <c r="L61" s="13">
        <f t="shared" si="13"/>
        <v>0</v>
      </c>
      <c r="M61" s="13">
        <f t="shared" si="14"/>
        <v>0</v>
      </c>
    </row>
    <row r="62" spans="1:13" ht="14.25" x14ac:dyDescent="0.2">
      <c r="A62" s="59">
        <v>59</v>
      </c>
      <c r="B62" s="20" t="s">
        <v>105</v>
      </c>
      <c r="C62" s="15">
        <f>+'[1]Table 8 Membership 2.1.14'!M61</f>
        <v>0</v>
      </c>
      <c r="D62" s="54">
        <f>+'10.1.14_SIS'!CM63</f>
        <v>0</v>
      </c>
      <c r="E62" s="54">
        <f t="shared" si="8"/>
        <v>0</v>
      </c>
      <c r="F62" s="54">
        <f t="shared" si="9"/>
        <v>0</v>
      </c>
      <c r="G62" s="54">
        <f t="shared" si="10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11"/>
        <v>7311.4662935218475</v>
      </c>
      <c r="K62" s="14">
        <f t="shared" si="12"/>
        <v>0</v>
      </c>
      <c r="L62" s="13">
        <f t="shared" si="13"/>
        <v>0</v>
      </c>
      <c r="M62" s="13">
        <f t="shared" si="14"/>
        <v>0</v>
      </c>
    </row>
    <row r="63" spans="1:13" ht="14.25" x14ac:dyDescent="0.2">
      <c r="A63" s="60">
        <v>60</v>
      </c>
      <c r="B63" s="22" t="s">
        <v>104</v>
      </c>
      <c r="C63" s="12">
        <f>+'[1]Table 8 Membership 2.1.14'!M62</f>
        <v>0</v>
      </c>
      <c r="D63" s="55">
        <f>+'10.1.14_SIS'!CM64</f>
        <v>0</v>
      </c>
      <c r="E63" s="55">
        <f t="shared" si="8"/>
        <v>0</v>
      </c>
      <c r="F63" s="55">
        <f t="shared" si="9"/>
        <v>0</v>
      </c>
      <c r="G63" s="55">
        <f t="shared" si="10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11"/>
        <v>5895.264090063828</v>
      </c>
      <c r="K63" s="10">
        <f t="shared" si="12"/>
        <v>0</v>
      </c>
      <c r="L63" s="11">
        <f t="shared" si="13"/>
        <v>0</v>
      </c>
      <c r="M63" s="11">
        <f t="shared" si="14"/>
        <v>0</v>
      </c>
    </row>
    <row r="64" spans="1:13" ht="14.25" x14ac:dyDescent="0.2">
      <c r="A64" s="59">
        <v>61</v>
      </c>
      <c r="B64" s="20" t="s">
        <v>103</v>
      </c>
      <c r="C64" s="15">
        <f>+'[1]Table 8 Membership 2.1.14'!M63</f>
        <v>0</v>
      </c>
      <c r="D64" s="54">
        <f>+'10.1.14_SIS'!CM65</f>
        <v>0</v>
      </c>
      <c r="E64" s="54">
        <f t="shared" si="8"/>
        <v>0</v>
      </c>
      <c r="F64" s="54">
        <f t="shared" si="9"/>
        <v>0</v>
      </c>
      <c r="G64" s="54">
        <f t="shared" si="10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11"/>
        <v>3687.8675356369185</v>
      </c>
      <c r="K64" s="14">
        <f t="shared" si="12"/>
        <v>0</v>
      </c>
      <c r="L64" s="13">
        <f t="shared" si="13"/>
        <v>0</v>
      </c>
      <c r="M64" s="13">
        <f t="shared" si="14"/>
        <v>0</v>
      </c>
    </row>
    <row r="65" spans="1:13" ht="14.25" x14ac:dyDescent="0.2">
      <c r="A65" s="59">
        <v>62</v>
      </c>
      <c r="B65" s="20" t="s">
        <v>102</v>
      </c>
      <c r="C65" s="15">
        <f>+'[1]Table 8 Membership 2.1.14'!M64</f>
        <v>0</v>
      </c>
      <c r="D65" s="54">
        <f>+'10.1.14_SIS'!CM66</f>
        <v>0</v>
      </c>
      <c r="E65" s="54">
        <f t="shared" si="8"/>
        <v>0</v>
      </c>
      <c r="F65" s="54">
        <f t="shared" si="9"/>
        <v>0</v>
      </c>
      <c r="G65" s="54">
        <f t="shared" si="10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11"/>
        <v>6417.154538516008</v>
      </c>
      <c r="K65" s="14">
        <f t="shared" si="12"/>
        <v>0</v>
      </c>
      <c r="L65" s="13">
        <f t="shared" si="13"/>
        <v>0</v>
      </c>
      <c r="M65" s="13">
        <f t="shared" si="14"/>
        <v>0</v>
      </c>
    </row>
    <row r="66" spans="1:13" ht="14.25" x14ac:dyDescent="0.2">
      <c r="A66" s="59">
        <v>63</v>
      </c>
      <c r="B66" s="20" t="s">
        <v>101</v>
      </c>
      <c r="C66" s="15">
        <f>+'[1]Table 8 Membership 2.1.14'!M65</f>
        <v>0</v>
      </c>
      <c r="D66" s="54">
        <f>+'10.1.14_SIS'!CM67</f>
        <v>0</v>
      </c>
      <c r="E66" s="54">
        <f t="shared" si="8"/>
        <v>0</v>
      </c>
      <c r="F66" s="54">
        <f t="shared" si="9"/>
        <v>0</v>
      </c>
      <c r="G66" s="54">
        <f t="shared" si="10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11"/>
        <v>4881.1713481848092</v>
      </c>
      <c r="K66" s="14">
        <f t="shared" si="12"/>
        <v>0</v>
      </c>
      <c r="L66" s="13">
        <f t="shared" si="13"/>
        <v>0</v>
      </c>
      <c r="M66" s="13">
        <f t="shared" si="14"/>
        <v>0</v>
      </c>
    </row>
    <row r="67" spans="1:13" ht="14.25" x14ac:dyDescent="0.2">
      <c r="A67" s="59">
        <v>64</v>
      </c>
      <c r="B67" s="20" t="s">
        <v>100</v>
      </c>
      <c r="C67" s="15">
        <f>+'[1]Table 8 Membership 2.1.14'!M66</f>
        <v>0</v>
      </c>
      <c r="D67" s="54">
        <f>+'10.1.14_SIS'!CM68</f>
        <v>0</v>
      </c>
      <c r="E67" s="54">
        <f t="shared" si="8"/>
        <v>0</v>
      </c>
      <c r="F67" s="54">
        <f t="shared" si="9"/>
        <v>0</v>
      </c>
      <c r="G67" s="54">
        <f t="shared" si="10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11"/>
        <v>6870.4907532778252</v>
      </c>
      <c r="K67" s="14">
        <f t="shared" si="12"/>
        <v>0</v>
      </c>
      <c r="L67" s="13">
        <f t="shared" si="13"/>
        <v>0</v>
      </c>
      <c r="M67" s="13">
        <f t="shared" si="14"/>
        <v>0</v>
      </c>
    </row>
    <row r="68" spans="1:13" ht="14.25" x14ac:dyDescent="0.2">
      <c r="A68" s="60">
        <v>65</v>
      </c>
      <c r="B68" s="22" t="s">
        <v>99</v>
      </c>
      <c r="C68" s="12">
        <f>+'[1]Table 8 Membership 2.1.14'!M67</f>
        <v>0</v>
      </c>
      <c r="D68" s="55">
        <f>+'10.1.14_SIS'!CM69</f>
        <v>0</v>
      </c>
      <c r="E68" s="55">
        <f t="shared" ref="E68:E72" si="15">D68-C68</f>
        <v>0</v>
      </c>
      <c r="F68" s="55">
        <f t="shared" ref="F68:F72" si="16">IF(E68&gt;0,E68,0)</f>
        <v>0</v>
      </c>
      <c r="G68" s="55">
        <f t="shared" si="10"/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ref="J68:J72" si="17">I68+H68</f>
        <v>5604.2805543943641</v>
      </c>
      <c r="K68" s="10">
        <f t="shared" ref="K68:K72" si="18">E68*J68</f>
        <v>0</v>
      </c>
      <c r="L68" s="11">
        <f t="shared" ref="L68:L72" si="19">IF(K68&gt;0,K68,0)</f>
        <v>0</v>
      </c>
      <c r="M68" s="11">
        <f t="shared" si="14"/>
        <v>0</v>
      </c>
    </row>
    <row r="69" spans="1:13" ht="14.25" x14ac:dyDescent="0.2">
      <c r="A69" s="59">
        <v>66</v>
      </c>
      <c r="B69" s="20" t="s">
        <v>98</v>
      </c>
      <c r="C69" s="15">
        <f>+'[1]Table 8 Membership 2.1.14'!M68</f>
        <v>0</v>
      </c>
      <c r="D69" s="54">
        <f>+'10.1.14_SIS'!CM70</f>
        <v>0</v>
      </c>
      <c r="E69" s="54">
        <f t="shared" si="15"/>
        <v>0</v>
      </c>
      <c r="F69" s="54">
        <f t="shared" si="16"/>
        <v>0</v>
      </c>
      <c r="G69" s="54">
        <f t="shared" si="10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si="17"/>
        <v>7294.0685433910039</v>
      </c>
      <c r="K69" s="14">
        <f t="shared" si="18"/>
        <v>0</v>
      </c>
      <c r="L69" s="13">
        <f t="shared" si="19"/>
        <v>0</v>
      </c>
      <c r="M69" s="13">
        <f t="shared" si="14"/>
        <v>0</v>
      </c>
    </row>
    <row r="70" spans="1:13" ht="14.25" x14ac:dyDescent="0.2">
      <c r="A70" s="59">
        <v>67</v>
      </c>
      <c r="B70" s="20" t="s">
        <v>97</v>
      </c>
      <c r="C70" s="15">
        <f>+'[1]Table 8 Membership 2.1.14'!M69</f>
        <v>0</v>
      </c>
      <c r="D70" s="54">
        <f>+'10.1.14_SIS'!CM71</f>
        <v>0</v>
      </c>
      <c r="E70" s="54">
        <f t="shared" si="15"/>
        <v>0</v>
      </c>
      <c r="F70" s="54">
        <f t="shared" si="16"/>
        <v>0</v>
      </c>
      <c r="G70" s="54">
        <f t="shared" si="10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7"/>
        <v>5744.7567736134115</v>
      </c>
      <c r="K70" s="14">
        <f t="shared" si="18"/>
        <v>0</v>
      </c>
      <c r="L70" s="13">
        <f t="shared" si="19"/>
        <v>0</v>
      </c>
      <c r="M70" s="13">
        <f t="shared" si="14"/>
        <v>0</v>
      </c>
    </row>
    <row r="71" spans="1:13" ht="14.25" x14ac:dyDescent="0.2">
      <c r="A71" s="59">
        <v>68</v>
      </c>
      <c r="B71" s="20" t="s">
        <v>96</v>
      </c>
      <c r="C71" s="15">
        <f>+'[1]Table 8 Membership 2.1.14'!M70</f>
        <v>0</v>
      </c>
      <c r="D71" s="54">
        <f>+'10.1.14_SIS'!CM72</f>
        <v>0</v>
      </c>
      <c r="E71" s="54">
        <f t="shared" si="15"/>
        <v>0</v>
      </c>
      <c r="F71" s="54">
        <f t="shared" si="16"/>
        <v>0</v>
      </c>
      <c r="G71" s="54">
        <f t="shared" si="10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7"/>
        <v>7188.8644202560599</v>
      </c>
      <c r="K71" s="14">
        <f t="shared" si="18"/>
        <v>0</v>
      </c>
      <c r="L71" s="13">
        <f t="shared" si="19"/>
        <v>0</v>
      </c>
      <c r="M71" s="13">
        <f t="shared" si="14"/>
        <v>0</v>
      </c>
    </row>
    <row r="72" spans="1:13" ht="14.25" x14ac:dyDescent="0.2">
      <c r="A72" s="59">
        <v>69</v>
      </c>
      <c r="B72" s="20" t="s">
        <v>95</v>
      </c>
      <c r="C72" s="15">
        <f>+'[1]Table 8 Membership 2.1.14'!M71</f>
        <v>0</v>
      </c>
      <c r="D72" s="54">
        <f>+'10.1.14_SIS'!CM73</f>
        <v>0</v>
      </c>
      <c r="E72" s="54">
        <f t="shared" si="15"/>
        <v>0</v>
      </c>
      <c r="F72" s="54">
        <f t="shared" si="16"/>
        <v>0</v>
      </c>
      <c r="G72" s="54">
        <f t="shared" si="10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7"/>
        <v>6428.1647921281337</v>
      </c>
      <c r="K72" s="14">
        <f t="shared" si="18"/>
        <v>0</v>
      </c>
      <c r="L72" s="13">
        <f t="shared" si="19"/>
        <v>0</v>
      </c>
      <c r="M72" s="13">
        <f t="shared" si="14"/>
        <v>0</v>
      </c>
    </row>
    <row r="73" spans="1:13" ht="13.5" thickBot="1" x14ac:dyDescent="0.25">
      <c r="A73" s="35"/>
      <c r="B73" s="34" t="s">
        <v>94</v>
      </c>
      <c r="C73" s="67">
        <f>SUM(C4:C72)</f>
        <v>865</v>
      </c>
      <c r="D73" s="67">
        <f>SUM(D4:D72)</f>
        <v>860</v>
      </c>
      <c r="E73" s="67">
        <f>SUM(E4:E72)</f>
        <v>-5</v>
      </c>
      <c r="F73" s="67">
        <f>SUM(F4:F72)</f>
        <v>0</v>
      </c>
      <c r="G73" s="67">
        <f>SUM(G4:G72)</f>
        <v>-5</v>
      </c>
      <c r="H73" s="33"/>
      <c r="I73" s="32"/>
      <c r="J73" s="32"/>
      <c r="K73" s="31">
        <f>SUM(K4:K72)</f>
        <v>-24962.073669592359</v>
      </c>
      <c r="L73" s="31">
        <f>SUM(L4:L72)</f>
        <v>0</v>
      </c>
      <c r="M73" s="31">
        <f>SUM(M4:M72)</f>
        <v>-24962.073669592359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October 1 Mid-year Adjustment for Students</oddHeader>
    <oddFooter>&amp;R&amp;P</oddFooter>
  </headerFooter>
  <colBreaks count="1" manualBreakCount="1">
    <brk id="7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62</vt:i4>
      </vt:variant>
      <vt:variant>
        <vt:lpstr>Named Ranges</vt:lpstr>
      </vt:variant>
      <vt:variant>
        <vt:i4>116</vt:i4>
      </vt:variant>
    </vt:vector>
  </HeadingPairs>
  <TitlesOfParts>
    <vt:vector size="178" baseType="lpstr">
      <vt:lpstr>October midyear adj</vt:lpstr>
      <vt:lpstr>Oct midyear LSMSA</vt:lpstr>
      <vt:lpstr>Oct midyear NOCCA</vt:lpstr>
      <vt:lpstr>Oct midyear Madison Prep</vt:lpstr>
      <vt:lpstr>Oct midyear DArbonne</vt:lpstr>
      <vt:lpstr>Oct midyear Intl_VIBE</vt:lpstr>
      <vt:lpstr>Oct midyear NOMMA</vt:lpstr>
      <vt:lpstr>Oct midyear LFNO</vt:lpstr>
      <vt:lpstr>Oct midyear Lake Charles Chtr</vt:lpstr>
      <vt:lpstr>Oct midyear JS Clark</vt:lpstr>
      <vt:lpstr>Oct midyear Southwest</vt:lpstr>
      <vt:lpstr>Oct midyear LA Key</vt:lpstr>
      <vt:lpstr>Oct midyear Jefferson Cham</vt:lpstr>
      <vt:lpstr>Oct midyear Tallulah</vt:lpstr>
      <vt:lpstr>Oct midyear Northshore</vt:lpstr>
      <vt:lpstr>Oct midyear B.R. Charter</vt:lpstr>
      <vt:lpstr>Oct midyear Delta</vt:lpstr>
      <vt:lpstr>Oct midyear Impact</vt:lpstr>
      <vt:lpstr>Oct midyear Vision</vt:lpstr>
      <vt:lpstr>Oct midyear Advantage</vt:lpstr>
      <vt:lpstr>Oct midyear Iberville</vt:lpstr>
      <vt:lpstr>Oct midyear L.C. Coll Prep</vt:lpstr>
      <vt:lpstr>Oct midyear Northeast</vt:lpstr>
      <vt:lpstr>Oct midyear Acadiana Ren</vt:lpstr>
      <vt:lpstr>Oct midyear Laf Ren</vt:lpstr>
      <vt:lpstr>Oct midyear Willow</vt:lpstr>
      <vt:lpstr>Oct midyear LAVCA</vt:lpstr>
      <vt:lpstr>Oct midyear LA Conn</vt:lpstr>
      <vt:lpstr>February midyear adj</vt:lpstr>
      <vt:lpstr>Feb midyear LSMSA</vt:lpstr>
      <vt:lpstr>Feb midyear NOCCA</vt:lpstr>
      <vt:lpstr>Feb midyear Madison Prep</vt:lpstr>
      <vt:lpstr>Feb midyear DArbonne</vt:lpstr>
      <vt:lpstr>Feb midyear Intl_VIBE</vt:lpstr>
      <vt:lpstr>Feb midyear NOMMA</vt:lpstr>
      <vt:lpstr>Feb midyear LFNO</vt:lpstr>
      <vt:lpstr>Feb midyear Lake Charles Chtr</vt:lpstr>
      <vt:lpstr>Feb midyear JS Clark</vt:lpstr>
      <vt:lpstr>Feb midyear Southwest</vt:lpstr>
      <vt:lpstr>Feb midyear LA Key</vt:lpstr>
      <vt:lpstr>Feb midyear Jefferson Cham</vt:lpstr>
      <vt:lpstr>Feb midyear Tallulah</vt:lpstr>
      <vt:lpstr>Feb midyear Northshore</vt:lpstr>
      <vt:lpstr>Feb midyear B.R. Charter</vt:lpstr>
      <vt:lpstr>Feb midyear Delta</vt:lpstr>
      <vt:lpstr>Feb midyear Impact</vt:lpstr>
      <vt:lpstr>Feb midyear Vision</vt:lpstr>
      <vt:lpstr>Feb midyear Advantage</vt:lpstr>
      <vt:lpstr>Feb midyear Iberville</vt:lpstr>
      <vt:lpstr>Feb midyear L.C. Coll Prep</vt:lpstr>
      <vt:lpstr>Feb midyear Northeast</vt:lpstr>
      <vt:lpstr>Feb midyear Acadiana Ren</vt:lpstr>
      <vt:lpstr>Feb midyear Laf Ren</vt:lpstr>
      <vt:lpstr>Feb midyear Willow</vt:lpstr>
      <vt:lpstr>Feb midyear LAVCA</vt:lpstr>
      <vt:lpstr>Feb midyear LA Conn</vt:lpstr>
      <vt:lpstr>10.1.14_SIS</vt:lpstr>
      <vt:lpstr>10.1.14_Type 5_ALL</vt:lpstr>
      <vt:lpstr>10.1.14_ISL</vt:lpstr>
      <vt:lpstr>2.1.15_SIS</vt:lpstr>
      <vt:lpstr>2.1.15_Type 5_ALL</vt:lpstr>
      <vt:lpstr>2.1.15_ISL</vt:lpstr>
      <vt:lpstr>'10.1.14_SIS'!Print_Area</vt:lpstr>
      <vt:lpstr>'2.1.15_SIS'!Print_Area</vt:lpstr>
      <vt:lpstr>'Feb midyear Acadiana Ren'!Print_Area</vt:lpstr>
      <vt:lpstr>'Feb midyear Advantage'!Print_Area</vt:lpstr>
      <vt:lpstr>'Feb midyear B.R. Charter'!Print_Area</vt:lpstr>
      <vt:lpstr>'Feb midyear DArbonne'!Print_Area</vt:lpstr>
      <vt:lpstr>'Feb midyear Delta'!Print_Area</vt:lpstr>
      <vt:lpstr>'Feb midyear Iberville'!Print_Area</vt:lpstr>
      <vt:lpstr>'Feb midyear Impact'!Print_Area</vt:lpstr>
      <vt:lpstr>'Feb midyear Intl_VIBE'!Print_Area</vt:lpstr>
      <vt:lpstr>'Feb midyear Jefferson Cham'!Print_Area</vt:lpstr>
      <vt:lpstr>'Feb midyear JS Clark'!Print_Area</vt:lpstr>
      <vt:lpstr>'Feb midyear L.C. Coll Prep'!Print_Area</vt:lpstr>
      <vt:lpstr>'Feb midyear LA Conn'!Print_Area</vt:lpstr>
      <vt:lpstr>'Feb midyear LA Key'!Print_Area</vt:lpstr>
      <vt:lpstr>'Feb midyear Laf Ren'!Print_Area</vt:lpstr>
      <vt:lpstr>'Feb midyear Lake Charles Chtr'!Print_Area</vt:lpstr>
      <vt:lpstr>'Feb midyear LAVCA'!Print_Area</vt:lpstr>
      <vt:lpstr>'Feb midyear LFNO'!Print_Area</vt:lpstr>
      <vt:lpstr>'Feb midyear LSMSA'!Print_Area</vt:lpstr>
      <vt:lpstr>'Feb midyear Madison Prep'!Print_Area</vt:lpstr>
      <vt:lpstr>'Feb midyear NOCCA'!Print_Area</vt:lpstr>
      <vt:lpstr>'Feb midyear NOMMA'!Print_Area</vt:lpstr>
      <vt:lpstr>'Feb midyear Northeast'!Print_Area</vt:lpstr>
      <vt:lpstr>'Feb midyear Northshore'!Print_Area</vt:lpstr>
      <vt:lpstr>'Feb midyear Southwest'!Print_Area</vt:lpstr>
      <vt:lpstr>'Feb midyear Tallulah'!Print_Area</vt:lpstr>
      <vt:lpstr>'Feb midyear Vision'!Print_Area</vt:lpstr>
      <vt:lpstr>'Feb midyear Willow'!Print_Area</vt:lpstr>
      <vt:lpstr>'February midyear adj'!Print_Area</vt:lpstr>
      <vt:lpstr>'Oct midyear Acadiana Ren'!Print_Area</vt:lpstr>
      <vt:lpstr>'Oct midyear Advantage'!Print_Area</vt:lpstr>
      <vt:lpstr>'Oct midyear B.R. Charter'!Print_Area</vt:lpstr>
      <vt:lpstr>'Oct midyear DArbonne'!Print_Area</vt:lpstr>
      <vt:lpstr>'Oct midyear Delta'!Print_Area</vt:lpstr>
      <vt:lpstr>'Oct midyear Iberville'!Print_Area</vt:lpstr>
      <vt:lpstr>'Oct midyear Impact'!Print_Area</vt:lpstr>
      <vt:lpstr>'Oct midyear Intl_VIBE'!Print_Area</vt:lpstr>
      <vt:lpstr>'Oct midyear Jefferson Cham'!Print_Area</vt:lpstr>
      <vt:lpstr>'Oct midyear JS Clark'!Print_Area</vt:lpstr>
      <vt:lpstr>'Oct midyear L.C. Coll Prep'!Print_Area</vt:lpstr>
      <vt:lpstr>'Oct midyear LA Conn'!Print_Area</vt:lpstr>
      <vt:lpstr>'Oct midyear LA Key'!Print_Area</vt:lpstr>
      <vt:lpstr>'Oct midyear Laf Ren'!Print_Area</vt:lpstr>
      <vt:lpstr>'Oct midyear Lake Charles Chtr'!Print_Area</vt:lpstr>
      <vt:lpstr>'Oct midyear LAVCA'!Print_Area</vt:lpstr>
      <vt:lpstr>'Oct midyear LFNO'!Print_Area</vt:lpstr>
      <vt:lpstr>'Oct midyear LSMSA'!Print_Area</vt:lpstr>
      <vt:lpstr>'Oct midyear Madison Prep'!Print_Area</vt:lpstr>
      <vt:lpstr>'Oct midyear NOCCA'!Print_Area</vt:lpstr>
      <vt:lpstr>'Oct midyear NOMMA'!Print_Area</vt:lpstr>
      <vt:lpstr>'Oct midyear Northeast'!Print_Area</vt:lpstr>
      <vt:lpstr>'Oct midyear Northshore'!Print_Area</vt:lpstr>
      <vt:lpstr>'Oct midyear Southwest'!Print_Area</vt:lpstr>
      <vt:lpstr>'Oct midyear Tallulah'!Print_Area</vt:lpstr>
      <vt:lpstr>'Oct midyear Vision'!Print_Area</vt:lpstr>
      <vt:lpstr>'Oct midyear Willow'!Print_Area</vt:lpstr>
      <vt:lpstr>'October midyear adj'!Print_Area</vt:lpstr>
      <vt:lpstr>'10.1.14_SIS'!Print_Titles</vt:lpstr>
      <vt:lpstr>'2.1.15_SIS'!Print_Titles</vt:lpstr>
      <vt:lpstr>'Feb midyear Acadiana Ren'!Print_Titles</vt:lpstr>
      <vt:lpstr>'Feb midyear Advantage'!Print_Titles</vt:lpstr>
      <vt:lpstr>'Feb midyear B.R. Charter'!Print_Titles</vt:lpstr>
      <vt:lpstr>'Feb midyear DArbonne'!Print_Titles</vt:lpstr>
      <vt:lpstr>'Feb midyear Delta'!Print_Titles</vt:lpstr>
      <vt:lpstr>'Feb midyear Iberville'!Print_Titles</vt:lpstr>
      <vt:lpstr>'Feb midyear Impact'!Print_Titles</vt:lpstr>
      <vt:lpstr>'Feb midyear Intl_VIBE'!Print_Titles</vt:lpstr>
      <vt:lpstr>'Feb midyear Jefferson Cham'!Print_Titles</vt:lpstr>
      <vt:lpstr>'Feb midyear JS Clark'!Print_Titles</vt:lpstr>
      <vt:lpstr>'Feb midyear L.C. Coll Prep'!Print_Titles</vt:lpstr>
      <vt:lpstr>'Feb midyear LA Conn'!Print_Titles</vt:lpstr>
      <vt:lpstr>'Feb midyear LA Key'!Print_Titles</vt:lpstr>
      <vt:lpstr>'Feb midyear Laf Ren'!Print_Titles</vt:lpstr>
      <vt:lpstr>'Feb midyear Lake Charles Chtr'!Print_Titles</vt:lpstr>
      <vt:lpstr>'Feb midyear LAVCA'!Print_Titles</vt:lpstr>
      <vt:lpstr>'Feb midyear LFNO'!Print_Titles</vt:lpstr>
      <vt:lpstr>'Feb midyear LSMSA'!Print_Titles</vt:lpstr>
      <vt:lpstr>'Feb midyear Madison Prep'!Print_Titles</vt:lpstr>
      <vt:lpstr>'Feb midyear NOCCA'!Print_Titles</vt:lpstr>
      <vt:lpstr>'Feb midyear NOMMA'!Print_Titles</vt:lpstr>
      <vt:lpstr>'Feb midyear Northeast'!Print_Titles</vt:lpstr>
      <vt:lpstr>'Feb midyear Northshore'!Print_Titles</vt:lpstr>
      <vt:lpstr>'Feb midyear Southwest'!Print_Titles</vt:lpstr>
      <vt:lpstr>'Feb midyear Tallulah'!Print_Titles</vt:lpstr>
      <vt:lpstr>'Feb midyear Vision'!Print_Titles</vt:lpstr>
      <vt:lpstr>'Feb midyear Willow'!Print_Titles</vt:lpstr>
      <vt:lpstr>'February midyear adj'!Print_Titles</vt:lpstr>
      <vt:lpstr>'Oct midyear Acadiana Ren'!Print_Titles</vt:lpstr>
      <vt:lpstr>'Oct midyear Advantage'!Print_Titles</vt:lpstr>
      <vt:lpstr>'Oct midyear B.R. Charter'!Print_Titles</vt:lpstr>
      <vt:lpstr>'Oct midyear DArbonne'!Print_Titles</vt:lpstr>
      <vt:lpstr>'Oct midyear Delta'!Print_Titles</vt:lpstr>
      <vt:lpstr>'Oct midyear Iberville'!Print_Titles</vt:lpstr>
      <vt:lpstr>'Oct midyear Impact'!Print_Titles</vt:lpstr>
      <vt:lpstr>'Oct midyear Intl_VIBE'!Print_Titles</vt:lpstr>
      <vt:lpstr>'Oct midyear Jefferson Cham'!Print_Titles</vt:lpstr>
      <vt:lpstr>'Oct midyear JS Clark'!Print_Titles</vt:lpstr>
      <vt:lpstr>'Oct midyear L.C. Coll Prep'!Print_Titles</vt:lpstr>
      <vt:lpstr>'Oct midyear LA Conn'!Print_Titles</vt:lpstr>
      <vt:lpstr>'Oct midyear LA Key'!Print_Titles</vt:lpstr>
      <vt:lpstr>'Oct midyear Laf Ren'!Print_Titles</vt:lpstr>
      <vt:lpstr>'Oct midyear Lake Charles Chtr'!Print_Titles</vt:lpstr>
      <vt:lpstr>'Oct midyear LAVCA'!Print_Titles</vt:lpstr>
      <vt:lpstr>'Oct midyear LFNO'!Print_Titles</vt:lpstr>
      <vt:lpstr>'Oct midyear LSMSA'!Print_Titles</vt:lpstr>
      <vt:lpstr>'Oct midyear Madison Prep'!Print_Titles</vt:lpstr>
      <vt:lpstr>'Oct midyear NOCCA'!Print_Titles</vt:lpstr>
      <vt:lpstr>'Oct midyear NOMMA'!Print_Titles</vt:lpstr>
      <vt:lpstr>'Oct midyear Northeast'!Print_Titles</vt:lpstr>
      <vt:lpstr>'Oct midyear Northshore'!Print_Titles</vt:lpstr>
      <vt:lpstr>'Oct midyear Southwest'!Print_Titles</vt:lpstr>
      <vt:lpstr>'Oct midyear Tallulah'!Print_Titles</vt:lpstr>
      <vt:lpstr>'Oct midyear Vision'!Print_Titles</vt:lpstr>
      <vt:lpstr>'Oct midyear Willow'!Print_Titles</vt:lpstr>
      <vt:lpstr>'October midyear adj'!Print_Titles</vt:lpstr>
    </vt:vector>
  </TitlesOfParts>
  <Company>LDOE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cfulton</dc:creator>
  <cp:lastModifiedBy>Paula Matherne</cp:lastModifiedBy>
  <cp:lastPrinted>2015-03-10T15:29:08Z</cp:lastPrinted>
  <dcterms:created xsi:type="dcterms:W3CDTF">2012-11-28T21:51:36Z</dcterms:created>
  <dcterms:modified xsi:type="dcterms:W3CDTF">2015-03-23T13:27:11Z</dcterms:modified>
</cp:coreProperties>
</file>