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0" windowWidth="11340" windowHeight="5655" tabRatio="679" activeTab="0"/>
  </bookViews>
  <sheets>
    <sheet name="70% Detail" sheetId="1" r:id="rId1"/>
  </sheets>
  <definedNames>
    <definedName name="_xlnm.Print_Area" localSheetId="0">'70% Detail'!$A$1:$Z$81</definedName>
    <definedName name="_xlnm.Print_Titles" localSheetId="0">'70% Detail'!$A:$C</definedName>
  </definedNames>
  <calcPr fullCalcOnLoad="1"/>
</workbook>
</file>

<file path=xl/sharedStrings.xml><?xml version="1.0" encoding="utf-8"?>
<sst xmlns="http://schemas.openxmlformats.org/spreadsheetml/2006/main" count="158" uniqueCount="131">
  <si>
    <t>Nonpublic</t>
  </si>
  <si>
    <t>Regular Program</t>
  </si>
  <si>
    <t xml:space="preserve">Special </t>
  </si>
  <si>
    <t xml:space="preserve">Vocational </t>
  </si>
  <si>
    <t>Other</t>
  </si>
  <si>
    <t>Special</t>
  </si>
  <si>
    <t xml:space="preserve">Pupil </t>
  </si>
  <si>
    <t>Instructional</t>
  </si>
  <si>
    <t>General</t>
  </si>
  <si>
    <t>School</t>
  </si>
  <si>
    <t>Business</t>
  </si>
  <si>
    <t>Student</t>
  </si>
  <si>
    <t xml:space="preserve">Central </t>
  </si>
  <si>
    <t>Food</t>
  </si>
  <si>
    <t>Total</t>
  </si>
  <si>
    <t>October 1</t>
  </si>
  <si>
    <t xml:space="preserve">Regular </t>
  </si>
  <si>
    <t>Textbook</t>
  </si>
  <si>
    <t>Education</t>
  </si>
  <si>
    <t>Programs</t>
  </si>
  <si>
    <t>Support</t>
  </si>
  <si>
    <t>Instruction</t>
  </si>
  <si>
    <t>Administration</t>
  </si>
  <si>
    <t>Services</t>
  </si>
  <si>
    <t>Transportation</t>
  </si>
  <si>
    <t>Percent</t>
  </si>
  <si>
    <t>LEA</t>
  </si>
  <si>
    <t>District</t>
  </si>
  <si>
    <t>Program</t>
  </si>
  <si>
    <t>Revenue</t>
  </si>
  <si>
    <t>Maintenance</t>
  </si>
  <si>
    <t>Membership</t>
  </si>
  <si>
    <t>1211</t>
  </si>
  <si>
    <t>KPC 7960</t>
  </si>
  <si>
    <t>1212</t>
  </si>
  <si>
    <t>1213</t>
  </si>
  <si>
    <t>1214</t>
  </si>
  <si>
    <t>1217</t>
  </si>
  <si>
    <t>1221</t>
  </si>
  <si>
    <t>1222</t>
  </si>
  <si>
    <t>1231</t>
  </si>
  <si>
    <t>1223</t>
  </si>
  <si>
    <t>1232</t>
  </si>
  <si>
    <t>1233</t>
  </si>
  <si>
    <t>1234</t>
  </si>
  <si>
    <t>1235</t>
  </si>
  <si>
    <t>1241</t>
  </si>
  <si>
    <t>KPC 7945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</si>
  <si>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</si>
  <si>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</si>
  <si>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</si>
  <si>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</si>
  <si>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</si>
  <si>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</si>
  <si>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</si>
  <si>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</si>
  <si>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</si>
  <si>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</si>
  <si>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</si>
  <si>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</si>
  <si>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</si>
  <si>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</si>
  <si>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</si>
  <si>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</si>
  <si>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E.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</si>
  <si>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</si>
  <si>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</si>
  <si>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</si>
  <si>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</si>
  <si>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</si>
  <si>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</si>
  <si>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</si>
  <si>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</si>
  <si>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</si>
  <si>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</si>
  <si>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</si>
  <si>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</si>
  <si>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</si>
  <si>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</si>
  <si>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</si>
  <si>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</si>
  <si>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</si>
  <si>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</si>
  <si>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</si>
  <si>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</si>
  <si>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</si>
  <si>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</si>
  <si>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</si>
  <si>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</si>
  <si>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</si>
  <si>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</si>
  <si>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</si>
  <si>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</si>
  <si>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</si>
  <si>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</si>
  <si>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</si>
  <si>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</si>
  <si>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</si>
  <si>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</si>
  <si>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</si>
  <si>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</si>
  <si>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</si>
  <si>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</si>
  <si>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</si>
  <si>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</si>
  <si>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</si>
  <si>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</si>
  <si>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</si>
  <si>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W. Baton Rouge Parish</t>
  </si>
  <si>
    <t>West Carroll Parish</t>
  </si>
  <si>
    <t>West Feliciana Parish</t>
  </si>
  <si>
    <t>Winn Parish</t>
  </si>
  <si>
    <t>City of Monroe</t>
  </si>
  <si>
    <t>City of Bogalusa</t>
  </si>
  <si>
    <t>STATE TOTAL</t>
  </si>
  <si>
    <t>QUINTILE 2</t>
  </si>
  <si>
    <t>QUINTILE 3</t>
  </si>
  <si>
    <t>QUINTILE 4</t>
  </si>
  <si>
    <t>QUINTILE 5</t>
  </si>
  <si>
    <t>Elementary/</t>
  </si>
  <si>
    <t>Secondary</t>
  </si>
  <si>
    <t>(less equipment)</t>
  </si>
  <si>
    <t>Staff Services</t>
  </si>
  <si>
    <t>Operation and</t>
  </si>
  <si>
    <t>Less Nonpublic</t>
  </si>
  <si>
    <t>QUINTILE 1</t>
  </si>
  <si>
    <t>Instructional Plus</t>
  </si>
  <si>
    <t>Per Pupil</t>
  </si>
  <si>
    <t>Grand Total</t>
  </si>
  <si>
    <t xml:space="preserve"> </t>
  </si>
  <si>
    <t>2001-2002 Quintile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</si>
</sst>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"/>
    <numFmt numFmtId="166" formatCode="&quot;$&quot;#,##0"/>
    <numFmt numFmtId="167" formatCode="0.0%"/>
    <numFmt numFmtId="168" formatCode="0.000%"/>
    <numFmt numFmtId="169" formatCode="0_);\(0\)"/>
  </numFmts>
  <fonts count="12">
    <font>
      <sz val="10"/>
      <name val="Arial"/>
      <family val="0"/>
    </font>
    <font>
      <sz val="10"/>
      <name val="Arial Narrow"/>
      <family val="2"/>
    </font>
    <font>
      <sz val="6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0"/>
      <name val="Arial"/>
      <family val="0"/>
    </font>
    <font>
      <b/>
      <sz val="12"/>
      <name val="Arial Narrow"/>
      <family val="0"/>
    </font>
    <font>
      <sz val="12"/>
      <name val="Arial Narrow"/>
      <family val="0"/>
    </font>
    <font>
      <sz val="12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5" fontId="1" fillId="0" borderId="0" xfId="0" applyNumberFormat="1" applyFont="1" applyBorder="1" applyAlignment="1">
      <alignment horizontal="centerContinuous"/>
    </xf>
    <xf numFmtId="5" fontId="0" fillId="0" borderId="0" xfId="0" applyNumberFormat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5" fontId="4" fillId="2" borderId="2" xfId="0" applyNumberFormat="1" applyFont="1" applyFill="1" applyBorder="1" applyAlignment="1">
      <alignment horizontal="center" vertical="center"/>
    </xf>
    <xf numFmtId="16" fontId="4" fillId="2" borderId="4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5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5" fontId="4" fillId="2" borderId="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8" xfId="0" applyFont="1" applyBorder="1" applyAlignment="1">
      <alignment/>
    </xf>
    <xf numFmtId="164" fontId="1" fillId="0" borderId="8" xfId="15" applyNumberFormat="1" applyFont="1" applyBorder="1" applyAlignment="1">
      <alignment/>
    </xf>
    <xf numFmtId="5" fontId="1" fillId="0" borderId="8" xfId="0" applyNumberFormat="1" applyFont="1" applyBorder="1" applyAlignment="1">
      <alignment/>
    </xf>
    <xf numFmtId="5" fontId="1" fillId="0" borderId="8" xfId="0" applyNumberFormat="1" applyFont="1" applyFill="1" applyBorder="1" applyAlignment="1">
      <alignment/>
    </xf>
    <xf numFmtId="5" fontId="4" fillId="0" borderId="8" xfId="0" applyNumberFormat="1" applyFont="1" applyFill="1" applyBorder="1" applyAlignment="1">
      <alignment/>
    </xf>
    <xf numFmtId="5" fontId="1" fillId="0" borderId="9" xfId="0" applyNumberFormat="1" applyFont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5" fontId="8" fillId="0" borderId="12" xfId="0" applyNumberFormat="1" applyFont="1" applyBorder="1" applyAlignment="1">
      <alignment/>
    </xf>
    <xf numFmtId="5" fontId="8" fillId="0" borderId="10" xfId="0" applyNumberFormat="1" applyFont="1" applyFill="1" applyBorder="1" applyAlignment="1">
      <alignment/>
    </xf>
    <xf numFmtId="10" fontId="8" fillId="0" borderId="12" xfId="19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3" xfId="0" applyFont="1" applyBorder="1" applyAlignment="1">
      <alignment/>
    </xf>
    <xf numFmtId="5" fontId="1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168" fontId="1" fillId="3" borderId="9" xfId="19" applyNumberFormat="1" applyFont="1" applyFill="1" applyBorder="1" applyAlignment="1">
      <alignment/>
    </xf>
    <xf numFmtId="168" fontId="1" fillId="0" borderId="9" xfId="19" applyNumberFormat="1" applyFont="1" applyBorder="1" applyAlignment="1">
      <alignment/>
    </xf>
    <xf numFmtId="16" fontId="4" fillId="2" borderId="5" xfId="0" applyNumberFormat="1" applyFont="1" applyFill="1" applyBorder="1" applyAlignment="1">
      <alignment horizontal="center" vertical="center"/>
    </xf>
    <xf numFmtId="16" fontId="4" fillId="2" borderId="3" xfId="0" applyNumberFormat="1" applyFont="1" applyFill="1" applyBorder="1" applyAlignment="1" quotePrefix="1">
      <alignment horizontal="center" vertical="center"/>
    </xf>
    <xf numFmtId="5" fontId="4" fillId="0" borderId="8" xfId="0" applyNumberFormat="1" applyFont="1" applyBorder="1" applyAlignment="1">
      <alignment/>
    </xf>
    <xf numFmtId="168" fontId="1" fillId="0" borderId="0" xfId="19" applyNumberFormat="1" applyFont="1" applyBorder="1" applyAlignment="1">
      <alignment/>
    </xf>
    <xf numFmtId="0" fontId="0" fillId="0" borderId="13" xfId="0" applyBorder="1" applyAlignment="1">
      <alignment/>
    </xf>
    <xf numFmtId="168" fontId="1" fillId="0" borderId="13" xfId="19" applyNumberFormat="1" applyFont="1" applyBorder="1" applyAlignment="1">
      <alignment/>
    </xf>
    <xf numFmtId="5" fontId="5" fillId="2" borderId="3" xfId="0" applyNumberFormat="1" applyFont="1" applyFill="1" applyBorder="1" applyAlignment="1">
      <alignment horizontal="center" vertical="center" wrapText="1"/>
    </xf>
    <xf numFmtId="5" fontId="5" fillId="2" borderId="5" xfId="0" applyNumberFormat="1" applyFont="1" applyFill="1" applyBorder="1" applyAlignment="1">
      <alignment horizontal="center" vertical="center" wrapText="1"/>
    </xf>
    <xf numFmtId="5" fontId="4" fillId="2" borderId="5" xfId="0" applyNumberFormat="1" applyFont="1" applyFill="1" applyBorder="1" applyAlignment="1">
      <alignment horizontal="center" vertical="center" wrapText="1"/>
    </xf>
    <xf numFmtId="5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8" fillId="0" borderId="0" xfId="0" applyFont="1" applyFill="1" applyAlignment="1">
      <alignment/>
    </xf>
    <xf numFmtId="0" fontId="1" fillId="0" borderId="8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1" fillId="0" borderId="8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10" fontId="1" fillId="0" borderId="8" xfId="19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6" fontId="8" fillId="0" borderId="16" xfId="0" applyNumberFormat="1" applyFont="1" applyFill="1" applyBorder="1" applyAlignment="1">
      <alignment/>
    </xf>
    <xf numFmtId="5" fontId="8" fillId="0" borderId="8" xfId="0" applyNumberFormat="1" applyFont="1" applyFill="1" applyBorder="1" applyAlignment="1">
      <alignment/>
    </xf>
    <xf numFmtId="10" fontId="8" fillId="0" borderId="10" xfId="19" applyNumberFormat="1" applyFont="1" applyFill="1" applyBorder="1" applyAlignment="1">
      <alignment/>
    </xf>
    <xf numFmtId="0" fontId="10" fillId="0" borderId="0" xfId="0" applyFont="1" applyFill="1" applyAlignment="1">
      <alignment/>
    </xf>
    <xf numFmtId="5" fontId="1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5" fontId="4" fillId="0" borderId="8" xfId="0" applyNumberFormat="1" applyFont="1" applyFill="1" applyBorder="1" applyAlignment="1">
      <alignment/>
    </xf>
    <xf numFmtId="5" fontId="4" fillId="0" borderId="9" xfId="0" applyNumberFormat="1" applyFont="1" applyFill="1" applyBorder="1" applyAlignment="1">
      <alignment/>
    </xf>
    <xf numFmtId="10" fontId="4" fillId="0" borderId="9" xfId="19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/>
    </xf>
    <xf numFmtId="166" fontId="8" fillId="0" borderId="11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9" fontId="5" fillId="2" borderId="2" xfId="0" applyNumberFormat="1" applyFont="1" applyFill="1" applyBorder="1" applyAlignment="1">
      <alignment horizontal="center" vertical="center"/>
    </xf>
    <xf numFmtId="10" fontId="4" fillId="2" borderId="4" xfId="19" applyNumberFormat="1" applyFont="1" applyFill="1" applyBorder="1" applyAlignment="1">
      <alignment horizontal="center" vertical="center"/>
    </xf>
    <xf numFmtId="168" fontId="1" fillId="0" borderId="19" xfId="19" applyNumberFormat="1" applyFont="1" applyBorder="1" applyAlignment="1">
      <alignment/>
    </xf>
    <xf numFmtId="168" fontId="1" fillId="0" borderId="8" xfId="19" applyNumberFormat="1" applyFont="1" applyBorder="1" applyAlignment="1">
      <alignment/>
    </xf>
    <xf numFmtId="0" fontId="6" fillId="2" borderId="2" xfId="0" applyFont="1" applyFill="1" applyBorder="1" applyAlignment="1" quotePrefix="1">
      <alignment horizontal="center" wrapText="1"/>
    </xf>
    <xf numFmtId="0" fontId="6" fillId="2" borderId="4" xfId="0" applyFont="1" applyFill="1" applyBorder="1" applyAlignment="1" quotePrefix="1">
      <alignment horizontal="center" wrapText="1"/>
    </xf>
    <xf numFmtId="0" fontId="6" fillId="2" borderId="6" xfId="0" applyFont="1" applyFill="1" applyBorder="1" applyAlignment="1" quotePrefix="1">
      <alignment horizontal="center" wrapText="1"/>
    </xf>
    <xf numFmtId="5" fontId="3" fillId="0" borderId="1" xfId="0" applyNumberFormat="1" applyFont="1" applyFill="1" applyBorder="1" applyAlignment="1">
      <alignment horizontal="center"/>
    </xf>
    <xf numFmtId="5" fontId="4" fillId="4" borderId="2" xfId="0" applyNumberFormat="1" applyFont="1" applyFill="1" applyBorder="1" applyAlignment="1">
      <alignment horizontal="center" vertical="center"/>
    </xf>
    <xf numFmtId="5" fontId="4" fillId="4" borderId="4" xfId="0" applyNumberFormat="1" applyFont="1" applyFill="1" applyBorder="1" applyAlignment="1">
      <alignment horizontal="center" vertical="center"/>
    </xf>
    <xf numFmtId="5" fontId="4" fillId="4" borderId="6" xfId="0" applyNumberFormat="1" applyFont="1" applyFill="1" applyBorder="1" applyAlignment="1">
      <alignment horizontal="center" vertical="center"/>
    </xf>
    <xf numFmtId="5" fontId="4" fillId="5" borderId="2" xfId="0" applyNumberFormat="1" applyFont="1" applyFill="1" applyBorder="1" applyAlignment="1">
      <alignment horizontal="center" vertical="center"/>
    </xf>
    <xf numFmtId="5" fontId="4" fillId="5" borderId="4" xfId="0" applyNumberFormat="1" applyFont="1" applyFill="1" applyBorder="1" applyAlignment="1">
      <alignment horizontal="center" vertical="center"/>
    </xf>
    <xf numFmtId="5" fontId="4" fillId="5" borderId="6" xfId="0" applyNumberFormat="1" applyFont="1" applyFill="1" applyBorder="1" applyAlignment="1">
      <alignment horizontal="center" vertical="center"/>
    </xf>
    <xf numFmtId="5" fontId="5" fillId="6" borderId="2" xfId="0" applyNumberFormat="1" applyFont="1" applyFill="1" applyBorder="1" applyAlignment="1">
      <alignment horizontal="center" vertical="center"/>
    </xf>
    <xf numFmtId="5" fontId="5" fillId="6" borderId="4" xfId="0" applyNumberFormat="1" applyFont="1" applyFill="1" applyBorder="1" applyAlignment="1">
      <alignment horizontal="center" vertical="center"/>
    </xf>
    <xf numFmtId="5" fontId="4" fillId="6" borderId="4" xfId="0" applyNumberFormat="1" applyFont="1" applyFill="1" applyBorder="1" applyAlignment="1">
      <alignment horizontal="center" vertical="center"/>
    </xf>
    <xf numFmtId="5" fontId="4" fillId="6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1" bestFit="1" customWidth="1"/>
    <col min="2" max="2" width="4.00390625" style="0" bestFit="1" customWidth="1"/>
    <col min="3" max="3" width="18.57421875" style="20" bestFit="1" customWidth="1"/>
    <col min="4" max="4" width="10.140625" style="0" bestFit="1" customWidth="1"/>
    <col min="5" max="5" width="14.421875" style="37" bestFit="1" customWidth="1"/>
    <col min="6" max="6" width="10.7109375" style="37" bestFit="1" customWidth="1"/>
    <col min="7" max="7" width="14.421875" style="37" bestFit="1" customWidth="1"/>
    <col min="8" max="8" width="12.7109375" style="37" bestFit="1" customWidth="1"/>
    <col min="9" max="11" width="11.7109375" style="37" bestFit="1" customWidth="1"/>
    <col min="12" max="13" width="13.7109375" style="37" bestFit="1" customWidth="1"/>
    <col min="14" max="14" width="14.421875" style="37" bestFit="1" customWidth="1"/>
    <col min="15" max="21" width="13.7109375" style="37" bestFit="1" customWidth="1"/>
    <col min="22" max="22" width="12.140625" style="37" bestFit="1" customWidth="1"/>
    <col min="23" max="23" width="14.421875" style="38" bestFit="1" customWidth="1"/>
    <col min="24" max="24" width="14.57421875" style="37" bestFit="1" customWidth="1"/>
    <col min="25" max="25" width="9.7109375" style="37" bestFit="1" customWidth="1"/>
    <col min="26" max="26" width="10.7109375" style="37" bestFit="1" customWidth="1"/>
  </cols>
  <sheetData>
    <row r="1" spans="1:27" s="1" customFormat="1" ht="20.25" customHeight="1">
      <c r="A1" s="2"/>
      <c r="B1" s="3"/>
      <c r="C1" s="4"/>
      <c r="D1" s="4"/>
      <c r="E1" s="97"/>
      <c r="F1" s="97"/>
      <c r="G1" s="97"/>
      <c r="H1" s="97"/>
      <c r="I1" s="97"/>
      <c r="J1" s="6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5"/>
      <c r="W1" s="4"/>
      <c r="X1" s="89"/>
      <c r="Y1" s="88"/>
      <c r="Z1" s="88"/>
      <c r="AA1" s="44"/>
    </row>
    <row r="2" spans="1:27" ht="12" customHeight="1">
      <c r="A2" s="94" t="s">
        <v>130</v>
      </c>
      <c r="B2" s="7"/>
      <c r="C2" s="8"/>
      <c r="D2" s="42" t="s">
        <v>15</v>
      </c>
      <c r="E2" s="9"/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/>
      <c r="L2" s="9" t="s">
        <v>6</v>
      </c>
      <c r="M2" s="9" t="s">
        <v>7</v>
      </c>
      <c r="N2" s="98"/>
      <c r="O2" s="9" t="s">
        <v>8</v>
      </c>
      <c r="P2" s="9" t="s">
        <v>9</v>
      </c>
      <c r="Q2" s="9" t="s">
        <v>10</v>
      </c>
      <c r="R2" s="9" t="s">
        <v>123</v>
      </c>
      <c r="S2" s="9" t="s">
        <v>11</v>
      </c>
      <c r="T2" s="9" t="s">
        <v>12</v>
      </c>
      <c r="U2" s="9" t="s">
        <v>13</v>
      </c>
      <c r="V2" s="9" t="s">
        <v>0</v>
      </c>
      <c r="W2" s="101"/>
      <c r="X2" s="104"/>
      <c r="Y2" s="47"/>
      <c r="Z2" s="90"/>
      <c r="AA2" s="45"/>
    </row>
    <row r="3" spans="1:27" ht="16.5">
      <c r="A3" s="95"/>
      <c r="B3" s="10"/>
      <c r="C3" s="11"/>
      <c r="D3" s="41" t="s">
        <v>119</v>
      </c>
      <c r="E3" s="12" t="s">
        <v>16</v>
      </c>
      <c r="F3" s="12" t="s">
        <v>17</v>
      </c>
      <c r="G3" s="12" t="s">
        <v>124</v>
      </c>
      <c r="H3" s="12" t="s">
        <v>18</v>
      </c>
      <c r="I3" s="12" t="s">
        <v>18</v>
      </c>
      <c r="J3" s="12" t="s">
        <v>7</v>
      </c>
      <c r="K3" s="12" t="s">
        <v>5</v>
      </c>
      <c r="L3" s="12" t="s">
        <v>20</v>
      </c>
      <c r="M3" s="12" t="s">
        <v>122</v>
      </c>
      <c r="N3" s="99" t="s">
        <v>14</v>
      </c>
      <c r="O3" s="12" t="s">
        <v>22</v>
      </c>
      <c r="P3" s="12" t="s">
        <v>22</v>
      </c>
      <c r="Q3" s="12" t="s">
        <v>23</v>
      </c>
      <c r="R3" s="12" t="s">
        <v>30</v>
      </c>
      <c r="S3" s="12" t="s">
        <v>24</v>
      </c>
      <c r="T3" s="12" t="s">
        <v>23</v>
      </c>
      <c r="U3" s="12" t="s">
        <v>23</v>
      </c>
      <c r="V3" s="12" t="s">
        <v>24</v>
      </c>
      <c r="W3" s="102" t="s">
        <v>14</v>
      </c>
      <c r="X3" s="105" t="s">
        <v>128</v>
      </c>
      <c r="Y3" s="48" t="s">
        <v>127</v>
      </c>
      <c r="Z3" s="91" t="s">
        <v>25</v>
      </c>
      <c r="AA3" s="45"/>
    </row>
    <row r="4" spans="1:27" ht="12.75">
      <c r="A4" s="95"/>
      <c r="B4" s="13" t="s">
        <v>26</v>
      </c>
      <c r="C4" s="14" t="s">
        <v>27</v>
      </c>
      <c r="D4" s="15" t="s">
        <v>120</v>
      </c>
      <c r="E4" s="12" t="s">
        <v>28</v>
      </c>
      <c r="F4" s="12" t="s">
        <v>29</v>
      </c>
      <c r="G4" s="12" t="s">
        <v>17</v>
      </c>
      <c r="H4" s="12" t="s">
        <v>28</v>
      </c>
      <c r="I4" s="12" t="s">
        <v>28</v>
      </c>
      <c r="J4" s="12" t="s">
        <v>28</v>
      </c>
      <c r="K4" s="12" t="s">
        <v>19</v>
      </c>
      <c r="L4" s="12" t="s">
        <v>121</v>
      </c>
      <c r="M4" s="12" t="s">
        <v>121</v>
      </c>
      <c r="N4" s="99" t="s">
        <v>21</v>
      </c>
      <c r="O4" s="12" t="s">
        <v>121</v>
      </c>
      <c r="P4" s="12" t="s">
        <v>121</v>
      </c>
      <c r="Q4" s="12" t="s">
        <v>121</v>
      </c>
      <c r="R4" s="12" t="s">
        <v>121</v>
      </c>
      <c r="S4" s="12" t="s">
        <v>121</v>
      </c>
      <c r="T4" s="12" t="s">
        <v>121</v>
      </c>
      <c r="U4" s="12" t="s">
        <v>121</v>
      </c>
      <c r="V4" s="12" t="s">
        <v>29</v>
      </c>
      <c r="W4" s="102" t="s">
        <v>20</v>
      </c>
      <c r="X4" s="106" t="s">
        <v>126</v>
      </c>
      <c r="Y4" s="49" t="s">
        <v>128</v>
      </c>
      <c r="Z4" s="12" t="s">
        <v>7</v>
      </c>
      <c r="AA4" s="45"/>
    </row>
    <row r="5" spans="1:31" s="20" customFormat="1" ht="13.5" thickBot="1">
      <c r="A5" s="96"/>
      <c r="B5" s="16"/>
      <c r="C5" s="17"/>
      <c r="D5" s="18" t="s">
        <v>31</v>
      </c>
      <c r="E5" s="19" t="s">
        <v>32</v>
      </c>
      <c r="F5" s="19" t="s">
        <v>33</v>
      </c>
      <c r="G5" s="19" t="s">
        <v>29</v>
      </c>
      <c r="H5" s="19" t="s">
        <v>34</v>
      </c>
      <c r="I5" s="19" t="s">
        <v>35</v>
      </c>
      <c r="J5" s="19" t="s">
        <v>36</v>
      </c>
      <c r="K5" s="19" t="s">
        <v>37</v>
      </c>
      <c r="L5" s="19" t="s">
        <v>38</v>
      </c>
      <c r="M5" s="19" t="s">
        <v>39</v>
      </c>
      <c r="N5" s="100"/>
      <c r="O5" s="19" t="s">
        <v>40</v>
      </c>
      <c r="P5" s="19" t="s">
        <v>41</v>
      </c>
      <c r="Q5" s="19" t="s">
        <v>42</v>
      </c>
      <c r="R5" s="19" t="s">
        <v>43</v>
      </c>
      <c r="S5" s="19" t="s">
        <v>44</v>
      </c>
      <c r="T5" s="19" t="s">
        <v>45</v>
      </c>
      <c r="U5" s="19" t="s">
        <v>46</v>
      </c>
      <c r="V5" s="19" t="s">
        <v>47</v>
      </c>
      <c r="W5" s="103"/>
      <c r="X5" s="107" t="s">
        <v>20</v>
      </c>
      <c r="Y5" s="50"/>
      <c r="Z5" s="19"/>
      <c r="AA5" s="45"/>
      <c r="AB5"/>
      <c r="AC5"/>
      <c r="AD5"/>
      <c r="AE5"/>
    </row>
    <row r="6" spans="1:27" s="1" customFormat="1" ht="13.5" thickTop="1">
      <c r="A6" s="21">
        <v>2</v>
      </c>
      <c r="B6" s="21">
        <v>1</v>
      </c>
      <c r="C6" s="21" t="s">
        <v>48</v>
      </c>
      <c r="D6" s="22">
        <v>9739</v>
      </c>
      <c r="E6" s="23">
        <v>24066641</v>
      </c>
      <c r="F6" s="23">
        <v>56788</v>
      </c>
      <c r="G6" s="23">
        <f>E6-F6</f>
        <v>24009853</v>
      </c>
      <c r="H6" s="23">
        <v>4961849</v>
      </c>
      <c r="I6" s="23">
        <v>1206143</v>
      </c>
      <c r="J6" s="23">
        <v>33653</v>
      </c>
      <c r="K6" s="23">
        <v>38920</v>
      </c>
      <c r="L6" s="23">
        <v>1717124</v>
      </c>
      <c r="M6" s="23">
        <v>1459592</v>
      </c>
      <c r="N6" s="23">
        <f>+G6+H6+I6+J6+K6+L6+M6</f>
        <v>33427134</v>
      </c>
      <c r="O6" s="23">
        <v>606565</v>
      </c>
      <c r="P6" s="23">
        <v>3563882</v>
      </c>
      <c r="Q6" s="23">
        <v>362791</v>
      </c>
      <c r="R6" s="23">
        <v>3985525</v>
      </c>
      <c r="S6" s="23">
        <v>2571739</v>
      </c>
      <c r="T6" s="23">
        <v>326150</v>
      </c>
      <c r="U6" s="23">
        <v>141986</v>
      </c>
      <c r="V6" s="23">
        <v>179129</v>
      </c>
      <c r="W6" s="43">
        <f>+O6+P6+Q6+R6+S6+T6+U6-V6</f>
        <v>11379509</v>
      </c>
      <c r="X6" s="23">
        <f>W6+N6</f>
        <v>44806643</v>
      </c>
      <c r="Y6" s="23">
        <f>X6/D6</f>
        <v>4600.74371085327</v>
      </c>
      <c r="Z6" s="92">
        <f>N6/X6</f>
        <v>0.7460307615547096</v>
      </c>
      <c r="AA6" s="46"/>
    </row>
    <row r="7" spans="1:27" s="1" customFormat="1" ht="12.75">
      <c r="A7" s="21">
        <v>1</v>
      </c>
      <c r="B7" s="21">
        <v>2</v>
      </c>
      <c r="C7" s="21" t="s">
        <v>49</v>
      </c>
      <c r="D7" s="22">
        <v>4332</v>
      </c>
      <c r="E7" s="23">
        <v>11033766</v>
      </c>
      <c r="F7" s="23">
        <v>0</v>
      </c>
      <c r="G7" s="23">
        <f aca="true" t="shared" si="0" ref="G7:G70">E7-F7</f>
        <v>11033766</v>
      </c>
      <c r="H7" s="23">
        <v>1839854</v>
      </c>
      <c r="I7" s="23">
        <v>749156</v>
      </c>
      <c r="J7" s="23">
        <v>478624</v>
      </c>
      <c r="K7" s="23">
        <v>151964</v>
      </c>
      <c r="L7" s="23">
        <v>1192629</v>
      </c>
      <c r="M7" s="23">
        <v>1081038</v>
      </c>
      <c r="N7" s="24">
        <f>+G7+H7+I7+J7+K7+L7+M7</f>
        <v>16527031</v>
      </c>
      <c r="O7" s="23">
        <v>1780680</v>
      </c>
      <c r="P7" s="23">
        <v>1266121</v>
      </c>
      <c r="Q7" s="23">
        <v>143609</v>
      </c>
      <c r="R7" s="23">
        <v>1539808</v>
      </c>
      <c r="S7" s="23">
        <v>1666719</v>
      </c>
      <c r="T7" s="23">
        <v>64526</v>
      </c>
      <c r="U7" s="23">
        <v>0</v>
      </c>
      <c r="V7" s="23">
        <v>0</v>
      </c>
      <c r="W7" s="43">
        <f aca="true" t="shared" si="1" ref="W7:W70">+O7+P7+Q7+R7+S7+T7+U7-V7</f>
        <v>6461463</v>
      </c>
      <c r="X7" s="24">
        <f>W7+N7</f>
        <v>22988494</v>
      </c>
      <c r="Y7" s="26">
        <f>X7/D7</f>
        <v>5306.669898430287</v>
      </c>
      <c r="Z7" s="93">
        <f>N7/X7</f>
        <v>0.7189262158712963</v>
      </c>
      <c r="AA7" s="36"/>
    </row>
    <row r="8" spans="1:27" s="1" customFormat="1" ht="12.75">
      <c r="A8" s="21">
        <v>4</v>
      </c>
      <c r="B8" s="21">
        <v>3</v>
      </c>
      <c r="C8" s="21" t="s">
        <v>50</v>
      </c>
      <c r="D8" s="22">
        <v>15159</v>
      </c>
      <c r="E8" s="23">
        <v>43061972</v>
      </c>
      <c r="F8" s="23">
        <v>34487</v>
      </c>
      <c r="G8" s="23">
        <f t="shared" si="0"/>
        <v>43027485</v>
      </c>
      <c r="H8" s="23">
        <v>12589763</v>
      </c>
      <c r="I8" s="23">
        <v>1657218</v>
      </c>
      <c r="J8" s="23">
        <v>1568005</v>
      </c>
      <c r="K8" s="23">
        <v>283825</v>
      </c>
      <c r="L8" s="23">
        <v>3894440</v>
      </c>
      <c r="M8" s="23">
        <v>3234014</v>
      </c>
      <c r="N8" s="24">
        <f>+G8+H8+I8+J8+K8+L8+M8</f>
        <v>66254750</v>
      </c>
      <c r="O8" s="23">
        <v>2067602</v>
      </c>
      <c r="P8" s="23">
        <v>4616601</v>
      </c>
      <c r="Q8" s="23">
        <v>1088199</v>
      </c>
      <c r="R8" s="23">
        <v>8215208</v>
      </c>
      <c r="S8" s="23">
        <v>4114251</v>
      </c>
      <c r="T8" s="23">
        <v>1049036</v>
      </c>
      <c r="U8" s="23">
        <v>10341</v>
      </c>
      <c r="V8" s="23">
        <v>132962</v>
      </c>
      <c r="W8" s="25">
        <f t="shared" si="1"/>
        <v>21028276</v>
      </c>
      <c r="X8" s="24">
        <f>W8+N8</f>
        <v>87283026</v>
      </c>
      <c r="Y8" s="26">
        <f>X8/D8</f>
        <v>5757.835345339402</v>
      </c>
      <c r="Z8" s="93">
        <f>N8/X8</f>
        <v>0.7590794342991729</v>
      </c>
      <c r="AA8" s="46"/>
    </row>
    <row r="9" spans="1:27" s="1" customFormat="1" ht="12.75">
      <c r="A9" s="21">
        <v>1</v>
      </c>
      <c r="B9" s="21">
        <v>4</v>
      </c>
      <c r="C9" s="21" t="s">
        <v>51</v>
      </c>
      <c r="D9" s="22">
        <v>4622</v>
      </c>
      <c r="E9" s="23">
        <v>11026466</v>
      </c>
      <c r="F9" s="23">
        <v>10802</v>
      </c>
      <c r="G9" s="23">
        <f t="shared" si="0"/>
        <v>11015664</v>
      </c>
      <c r="H9" s="23">
        <v>3980808</v>
      </c>
      <c r="I9" s="23">
        <v>727768</v>
      </c>
      <c r="J9" s="23">
        <v>511183</v>
      </c>
      <c r="K9" s="23">
        <v>221016</v>
      </c>
      <c r="L9" s="23">
        <v>1001177</v>
      </c>
      <c r="M9" s="23">
        <v>917774</v>
      </c>
      <c r="N9" s="24">
        <f>+G9+H9+I9+J9+K9+L9+M9</f>
        <v>18375390</v>
      </c>
      <c r="O9" s="23">
        <v>816925</v>
      </c>
      <c r="P9" s="23">
        <v>1855986</v>
      </c>
      <c r="Q9" s="23">
        <v>201618</v>
      </c>
      <c r="R9" s="23">
        <v>2428929</v>
      </c>
      <c r="S9" s="23">
        <v>1881404</v>
      </c>
      <c r="T9" s="23">
        <v>345949</v>
      </c>
      <c r="U9" s="23">
        <v>84820</v>
      </c>
      <c r="V9" s="23">
        <v>55709</v>
      </c>
      <c r="W9" s="25">
        <f t="shared" si="1"/>
        <v>7559922</v>
      </c>
      <c r="X9" s="24">
        <f>W9+N9</f>
        <v>25935312</v>
      </c>
      <c r="Y9" s="26">
        <f>X9/D9</f>
        <v>5611.274772825616</v>
      </c>
      <c r="Z9" s="93">
        <f>N9/X9</f>
        <v>0.7085085384744938</v>
      </c>
      <c r="AA9" s="36"/>
    </row>
    <row r="10" spans="1:27" s="1" customFormat="1" ht="12.75">
      <c r="A10" s="21">
        <v>1</v>
      </c>
      <c r="B10" s="21">
        <v>5</v>
      </c>
      <c r="C10" s="21" t="s">
        <v>52</v>
      </c>
      <c r="D10" s="22">
        <v>6824</v>
      </c>
      <c r="E10" s="23">
        <v>14090441</v>
      </c>
      <c r="F10" s="23">
        <v>28255</v>
      </c>
      <c r="G10" s="23">
        <f t="shared" si="0"/>
        <v>14062186</v>
      </c>
      <c r="H10" s="23">
        <v>4300050</v>
      </c>
      <c r="I10" s="23">
        <v>1329306</v>
      </c>
      <c r="J10" s="23">
        <v>722981</v>
      </c>
      <c r="K10" s="23">
        <v>514955</v>
      </c>
      <c r="L10" s="23">
        <v>896225</v>
      </c>
      <c r="M10" s="23">
        <v>1370110</v>
      </c>
      <c r="N10" s="24">
        <f>+G10+H10+I10+J10+K10+L10+M10</f>
        <v>23195813</v>
      </c>
      <c r="O10" s="23">
        <v>750271</v>
      </c>
      <c r="P10" s="23">
        <v>2339101</v>
      </c>
      <c r="Q10" s="23">
        <v>247834</v>
      </c>
      <c r="R10" s="23">
        <v>1414074</v>
      </c>
      <c r="S10" s="23">
        <v>2814206</v>
      </c>
      <c r="T10" s="23">
        <v>32609</v>
      </c>
      <c r="U10" s="23">
        <v>308031</v>
      </c>
      <c r="V10" s="23">
        <v>90796</v>
      </c>
      <c r="W10" s="25">
        <f t="shared" si="1"/>
        <v>7815330</v>
      </c>
      <c r="X10" s="24">
        <f>W10+N10</f>
        <v>31011143</v>
      </c>
      <c r="Y10" s="26">
        <f>X10/D10</f>
        <v>4544.423065650645</v>
      </c>
      <c r="Z10" s="93">
        <f>N10/X10</f>
        <v>0.7479831685017221</v>
      </c>
      <c r="AA10" s="36"/>
    </row>
    <row r="11" spans="1:27" s="1" customFormat="1" ht="12.75">
      <c r="A11" s="21">
        <v>2</v>
      </c>
      <c r="B11" s="21">
        <v>6</v>
      </c>
      <c r="C11" s="21" t="s">
        <v>53</v>
      </c>
      <c r="D11" s="22">
        <v>6027</v>
      </c>
      <c r="E11" s="23">
        <v>14046778</v>
      </c>
      <c r="F11" s="23">
        <v>0</v>
      </c>
      <c r="G11" s="23">
        <f t="shared" si="0"/>
        <v>14046778</v>
      </c>
      <c r="H11" s="23">
        <v>3407004</v>
      </c>
      <c r="I11" s="23">
        <v>1154840</v>
      </c>
      <c r="J11" s="23">
        <v>653998</v>
      </c>
      <c r="K11" s="23">
        <v>296359</v>
      </c>
      <c r="L11" s="23">
        <v>1461452</v>
      </c>
      <c r="M11" s="23">
        <v>1610845</v>
      </c>
      <c r="N11" s="24">
        <f>+G11+H11+I11+J11+K11+L11+M11</f>
        <v>22631276</v>
      </c>
      <c r="O11" s="23">
        <v>946163</v>
      </c>
      <c r="P11" s="23">
        <v>2264465</v>
      </c>
      <c r="Q11" s="23">
        <v>398211</v>
      </c>
      <c r="R11" s="23">
        <v>3040349</v>
      </c>
      <c r="S11" s="23">
        <v>2028306</v>
      </c>
      <c r="T11" s="23">
        <v>329624</v>
      </c>
      <c r="U11" s="23">
        <v>241</v>
      </c>
      <c r="V11" s="23">
        <v>0</v>
      </c>
      <c r="W11" s="25">
        <f t="shared" si="1"/>
        <v>9007359</v>
      </c>
      <c r="X11" s="24">
        <f>W11+N11</f>
        <v>31638635</v>
      </c>
      <c r="Y11" s="26">
        <f>X11/D11</f>
        <v>5249.483159117305</v>
      </c>
      <c r="Z11" s="93">
        <f>N11/X11</f>
        <v>0.7153050692610474</v>
      </c>
      <c r="AA11" s="36"/>
    </row>
    <row r="12" spans="1:26" s="1" customFormat="1" ht="12.75">
      <c r="A12" s="21">
        <v>3</v>
      </c>
      <c r="B12" s="21">
        <v>7</v>
      </c>
      <c r="C12" s="21" t="s">
        <v>54</v>
      </c>
      <c r="D12" s="22">
        <v>2572</v>
      </c>
      <c r="E12" s="23">
        <v>7396162</v>
      </c>
      <c r="F12" s="23">
        <v>0</v>
      </c>
      <c r="G12" s="23">
        <f t="shared" si="0"/>
        <v>7396162</v>
      </c>
      <c r="H12" s="23">
        <v>1393667</v>
      </c>
      <c r="I12" s="23">
        <v>70069</v>
      </c>
      <c r="J12" s="23">
        <v>6364</v>
      </c>
      <c r="K12" s="23">
        <v>163182</v>
      </c>
      <c r="L12" s="23">
        <v>265928</v>
      </c>
      <c r="M12" s="23">
        <v>590355</v>
      </c>
      <c r="N12" s="24">
        <f>+G12+H12+I12+J12+K12+L12+M12</f>
        <v>9885727</v>
      </c>
      <c r="O12" s="23">
        <v>626338</v>
      </c>
      <c r="P12" s="23">
        <v>975072</v>
      </c>
      <c r="Q12" s="23">
        <v>179519</v>
      </c>
      <c r="R12" s="23">
        <v>378822</v>
      </c>
      <c r="S12" s="23">
        <v>1231917</v>
      </c>
      <c r="T12" s="23">
        <v>563</v>
      </c>
      <c r="U12" s="23">
        <v>181582</v>
      </c>
      <c r="V12" s="23">
        <v>0</v>
      </c>
      <c r="W12" s="25">
        <f t="shared" si="1"/>
        <v>3573813</v>
      </c>
      <c r="X12" s="24">
        <f>W12+N12</f>
        <v>13459540</v>
      </c>
      <c r="Y12" s="26">
        <f>X12/D12</f>
        <v>5233.102643856921</v>
      </c>
      <c r="Z12" s="93">
        <f>N12/X12</f>
        <v>0.734477329834452</v>
      </c>
    </row>
    <row r="13" spans="1:26" s="1" customFormat="1" ht="12.75">
      <c r="A13" s="21">
        <v>3</v>
      </c>
      <c r="B13" s="21">
        <v>8</v>
      </c>
      <c r="C13" s="21" t="s">
        <v>55</v>
      </c>
      <c r="D13" s="22">
        <v>18595</v>
      </c>
      <c r="E13" s="23">
        <v>42401901</v>
      </c>
      <c r="F13" s="23">
        <v>3145</v>
      </c>
      <c r="G13" s="23">
        <f t="shared" si="0"/>
        <v>42398756</v>
      </c>
      <c r="H13" s="23">
        <v>12538353</v>
      </c>
      <c r="I13" s="23">
        <v>2385300</v>
      </c>
      <c r="J13" s="23">
        <v>5235900</v>
      </c>
      <c r="K13" s="23">
        <v>249181</v>
      </c>
      <c r="L13" s="23">
        <v>4119083</v>
      </c>
      <c r="M13" s="23">
        <v>5095390</v>
      </c>
      <c r="N13" s="24">
        <f>+G13+H13+I13+J13+K13+L13+M13</f>
        <v>72021963</v>
      </c>
      <c r="O13" s="23">
        <v>937487</v>
      </c>
      <c r="P13" s="23">
        <v>7825164</v>
      </c>
      <c r="Q13" s="23">
        <v>1043209</v>
      </c>
      <c r="R13" s="23">
        <v>10209980</v>
      </c>
      <c r="S13" s="23">
        <v>5592307</v>
      </c>
      <c r="T13" s="23">
        <v>857012</v>
      </c>
      <c r="U13" s="23">
        <v>0</v>
      </c>
      <c r="V13" s="23">
        <v>0</v>
      </c>
      <c r="W13" s="25">
        <f t="shared" si="1"/>
        <v>26465159</v>
      </c>
      <c r="X13" s="24">
        <f>W13+N13</f>
        <v>98487122</v>
      </c>
      <c r="Y13" s="26">
        <f>X13/D13</f>
        <v>5296.430330734068</v>
      </c>
      <c r="Z13" s="93">
        <f>N13/X13</f>
        <v>0.7312830503870343</v>
      </c>
    </row>
    <row r="14" spans="1:26" s="1" customFormat="1" ht="12.75">
      <c r="A14" s="21">
        <v>3</v>
      </c>
      <c r="B14" s="21">
        <v>9</v>
      </c>
      <c r="C14" s="21" t="s">
        <v>56</v>
      </c>
      <c r="D14" s="22">
        <v>44859</v>
      </c>
      <c r="E14" s="23">
        <v>122516587</v>
      </c>
      <c r="F14" s="23">
        <v>103547</v>
      </c>
      <c r="G14" s="23">
        <f t="shared" si="0"/>
        <v>122413040</v>
      </c>
      <c r="H14" s="23">
        <v>41427643</v>
      </c>
      <c r="I14" s="23">
        <v>2226229</v>
      </c>
      <c r="J14" s="23">
        <v>9929828</v>
      </c>
      <c r="K14" s="23">
        <v>38086</v>
      </c>
      <c r="L14" s="23">
        <v>9878399</v>
      </c>
      <c r="M14" s="23">
        <v>13691762</v>
      </c>
      <c r="N14" s="24">
        <f>+G14+H14+I14+J14+K14+L14+M14</f>
        <v>199604987</v>
      </c>
      <c r="O14" s="23">
        <v>3450762</v>
      </c>
      <c r="P14" s="23">
        <v>18317052</v>
      </c>
      <c r="Q14" s="23">
        <v>2981363</v>
      </c>
      <c r="R14" s="23">
        <v>27031175</v>
      </c>
      <c r="S14" s="23">
        <v>14087104</v>
      </c>
      <c r="T14" s="23">
        <v>3686948</v>
      </c>
      <c r="U14" s="23">
        <v>0</v>
      </c>
      <c r="V14" s="23">
        <v>0</v>
      </c>
      <c r="W14" s="25">
        <f t="shared" si="1"/>
        <v>69554404</v>
      </c>
      <c r="X14" s="24">
        <f>W14+N14</f>
        <v>269159391</v>
      </c>
      <c r="Y14" s="26">
        <f>X14/D14</f>
        <v>6000.1201765532</v>
      </c>
      <c r="Z14" s="40">
        <f>N14/X14</f>
        <v>0.7415865605075619</v>
      </c>
    </row>
    <row r="15" spans="1:26" s="1" customFormat="1" ht="12.75">
      <c r="A15" s="21">
        <v>4</v>
      </c>
      <c r="B15" s="21">
        <v>10</v>
      </c>
      <c r="C15" s="21" t="s">
        <v>57</v>
      </c>
      <c r="D15" s="22">
        <v>31644</v>
      </c>
      <c r="E15" s="23">
        <v>78208847</v>
      </c>
      <c r="F15" s="23">
        <v>95303</v>
      </c>
      <c r="G15" s="23">
        <f t="shared" si="0"/>
        <v>78113544</v>
      </c>
      <c r="H15" s="23">
        <v>25597879</v>
      </c>
      <c r="I15" s="23">
        <v>4522632</v>
      </c>
      <c r="J15" s="23">
        <v>535975</v>
      </c>
      <c r="K15" s="23">
        <v>1324567</v>
      </c>
      <c r="L15" s="23">
        <v>7921152</v>
      </c>
      <c r="M15" s="23">
        <v>8195752</v>
      </c>
      <c r="N15" s="24">
        <f>+G15+H15+I15+J15+K15+L15+M15</f>
        <v>126211501</v>
      </c>
      <c r="O15" s="23">
        <v>3417163</v>
      </c>
      <c r="P15" s="23">
        <v>10317441</v>
      </c>
      <c r="Q15" s="23">
        <v>2175229</v>
      </c>
      <c r="R15" s="23">
        <v>18563141</v>
      </c>
      <c r="S15" s="23">
        <v>7012714</v>
      </c>
      <c r="T15" s="23">
        <v>1578929</v>
      </c>
      <c r="U15" s="23">
        <v>137159</v>
      </c>
      <c r="V15" s="23">
        <v>65865</v>
      </c>
      <c r="W15" s="25">
        <f t="shared" si="1"/>
        <v>43135911</v>
      </c>
      <c r="X15" s="24">
        <f>W15+N15</f>
        <v>169347412</v>
      </c>
      <c r="Y15" s="26">
        <f>X15/D15</f>
        <v>5351.643660725572</v>
      </c>
      <c r="Z15" s="40">
        <f>N15/X15</f>
        <v>0.7452815458437594</v>
      </c>
    </row>
    <row r="16" spans="1:26" s="1" customFormat="1" ht="12.75">
      <c r="A16" s="21">
        <v>1</v>
      </c>
      <c r="B16" s="21">
        <v>11</v>
      </c>
      <c r="C16" s="21" t="s">
        <v>58</v>
      </c>
      <c r="D16" s="22">
        <v>1895</v>
      </c>
      <c r="E16" s="23">
        <v>3821459</v>
      </c>
      <c r="F16" s="23">
        <v>0</v>
      </c>
      <c r="G16" s="23">
        <f t="shared" si="0"/>
        <v>3821459</v>
      </c>
      <c r="H16" s="23">
        <v>1001316</v>
      </c>
      <c r="I16" s="23">
        <v>213685</v>
      </c>
      <c r="J16" s="23">
        <v>200776</v>
      </c>
      <c r="K16" s="23">
        <v>31748</v>
      </c>
      <c r="L16" s="23">
        <v>273910</v>
      </c>
      <c r="M16" s="23">
        <v>276749</v>
      </c>
      <c r="N16" s="24">
        <f>+G16+H16+I16+J16+K16+L16+M16</f>
        <v>5819643</v>
      </c>
      <c r="O16" s="23">
        <v>284797</v>
      </c>
      <c r="P16" s="23">
        <v>615251</v>
      </c>
      <c r="Q16" s="23">
        <v>175829</v>
      </c>
      <c r="R16" s="23">
        <v>530863</v>
      </c>
      <c r="S16" s="23">
        <v>633316</v>
      </c>
      <c r="T16" s="23">
        <v>3160</v>
      </c>
      <c r="U16" s="23">
        <v>23724</v>
      </c>
      <c r="V16" s="23">
        <v>0</v>
      </c>
      <c r="W16" s="25">
        <f t="shared" si="1"/>
        <v>2266940</v>
      </c>
      <c r="X16" s="24">
        <f>W16+N16</f>
        <v>8086583</v>
      </c>
      <c r="Y16" s="26">
        <f>X16/D16</f>
        <v>4267.326121372032</v>
      </c>
      <c r="Z16" s="40">
        <f>N16/X16</f>
        <v>0.7196665142743233</v>
      </c>
    </row>
    <row r="17" spans="1:26" s="1" customFormat="1" ht="12.75">
      <c r="A17" s="21">
        <v>4</v>
      </c>
      <c r="B17" s="21">
        <v>12</v>
      </c>
      <c r="C17" s="27" t="s">
        <v>59</v>
      </c>
      <c r="D17" s="22">
        <v>1879</v>
      </c>
      <c r="E17" s="23">
        <v>5928612</v>
      </c>
      <c r="F17" s="23">
        <v>0</v>
      </c>
      <c r="G17" s="23">
        <f t="shared" si="0"/>
        <v>5928612</v>
      </c>
      <c r="H17" s="23">
        <v>1454843</v>
      </c>
      <c r="I17" s="23">
        <v>766585</v>
      </c>
      <c r="J17" s="23">
        <v>55934</v>
      </c>
      <c r="K17" s="23">
        <v>153971</v>
      </c>
      <c r="L17" s="23">
        <v>515523</v>
      </c>
      <c r="M17" s="23">
        <v>629722</v>
      </c>
      <c r="N17" s="24">
        <f>+G17+H17+I17+J17+K17+L17+M17</f>
        <v>9505190</v>
      </c>
      <c r="O17" s="23">
        <v>682585</v>
      </c>
      <c r="P17" s="23">
        <v>1054491</v>
      </c>
      <c r="Q17" s="23">
        <v>186859</v>
      </c>
      <c r="R17" s="23">
        <v>1802221</v>
      </c>
      <c r="S17" s="23">
        <v>692830</v>
      </c>
      <c r="T17" s="23">
        <v>1160</v>
      </c>
      <c r="U17" s="23">
        <v>71638</v>
      </c>
      <c r="V17" s="23">
        <v>0</v>
      </c>
      <c r="W17" s="25">
        <f t="shared" si="1"/>
        <v>4491784</v>
      </c>
      <c r="X17" s="24">
        <f>W17+N17</f>
        <v>13996974</v>
      </c>
      <c r="Y17" s="26">
        <f>X17/D17</f>
        <v>7449.161255987227</v>
      </c>
      <c r="Z17" s="39">
        <f>N17/X17</f>
        <v>0.6790889230772308</v>
      </c>
    </row>
    <row r="18" spans="1:26" s="1" customFormat="1" ht="12.75">
      <c r="A18" s="21">
        <v>1</v>
      </c>
      <c r="B18" s="21">
        <v>13</v>
      </c>
      <c r="C18" s="21" t="s">
        <v>60</v>
      </c>
      <c r="D18" s="22">
        <v>1841</v>
      </c>
      <c r="E18" s="23">
        <v>4283148</v>
      </c>
      <c r="F18" s="23">
        <v>0</v>
      </c>
      <c r="G18" s="23">
        <f t="shared" si="0"/>
        <v>4283148</v>
      </c>
      <c r="H18" s="23">
        <v>956038</v>
      </c>
      <c r="I18" s="23">
        <v>542759</v>
      </c>
      <c r="J18" s="23">
        <v>140344</v>
      </c>
      <c r="K18" s="23">
        <v>6597</v>
      </c>
      <c r="L18" s="23">
        <v>424530</v>
      </c>
      <c r="M18" s="23">
        <v>460176</v>
      </c>
      <c r="N18" s="24">
        <f>+G18+H18+I18+J18+K18+L18+M18</f>
        <v>6813592</v>
      </c>
      <c r="O18" s="23">
        <v>333389</v>
      </c>
      <c r="P18" s="23">
        <v>617392</v>
      </c>
      <c r="Q18" s="23">
        <v>300659</v>
      </c>
      <c r="R18" s="23">
        <v>749522</v>
      </c>
      <c r="S18" s="23">
        <v>898836</v>
      </c>
      <c r="T18" s="23">
        <v>35060</v>
      </c>
      <c r="U18" s="23">
        <v>50991</v>
      </c>
      <c r="V18" s="23">
        <v>0</v>
      </c>
      <c r="W18" s="25">
        <f t="shared" si="1"/>
        <v>2985849</v>
      </c>
      <c r="X18" s="24">
        <f>W18+N18</f>
        <v>9799441</v>
      </c>
      <c r="Y18" s="26">
        <f>X18/D18</f>
        <v>5322.890277023357</v>
      </c>
      <c r="Z18" s="40">
        <f>N18/X18</f>
        <v>0.6953041505122588</v>
      </c>
    </row>
    <row r="19" spans="1:26" s="1" customFormat="1" ht="12.75">
      <c r="A19" s="21">
        <v>1</v>
      </c>
      <c r="B19" s="21">
        <v>14</v>
      </c>
      <c r="C19" s="21" t="s">
        <v>61</v>
      </c>
      <c r="D19" s="22">
        <v>2811</v>
      </c>
      <c r="E19" s="23">
        <v>7192127</v>
      </c>
      <c r="F19" s="23">
        <v>12327</v>
      </c>
      <c r="G19" s="23">
        <f t="shared" si="0"/>
        <v>7179800</v>
      </c>
      <c r="H19" s="23">
        <v>1993211</v>
      </c>
      <c r="I19" s="23">
        <v>555834</v>
      </c>
      <c r="J19" s="23">
        <v>420436</v>
      </c>
      <c r="K19" s="23">
        <v>167478</v>
      </c>
      <c r="L19" s="23">
        <v>460069</v>
      </c>
      <c r="M19" s="23">
        <v>699369</v>
      </c>
      <c r="N19" s="24">
        <f>+G19+H19+I19+J19+K19+L19+M19</f>
        <v>11476197</v>
      </c>
      <c r="O19" s="23">
        <v>517633</v>
      </c>
      <c r="P19" s="23">
        <v>1152350</v>
      </c>
      <c r="Q19" s="23">
        <v>216115</v>
      </c>
      <c r="R19" s="23">
        <v>970385</v>
      </c>
      <c r="S19" s="23">
        <v>762374</v>
      </c>
      <c r="T19" s="23">
        <v>9059</v>
      </c>
      <c r="U19" s="23">
        <v>221644</v>
      </c>
      <c r="V19" s="23">
        <v>0</v>
      </c>
      <c r="W19" s="25">
        <f t="shared" si="1"/>
        <v>3849560</v>
      </c>
      <c r="X19" s="24">
        <f>W19+N19</f>
        <v>15325757</v>
      </c>
      <c r="Y19" s="26">
        <f>X19/D19</f>
        <v>5452.06581287798</v>
      </c>
      <c r="Z19" s="40">
        <f>N19/X19</f>
        <v>0.7488176277361046</v>
      </c>
    </row>
    <row r="20" spans="1:26" s="1" customFormat="1" ht="12.75">
      <c r="A20" s="21">
        <v>2</v>
      </c>
      <c r="B20" s="21">
        <v>15</v>
      </c>
      <c r="C20" s="21" t="s">
        <v>62</v>
      </c>
      <c r="D20" s="22">
        <v>3871</v>
      </c>
      <c r="E20" s="23">
        <v>9924702</v>
      </c>
      <c r="F20" s="23">
        <v>0</v>
      </c>
      <c r="G20" s="23">
        <f t="shared" si="0"/>
        <v>9924702</v>
      </c>
      <c r="H20" s="23">
        <v>1788307</v>
      </c>
      <c r="I20" s="23">
        <v>624297</v>
      </c>
      <c r="J20" s="23">
        <v>813663</v>
      </c>
      <c r="K20" s="23">
        <v>147021</v>
      </c>
      <c r="L20" s="23">
        <v>799440</v>
      </c>
      <c r="M20" s="23">
        <v>676147</v>
      </c>
      <c r="N20" s="24">
        <f>+G20+H20+I20+J20+K20+L20+M20</f>
        <v>14773577</v>
      </c>
      <c r="O20" s="23">
        <v>371173</v>
      </c>
      <c r="P20" s="23">
        <v>1331287</v>
      </c>
      <c r="Q20" s="23">
        <v>291447</v>
      </c>
      <c r="R20" s="23">
        <v>1184409</v>
      </c>
      <c r="S20" s="23">
        <v>1029098</v>
      </c>
      <c r="T20" s="23">
        <v>326960</v>
      </c>
      <c r="U20" s="23">
        <v>1749</v>
      </c>
      <c r="V20" s="23">
        <v>0</v>
      </c>
      <c r="W20" s="25">
        <f t="shared" si="1"/>
        <v>4536123</v>
      </c>
      <c r="X20" s="24">
        <f>W20+N20</f>
        <v>19309700</v>
      </c>
      <c r="Y20" s="26">
        <f>X20/D20</f>
        <v>4988.297597520021</v>
      </c>
      <c r="Z20" s="40">
        <f>N20/X20</f>
        <v>0.7650857859003506</v>
      </c>
    </row>
    <row r="21" spans="1:26" s="1" customFormat="1" ht="12.75">
      <c r="A21" s="21">
        <v>3</v>
      </c>
      <c r="B21" s="21">
        <v>16</v>
      </c>
      <c r="C21" s="21" t="s">
        <v>63</v>
      </c>
      <c r="D21" s="22">
        <v>4886</v>
      </c>
      <c r="E21" s="23">
        <v>13766781</v>
      </c>
      <c r="F21" s="23">
        <v>4836</v>
      </c>
      <c r="G21" s="23">
        <f t="shared" si="0"/>
        <v>13761945</v>
      </c>
      <c r="H21" s="23">
        <v>3783229</v>
      </c>
      <c r="I21" s="23">
        <v>1126215</v>
      </c>
      <c r="J21" s="23">
        <v>1266283</v>
      </c>
      <c r="K21" s="23">
        <v>238209</v>
      </c>
      <c r="L21" s="23">
        <v>1022950</v>
      </c>
      <c r="M21" s="23">
        <v>1499716</v>
      </c>
      <c r="N21" s="24">
        <f>+G21+H21+I21+J21+K21+L21+M21</f>
        <v>22698547</v>
      </c>
      <c r="O21" s="23">
        <v>837006</v>
      </c>
      <c r="P21" s="23">
        <v>2071646</v>
      </c>
      <c r="Q21" s="23">
        <v>466775</v>
      </c>
      <c r="R21" s="23">
        <v>2122711</v>
      </c>
      <c r="S21" s="23">
        <v>2630472</v>
      </c>
      <c r="T21" s="23">
        <v>129989</v>
      </c>
      <c r="U21" s="23">
        <v>0</v>
      </c>
      <c r="V21" s="23">
        <v>0</v>
      </c>
      <c r="W21" s="25">
        <f t="shared" si="1"/>
        <v>8258599</v>
      </c>
      <c r="X21" s="24">
        <f>W21+N21</f>
        <v>30957146</v>
      </c>
      <c r="Y21" s="26">
        <f>X21/D21</f>
        <v>6335.887433483422</v>
      </c>
      <c r="Z21" s="40">
        <f>N21/X21</f>
        <v>0.7332247940427067</v>
      </c>
    </row>
    <row r="22" spans="1:26" s="1" customFormat="1" ht="12.75">
      <c r="A22" s="21">
        <v>5</v>
      </c>
      <c r="B22" s="21">
        <v>17</v>
      </c>
      <c r="C22" s="21" t="s">
        <v>64</v>
      </c>
      <c r="D22" s="22">
        <v>52350</v>
      </c>
      <c r="E22" s="23">
        <v>118794860</v>
      </c>
      <c r="F22" s="23">
        <v>551683</v>
      </c>
      <c r="G22" s="23">
        <f t="shared" si="0"/>
        <v>118243177</v>
      </c>
      <c r="H22" s="23">
        <v>45045018</v>
      </c>
      <c r="I22" s="23">
        <v>6839367</v>
      </c>
      <c r="J22" s="23">
        <v>9029225</v>
      </c>
      <c r="K22" s="23">
        <v>1435033</v>
      </c>
      <c r="L22" s="23">
        <v>14527309</v>
      </c>
      <c r="M22" s="23">
        <v>8283016</v>
      </c>
      <c r="N22" s="24">
        <f>+G22+H22+I22+J22+K22+L22+M22</f>
        <v>203402145</v>
      </c>
      <c r="O22" s="23">
        <v>7975291</v>
      </c>
      <c r="P22" s="23">
        <v>17550516</v>
      </c>
      <c r="Q22" s="23">
        <v>3411470</v>
      </c>
      <c r="R22" s="23">
        <v>35784060</v>
      </c>
      <c r="S22" s="23">
        <v>18809671</v>
      </c>
      <c r="T22" s="23">
        <v>3240641</v>
      </c>
      <c r="U22" s="23">
        <v>23447</v>
      </c>
      <c r="V22" s="23">
        <v>1143719</v>
      </c>
      <c r="W22" s="25">
        <f t="shared" si="1"/>
        <v>85651377</v>
      </c>
      <c r="X22" s="24">
        <f>W22+N22</f>
        <v>289053522</v>
      </c>
      <c r="Y22" s="26">
        <f>X22/D22</f>
        <v>5521.557249283667</v>
      </c>
      <c r="Z22" s="40">
        <f>N22/X22</f>
        <v>0.7036833303141693</v>
      </c>
    </row>
    <row r="23" spans="1:26" s="1" customFormat="1" ht="12.75">
      <c r="A23" s="21">
        <v>1</v>
      </c>
      <c r="B23" s="21">
        <v>18</v>
      </c>
      <c r="C23" s="27" t="s">
        <v>65</v>
      </c>
      <c r="D23" s="22">
        <v>1746</v>
      </c>
      <c r="E23" s="23">
        <v>4817206</v>
      </c>
      <c r="F23" s="23">
        <v>5476</v>
      </c>
      <c r="G23" s="23">
        <f t="shared" si="0"/>
        <v>4811730</v>
      </c>
      <c r="H23" s="23">
        <v>765743</v>
      </c>
      <c r="I23" s="23">
        <v>234106</v>
      </c>
      <c r="J23" s="23">
        <v>31300</v>
      </c>
      <c r="K23" s="23">
        <v>78426</v>
      </c>
      <c r="L23" s="23">
        <v>284740</v>
      </c>
      <c r="M23" s="23">
        <v>376429</v>
      </c>
      <c r="N23" s="24">
        <f>+G23+H23+I23+J23+K23+L23+M23</f>
        <v>6582474</v>
      </c>
      <c r="O23" s="23">
        <v>335593</v>
      </c>
      <c r="P23" s="23">
        <v>691128</v>
      </c>
      <c r="Q23" s="23">
        <v>263744</v>
      </c>
      <c r="R23" s="23">
        <v>841099</v>
      </c>
      <c r="S23" s="23">
        <v>471224</v>
      </c>
      <c r="T23" s="23">
        <v>8480</v>
      </c>
      <c r="U23" s="23">
        <v>128862</v>
      </c>
      <c r="V23" s="23">
        <v>0</v>
      </c>
      <c r="W23" s="25">
        <f t="shared" si="1"/>
        <v>2740130</v>
      </c>
      <c r="X23" s="24">
        <f>W23+N23</f>
        <v>9322604</v>
      </c>
      <c r="Y23" s="26">
        <f>X23/D23</f>
        <v>5339.406643757159</v>
      </c>
      <c r="Z23" s="39">
        <f>N23/X23</f>
        <v>0.7060767570949061</v>
      </c>
    </row>
    <row r="24" spans="1:26" s="1" customFormat="1" ht="12.75">
      <c r="A24" s="21">
        <v>1</v>
      </c>
      <c r="B24" s="21">
        <v>19</v>
      </c>
      <c r="C24" s="21" t="s">
        <v>66</v>
      </c>
      <c r="D24" s="22">
        <v>2578</v>
      </c>
      <c r="E24" s="23">
        <v>6641883</v>
      </c>
      <c r="F24" s="23">
        <v>0</v>
      </c>
      <c r="G24" s="23">
        <f t="shared" si="0"/>
        <v>6641883</v>
      </c>
      <c r="H24" s="23">
        <v>1660513</v>
      </c>
      <c r="I24" s="23">
        <v>362670</v>
      </c>
      <c r="J24" s="23">
        <v>314023</v>
      </c>
      <c r="K24" s="23">
        <v>71506</v>
      </c>
      <c r="L24" s="23">
        <v>599698</v>
      </c>
      <c r="M24" s="23">
        <v>839242</v>
      </c>
      <c r="N24" s="24">
        <f>+G24+H24+I24+J24+K24+L24+M24</f>
        <v>10489535</v>
      </c>
      <c r="O24" s="23">
        <v>622519</v>
      </c>
      <c r="P24" s="23">
        <v>933586</v>
      </c>
      <c r="Q24" s="23">
        <v>164666</v>
      </c>
      <c r="R24" s="23">
        <v>1259630</v>
      </c>
      <c r="S24" s="23">
        <v>960958</v>
      </c>
      <c r="T24" s="23">
        <v>6415</v>
      </c>
      <c r="U24" s="23">
        <v>30067</v>
      </c>
      <c r="V24" s="23">
        <v>0</v>
      </c>
      <c r="W24" s="25">
        <f t="shared" si="1"/>
        <v>3977841</v>
      </c>
      <c r="X24" s="24">
        <f>W24+N24</f>
        <v>14467376</v>
      </c>
      <c r="Y24" s="26">
        <f>X24/D24</f>
        <v>5611.860356865787</v>
      </c>
      <c r="Z24" s="40">
        <f>N24/X24</f>
        <v>0.7250475137993234</v>
      </c>
    </row>
    <row r="25" spans="1:26" s="1" customFormat="1" ht="12.75">
      <c r="A25" s="21">
        <v>1</v>
      </c>
      <c r="B25" s="21">
        <v>20</v>
      </c>
      <c r="C25" s="21" t="s">
        <v>67</v>
      </c>
      <c r="D25" s="22">
        <v>6379</v>
      </c>
      <c r="E25" s="23">
        <v>14160809</v>
      </c>
      <c r="F25" s="23">
        <v>49569</v>
      </c>
      <c r="G25" s="23">
        <f t="shared" si="0"/>
        <v>14111240</v>
      </c>
      <c r="H25" s="23">
        <v>4048703</v>
      </c>
      <c r="I25" s="23">
        <v>784867</v>
      </c>
      <c r="J25" s="23">
        <v>103523</v>
      </c>
      <c r="K25" s="23">
        <v>253292</v>
      </c>
      <c r="L25" s="23">
        <v>893929</v>
      </c>
      <c r="M25" s="23">
        <v>890336</v>
      </c>
      <c r="N25" s="24">
        <f>+G25+H25+I25+J25+K25+L25+M25</f>
        <v>21085890</v>
      </c>
      <c r="O25" s="23">
        <v>786282</v>
      </c>
      <c r="P25" s="23">
        <v>1993756</v>
      </c>
      <c r="Q25" s="23">
        <v>272380</v>
      </c>
      <c r="R25" s="23">
        <v>1655576</v>
      </c>
      <c r="S25" s="23">
        <v>2461014</v>
      </c>
      <c r="T25" s="23">
        <v>155871</v>
      </c>
      <c r="U25" s="23">
        <v>7290</v>
      </c>
      <c r="V25" s="23">
        <v>112341</v>
      </c>
      <c r="W25" s="25">
        <f t="shared" si="1"/>
        <v>7219828</v>
      </c>
      <c r="X25" s="24">
        <f>W25+N25</f>
        <v>28305718</v>
      </c>
      <c r="Y25" s="26">
        <f>X25/D25</f>
        <v>4437.328421382662</v>
      </c>
      <c r="Z25" s="40">
        <f>N25/X25</f>
        <v>0.7449339387893287</v>
      </c>
    </row>
    <row r="26" spans="1:26" s="1" customFormat="1" ht="12.75">
      <c r="A26" s="21">
        <v>1</v>
      </c>
      <c r="B26" s="21">
        <v>21</v>
      </c>
      <c r="C26" s="21" t="s">
        <v>68</v>
      </c>
      <c r="D26" s="22">
        <v>3827</v>
      </c>
      <c r="E26" s="23">
        <v>10210142</v>
      </c>
      <c r="F26" s="23">
        <v>0</v>
      </c>
      <c r="G26" s="23">
        <f t="shared" si="0"/>
        <v>10210142</v>
      </c>
      <c r="H26" s="23">
        <v>1814961</v>
      </c>
      <c r="I26" s="23">
        <v>514097</v>
      </c>
      <c r="J26" s="23">
        <v>1031023</v>
      </c>
      <c r="K26" s="23">
        <v>142491</v>
      </c>
      <c r="L26" s="23">
        <v>405626</v>
      </c>
      <c r="M26" s="23">
        <v>498655</v>
      </c>
      <c r="N26" s="24">
        <f>+G26+H26+I26+J26+K26+L26+M26</f>
        <v>14616995</v>
      </c>
      <c r="O26" s="23">
        <v>576590</v>
      </c>
      <c r="P26" s="23">
        <v>931526</v>
      </c>
      <c r="Q26" s="23">
        <v>249623</v>
      </c>
      <c r="R26" s="23">
        <v>1241783</v>
      </c>
      <c r="S26" s="23">
        <v>1796167</v>
      </c>
      <c r="T26" s="23">
        <v>0</v>
      </c>
      <c r="U26" s="23">
        <v>5067</v>
      </c>
      <c r="V26" s="23">
        <v>0</v>
      </c>
      <c r="W26" s="25">
        <f t="shared" si="1"/>
        <v>4800756</v>
      </c>
      <c r="X26" s="24">
        <f>W26+N26</f>
        <v>19417751</v>
      </c>
      <c r="Y26" s="26">
        <f>X26/D26</f>
        <v>5073.883198327671</v>
      </c>
      <c r="Z26" s="40">
        <f>N26/X26</f>
        <v>0.7527645709330602</v>
      </c>
    </row>
    <row r="27" spans="1:26" s="1" customFormat="1" ht="12.75">
      <c r="A27" s="21">
        <v>1</v>
      </c>
      <c r="B27" s="21">
        <v>22</v>
      </c>
      <c r="C27" s="21" t="s">
        <v>69</v>
      </c>
      <c r="D27" s="22">
        <v>3594</v>
      </c>
      <c r="E27" s="23">
        <v>7382871</v>
      </c>
      <c r="F27" s="23">
        <v>0</v>
      </c>
      <c r="G27" s="23">
        <f t="shared" si="0"/>
        <v>7382871</v>
      </c>
      <c r="H27" s="23">
        <v>2452047</v>
      </c>
      <c r="I27" s="23">
        <v>447910</v>
      </c>
      <c r="J27" s="23">
        <v>504050</v>
      </c>
      <c r="K27" s="23">
        <v>240200</v>
      </c>
      <c r="L27" s="23">
        <v>636236</v>
      </c>
      <c r="M27" s="23">
        <v>648145</v>
      </c>
      <c r="N27" s="24">
        <f>+G27+H27+I27+J27+K27+L27+M27</f>
        <v>12311459</v>
      </c>
      <c r="O27" s="23">
        <v>383803</v>
      </c>
      <c r="P27" s="23">
        <v>1144990</v>
      </c>
      <c r="Q27" s="23">
        <v>286864</v>
      </c>
      <c r="R27" s="23">
        <v>1138329</v>
      </c>
      <c r="S27" s="23">
        <v>1870877</v>
      </c>
      <c r="T27" s="23">
        <v>12752</v>
      </c>
      <c r="U27" s="23">
        <v>44046</v>
      </c>
      <c r="V27" s="23">
        <v>0</v>
      </c>
      <c r="W27" s="25">
        <f t="shared" si="1"/>
        <v>4881661</v>
      </c>
      <c r="X27" s="24">
        <f>W27+N27</f>
        <v>17193120</v>
      </c>
      <c r="Y27" s="26">
        <f>X27/D27</f>
        <v>4783.8397328881465</v>
      </c>
      <c r="Z27" s="40">
        <f>N27/X27</f>
        <v>0.7160689275710284</v>
      </c>
    </row>
    <row r="28" spans="1:26" s="1" customFormat="1" ht="12.75">
      <c r="A28" s="21">
        <v>2</v>
      </c>
      <c r="B28" s="21">
        <v>23</v>
      </c>
      <c r="C28" s="21" t="s">
        <v>70</v>
      </c>
      <c r="D28" s="22">
        <v>14415</v>
      </c>
      <c r="E28" s="23">
        <v>34703595</v>
      </c>
      <c r="F28" s="23">
        <v>55383</v>
      </c>
      <c r="G28" s="23">
        <f t="shared" si="0"/>
        <v>34648212</v>
      </c>
      <c r="H28" s="23">
        <v>13556373</v>
      </c>
      <c r="I28" s="23">
        <v>2532984</v>
      </c>
      <c r="J28" s="23">
        <v>1232964</v>
      </c>
      <c r="K28" s="23">
        <v>329725</v>
      </c>
      <c r="L28" s="23">
        <v>2990468</v>
      </c>
      <c r="M28" s="23">
        <v>2948849</v>
      </c>
      <c r="N28" s="24">
        <f>+G28+H28+I28+J28+K28+L28+M28</f>
        <v>58239575</v>
      </c>
      <c r="O28" s="23">
        <v>1321827</v>
      </c>
      <c r="P28" s="23">
        <v>4031051</v>
      </c>
      <c r="Q28" s="23">
        <v>1140840</v>
      </c>
      <c r="R28" s="23">
        <v>5553334</v>
      </c>
      <c r="S28" s="23">
        <v>6080968</v>
      </c>
      <c r="T28" s="23">
        <v>419231</v>
      </c>
      <c r="U28" s="23">
        <v>712115</v>
      </c>
      <c r="V28" s="23">
        <v>246226</v>
      </c>
      <c r="W28" s="25">
        <f t="shared" si="1"/>
        <v>19013140</v>
      </c>
      <c r="X28" s="24">
        <f>W28+N28</f>
        <v>77252715</v>
      </c>
      <c r="Y28" s="26">
        <f>X28/D28</f>
        <v>5359.189386056191</v>
      </c>
      <c r="Z28" s="40">
        <f>N28/X28</f>
        <v>0.7538838602630341</v>
      </c>
    </row>
    <row r="29" spans="1:26" s="1" customFormat="1" ht="12.75">
      <c r="A29" s="21">
        <v>5</v>
      </c>
      <c r="B29" s="21">
        <v>24</v>
      </c>
      <c r="C29" s="27" t="s">
        <v>71</v>
      </c>
      <c r="D29" s="22">
        <v>4817</v>
      </c>
      <c r="E29" s="23">
        <v>12150257</v>
      </c>
      <c r="F29" s="23">
        <v>20630</v>
      </c>
      <c r="G29" s="23">
        <f t="shared" si="0"/>
        <v>12129627</v>
      </c>
      <c r="H29" s="23">
        <v>3095595</v>
      </c>
      <c r="I29" s="23">
        <v>1075778</v>
      </c>
      <c r="J29" s="23">
        <v>1045424</v>
      </c>
      <c r="K29" s="23">
        <v>170680</v>
      </c>
      <c r="L29" s="23">
        <v>1060784</v>
      </c>
      <c r="M29" s="23">
        <v>1221771</v>
      </c>
      <c r="N29" s="24">
        <f>+G29+H29+I29+J29+K29+L29+M29</f>
        <v>19799659</v>
      </c>
      <c r="O29" s="23">
        <v>816068</v>
      </c>
      <c r="P29" s="23">
        <v>2183278</v>
      </c>
      <c r="Q29" s="23">
        <v>419582</v>
      </c>
      <c r="R29" s="23">
        <v>670720</v>
      </c>
      <c r="S29" s="23">
        <v>2377195</v>
      </c>
      <c r="T29" s="23">
        <v>88085</v>
      </c>
      <c r="U29" s="23">
        <v>407311</v>
      </c>
      <c r="V29" s="23">
        <v>123421</v>
      </c>
      <c r="W29" s="25">
        <f t="shared" si="1"/>
        <v>6838818</v>
      </c>
      <c r="X29" s="24">
        <f>W29+N29</f>
        <v>26638477</v>
      </c>
      <c r="Y29" s="26">
        <f>X29/D29</f>
        <v>5530.096948308075</v>
      </c>
      <c r="Z29" s="39">
        <f>N29/X29</f>
        <v>0.7432729356111463</v>
      </c>
    </row>
    <row r="30" spans="1:26" s="1" customFormat="1" ht="12.75">
      <c r="A30" s="21">
        <v>2</v>
      </c>
      <c r="B30" s="21">
        <v>25</v>
      </c>
      <c r="C30" s="21" t="s">
        <v>72</v>
      </c>
      <c r="D30" s="22">
        <v>2530</v>
      </c>
      <c r="E30" s="23">
        <v>7912405</v>
      </c>
      <c r="F30" s="23">
        <v>0</v>
      </c>
      <c r="G30" s="23">
        <f t="shared" si="0"/>
        <v>7912405</v>
      </c>
      <c r="H30" s="23">
        <v>1413169</v>
      </c>
      <c r="I30" s="23">
        <v>340309</v>
      </c>
      <c r="J30" s="23">
        <v>225594</v>
      </c>
      <c r="K30" s="23">
        <v>129563</v>
      </c>
      <c r="L30" s="23">
        <v>681111</v>
      </c>
      <c r="M30" s="23">
        <v>872538</v>
      </c>
      <c r="N30" s="24">
        <f>+G30+H30+I30+J30+K30+L30+M30</f>
        <v>11574689</v>
      </c>
      <c r="O30" s="23">
        <v>512469</v>
      </c>
      <c r="P30" s="23">
        <v>1096976</v>
      </c>
      <c r="Q30" s="23">
        <v>213414</v>
      </c>
      <c r="R30" s="23">
        <v>1845464</v>
      </c>
      <c r="S30" s="23">
        <v>1067486</v>
      </c>
      <c r="T30" s="23">
        <v>0</v>
      </c>
      <c r="U30" s="23">
        <v>293072</v>
      </c>
      <c r="V30" s="23">
        <v>0</v>
      </c>
      <c r="W30" s="25">
        <f t="shared" si="1"/>
        <v>5028881</v>
      </c>
      <c r="X30" s="24">
        <f>W30+N30</f>
        <v>16603570</v>
      </c>
      <c r="Y30" s="26">
        <f>X30/D30</f>
        <v>6562.675889328063</v>
      </c>
      <c r="Z30" s="40">
        <f>N30/X30</f>
        <v>0.6971204987842976</v>
      </c>
    </row>
    <row r="31" spans="1:26" s="1" customFormat="1" ht="12.75">
      <c r="A31" s="21">
        <v>5</v>
      </c>
      <c r="B31" s="21">
        <v>26</v>
      </c>
      <c r="C31" s="21" t="s">
        <v>73</v>
      </c>
      <c r="D31" s="22">
        <v>50766</v>
      </c>
      <c r="E31" s="23">
        <v>112199666</v>
      </c>
      <c r="F31" s="23">
        <v>695829</v>
      </c>
      <c r="G31" s="23">
        <f t="shared" si="0"/>
        <v>111503837</v>
      </c>
      <c r="H31" s="23">
        <v>63230581</v>
      </c>
      <c r="I31" s="23">
        <v>5060186</v>
      </c>
      <c r="J31" s="23">
        <v>4190439</v>
      </c>
      <c r="K31" s="23">
        <v>409447</v>
      </c>
      <c r="L31" s="23">
        <v>10219986</v>
      </c>
      <c r="M31" s="23">
        <v>5345911</v>
      </c>
      <c r="N31" s="24">
        <f>+G31+H31+I31+J31+K31+L31+M31</f>
        <v>199960387</v>
      </c>
      <c r="O31" s="23">
        <v>16583421</v>
      </c>
      <c r="P31" s="23">
        <v>20416652</v>
      </c>
      <c r="Q31" s="23">
        <v>2471250</v>
      </c>
      <c r="R31" s="23">
        <v>20868002</v>
      </c>
      <c r="S31" s="23">
        <v>14570668</v>
      </c>
      <c r="T31" s="23">
        <v>2766120</v>
      </c>
      <c r="U31" s="23">
        <v>0</v>
      </c>
      <c r="V31" s="23">
        <v>1372401</v>
      </c>
      <c r="W31" s="25">
        <f t="shared" si="1"/>
        <v>76303712</v>
      </c>
      <c r="X31" s="24">
        <f>W31+N31</f>
        <v>276264099</v>
      </c>
      <c r="Y31" s="26">
        <f>X31/D31</f>
        <v>5441.911889847535</v>
      </c>
      <c r="Z31" s="40">
        <f>N31/X31</f>
        <v>0.7238015642416136</v>
      </c>
    </row>
    <row r="32" spans="1:26" s="1" customFormat="1" ht="12.75">
      <c r="A32" s="21">
        <v>1</v>
      </c>
      <c r="B32" s="21">
        <v>27</v>
      </c>
      <c r="C32" s="21" t="s">
        <v>74</v>
      </c>
      <c r="D32" s="22">
        <v>5793</v>
      </c>
      <c r="E32" s="23">
        <v>14401213</v>
      </c>
      <c r="F32" s="23">
        <v>11076</v>
      </c>
      <c r="G32" s="23">
        <f t="shared" si="0"/>
        <v>14390137</v>
      </c>
      <c r="H32" s="23">
        <v>4068064</v>
      </c>
      <c r="I32" s="23">
        <v>1126772</v>
      </c>
      <c r="J32" s="23">
        <v>181084</v>
      </c>
      <c r="K32" s="23">
        <v>197947</v>
      </c>
      <c r="L32" s="23">
        <v>1537438</v>
      </c>
      <c r="M32" s="23">
        <v>1677960</v>
      </c>
      <c r="N32" s="24">
        <f>+G32+H32+I32+J32+K32+L32+M32</f>
        <v>23179402</v>
      </c>
      <c r="O32" s="23">
        <v>799786</v>
      </c>
      <c r="P32" s="23">
        <v>2565371</v>
      </c>
      <c r="Q32" s="23">
        <v>405124</v>
      </c>
      <c r="R32" s="23">
        <v>2618993</v>
      </c>
      <c r="S32" s="23">
        <v>1640977</v>
      </c>
      <c r="T32" s="23">
        <v>220520</v>
      </c>
      <c r="U32" s="23">
        <v>329850</v>
      </c>
      <c r="V32" s="23">
        <v>13850</v>
      </c>
      <c r="W32" s="25">
        <f t="shared" si="1"/>
        <v>8566771</v>
      </c>
      <c r="X32" s="24">
        <f>W32+N32</f>
        <v>31746173</v>
      </c>
      <c r="Y32" s="26">
        <f>X32/D32</f>
        <v>5480.092007595374</v>
      </c>
      <c r="Z32" s="40">
        <f>N32/X32</f>
        <v>0.7301479142068558</v>
      </c>
    </row>
    <row r="33" spans="1:26" s="1" customFormat="1" ht="12.75">
      <c r="A33" s="21">
        <v>5</v>
      </c>
      <c r="B33" s="21">
        <v>28</v>
      </c>
      <c r="C33" s="21" t="s">
        <v>75</v>
      </c>
      <c r="D33" s="22">
        <v>29310</v>
      </c>
      <c r="E33" s="23">
        <v>72329601</v>
      </c>
      <c r="F33" s="23">
        <v>173860</v>
      </c>
      <c r="G33" s="23">
        <f t="shared" si="0"/>
        <v>72155741</v>
      </c>
      <c r="H33" s="23">
        <v>25534053</v>
      </c>
      <c r="I33" s="23">
        <v>2531548</v>
      </c>
      <c r="J33" s="23">
        <v>4500928</v>
      </c>
      <c r="K33" s="23">
        <v>104691</v>
      </c>
      <c r="L33" s="23">
        <v>6789530</v>
      </c>
      <c r="M33" s="23">
        <v>4765356</v>
      </c>
      <c r="N33" s="24">
        <f>+G33+H33+I33+J33+K33+L33+M33</f>
        <v>116381847</v>
      </c>
      <c r="O33" s="23">
        <v>2383965</v>
      </c>
      <c r="P33" s="23">
        <v>8921800</v>
      </c>
      <c r="Q33" s="23">
        <v>1102628</v>
      </c>
      <c r="R33" s="23">
        <v>11294971</v>
      </c>
      <c r="S33" s="23">
        <v>9140708</v>
      </c>
      <c r="T33" s="23">
        <v>1360890</v>
      </c>
      <c r="U33" s="23">
        <v>248678</v>
      </c>
      <c r="V33" s="23">
        <v>424312</v>
      </c>
      <c r="W33" s="25">
        <f t="shared" si="1"/>
        <v>34029328</v>
      </c>
      <c r="X33" s="24">
        <f>W33+N33</f>
        <v>150411175</v>
      </c>
      <c r="Y33" s="26">
        <f>X33/D33</f>
        <v>5131.735755714773</v>
      </c>
      <c r="Z33" s="40">
        <f>N33/X33</f>
        <v>0.7737579804160163</v>
      </c>
    </row>
    <row r="34" spans="1:26" s="1" customFormat="1" ht="12.75">
      <c r="A34" s="21">
        <v>2</v>
      </c>
      <c r="B34" s="21">
        <v>29</v>
      </c>
      <c r="C34" s="21" t="s">
        <v>76</v>
      </c>
      <c r="D34" s="22">
        <v>15085</v>
      </c>
      <c r="E34" s="23">
        <v>36635762</v>
      </c>
      <c r="F34" s="23">
        <v>75817</v>
      </c>
      <c r="G34" s="23">
        <f t="shared" si="0"/>
        <v>36559945</v>
      </c>
      <c r="H34" s="23">
        <v>13987089</v>
      </c>
      <c r="I34" s="23">
        <v>2054083</v>
      </c>
      <c r="J34" s="23">
        <v>842506</v>
      </c>
      <c r="K34" s="23">
        <v>82207</v>
      </c>
      <c r="L34" s="23">
        <v>3817752</v>
      </c>
      <c r="M34" s="23">
        <v>4606409</v>
      </c>
      <c r="N34" s="24">
        <f>+G34+H34+I34+J34+K34+L34+M34</f>
        <v>61949991</v>
      </c>
      <c r="O34" s="23">
        <v>1330015</v>
      </c>
      <c r="P34" s="23">
        <v>4735568</v>
      </c>
      <c r="Q34" s="23">
        <v>1215626</v>
      </c>
      <c r="R34" s="23">
        <v>6959123</v>
      </c>
      <c r="S34" s="23">
        <v>5022841</v>
      </c>
      <c r="T34" s="23">
        <v>877955</v>
      </c>
      <c r="U34" s="23">
        <v>141251</v>
      </c>
      <c r="V34" s="23">
        <v>236069</v>
      </c>
      <c r="W34" s="25">
        <f t="shared" si="1"/>
        <v>20046310</v>
      </c>
      <c r="X34" s="24">
        <f>W34+N34</f>
        <v>81996301</v>
      </c>
      <c r="Y34" s="26">
        <f>X34/D34</f>
        <v>5435.618230029831</v>
      </c>
      <c r="Z34" s="40">
        <f>N34/X34</f>
        <v>0.7555217765250166</v>
      </c>
    </row>
    <row r="35" spans="1:26" s="1" customFormat="1" ht="12.75">
      <c r="A35" s="21">
        <v>1</v>
      </c>
      <c r="B35" s="21">
        <v>30</v>
      </c>
      <c r="C35" s="27" t="s">
        <v>77</v>
      </c>
      <c r="D35" s="22">
        <v>2654</v>
      </c>
      <c r="E35" s="23">
        <v>6791998</v>
      </c>
      <c r="F35" s="23">
        <v>0</v>
      </c>
      <c r="G35" s="23">
        <f t="shared" si="0"/>
        <v>6791998</v>
      </c>
      <c r="H35" s="23">
        <v>1462226</v>
      </c>
      <c r="I35" s="23">
        <v>463076</v>
      </c>
      <c r="J35" s="23">
        <v>409579</v>
      </c>
      <c r="K35" s="23">
        <v>353365</v>
      </c>
      <c r="L35" s="23">
        <v>443089</v>
      </c>
      <c r="M35" s="23">
        <v>705570</v>
      </c>
      <c r="N35" s="24">
        <f>+G35+H35+I35+J35+K35+L35+M35</f>
        <v>10628903</v>
      </c>
      <c r="O35" s="23">
        <v>544437</v>
      </c>
      <c r="P35" s="23">
        <v>862655</v>
      </c>
      <c r="Q35" s="23">
        <v>221943</v>
      </c>
      <c r="R35" s="23">
        <v>917751</v>
      </c>
      <c r="S35" s="23">
        <v>1128167</v>
      </c>
      <c r="T35" s="23">
        <v>51901</v>
      </c>
      <c r="U35" s="23">
        <v>230189</v>
      </c>
      <c r="V35" s="23">
        <v>0</v>
      </c>
      <c r="W35" s="25">
        <f t="shared" si="1"/>
        <v>3957043</v>
      </c>
      <c r="X35" s="24">
        <f>W35+N35</f>
        <v>14585946</v>
      </c>
      <c r="Y35" s="26">
        <f>X35/D35</f>
        <v>5495.834966088923</v>
      </c>
      <c r="Z35" s="39">
        <f>N35/X35</f>
        <v>0.7287085116042524</v>
      </c>
    </row>
    <row r="36" spans="1:26" s="1" customFormat="1" ht="12.75">
      <c r="A36" s="21">
        <v>3</v>
      </c>
      <c r="B36" s="21">
        <v>31</v>
      </c>
      <c r="C36" s="21" t="s">
        <v>78</v>
      </c>
      <c r="D36" s="22">
        <v>6701</v>
      </c>
      <c r="E36" s="23">
        <v>14483844</v>
      </c>
      <c r="F36" s="23">
        <v>23413</v>
      </c>
      <c r="G36" s="23">
        <f t="shared" si="0"/>
        <v>14460431</v>
      </c>
      <c r="H36" s="23">
        <v>3155035</v>
      </c>
      <c r="I36" s="23">
        <v>886668</v>
      </c>
      <c r="J36" s="23">
        <v>1423642</v>
      </c>
      <c r="K36" s="23">
        <v>147142</v>
      </c>
      <c r="L36" s="23">
        <v>1352191</v>
      </c>
      <c r="M36" s="23">
        <v>1393454</v>
      </c>
      <c r="N36" s="24">
        <f>+G36+H36+I36+J36+K36+L36+M36</f>
        <v>22818563</v>
      </c>
      <c r="O36" s="23">
        <v>751011</v>
      </c>
      <c r="P36" s="23">
        <v>2129245</v>
      </c>
      <c r="Q36" s="23">
        <v>401248</v>
      </c>
      <c r="R36" s="23">
        <v>1647497</v>
      </c>
      <c r="S36" s="23">
        <v>1446443</v>
      </c>
      <c r="T36" s="23">
        <v>33508</v>
      </c>
      <c r="U36" s="23">
        <v>565624</v>
      </c>
      <c r="V36" s="23">
        <v>0</v>
      </c>
      <c r="W36" s="25">
        <f t="shared" si="1"/>
        <v>6974576</v>
      </c>
      <c r="X36" s="24">
        <f>W36+N36</f>
        <v>29793139</v>
      </c>
      <c r="Y36" s="26">
        <f>X36/D36</f>
        <v>4446.07357110879</v>
      </c>
      <c r="Z36" s="40">
        <f>N36/X36</f>
        <v>0.7658999274967301</v>
      </c>
    </row>
    <row r="37" spans="1:26" s="1" customFormat="1" ht="12.75">
      <c r="A37" s="21">
        <v>1</v>
      </c>
      <c r="B37" s="21">
        <v>32</v>
      </c>
      <c r="C37" s="21" t="s">
        <v>79</v>
      </c>
      <c r="D37" s="22">
        <v>19853</v>
      </c>
      <c r="E37" s="23">
        <v>51264610</v>
      </c>
      <c r="F37" s="23">
        <v>3091</v>
      </c>
      <c r="G37" s="23">
        <f t="shared" si="0"/>
        <v>51261519</v>
      </c>
      <c r="H37" s="23">
        <v>10280358</v>
      </c>
      <c r="I37" s="23">
        <v>2318840</v>
      </c>
      <c r="J37" s="23">
        <v>954276</v>
      </c>
      <c r="K37" s="23">
        <v>353981</v>
      </c>
      <c r="L37" s="23">
        <v>3301978</v>
      </c>
      <c r="M37" s="23">
        <v>2479941</v>
      </c>
      <c r="N37" s="24">
        <f>+G37+H37+I37+J37+K37+L37+M37</f>
        <v>70950893</v>
      </c>
      <c r="O37" s="23">
        <v>1371608</v>
      </c>
      <c r="P37" s="23">
        <v>5526110</v>
      </c>
      <c r="Q37" s="23">
        <v>1079134</v>
      </c>
      <c r="R37" s="23">
        <v>6542193</v>
      </c>
      <c r="S37" s="23">
        <v>5475567</v>
      </c>
      <c r="T37" s="23">
        <v>864608</v>
      </c>
      <c r="U37" s="23">
        <v>84444</v>
      </c>
      <c r="V37" s="23">
        <v>37242</v>
      </c>
      <c r="W37" s="25">
        <f t="shared" si="1"/>
        <v>20906422</v>
      </c>
      <c r="X37" s="24">
        <f>W37+N37</f>
        <v>91857315</v>
      </c>
      <c r="Y37" s="26">
        <f>X37/D37</f>
        <v>4626.873268523649</v>
      </c>
      <c r="Z37" s="40">
        <f>N37/X37</f>
        <v>0.7724032974401658</v>
      </c>
    </row>
    <row r="38" spans="1:26" s="1" customFormat="1" ht="12.75">
      <c r="A38" s="21">
        <v>1</v>
      </c>
      <c r="B38" s="21">
        <v>33</v>
      </c>
      <c r="C38" s="21" t="s">
        <v>80</v>
      </c>
      <c r="D38" s="22">
        <v>2445</v>
      </c>
      <c r="E38" s="23">
        <v>5029044</v>
      </c>
      <c r="F38" s="23">
        <v>5770</v>
      </c>
      <c r="G38" s="23">
        <f t="shared" si="0"/>
        <v>5023274</v>
      </c>
      <c r="H38" s="23">
        <v>1361277</v>
      </c>
      <c r="I38" s="23">
        <v>254786</v>
      </c>
      <c r="J38" s="23">
        <v>284286</v>
      </c>
      <c r="K38" s="23">
        <v>141136</v>
      </c>
      <c r="L38" s="23">
        <v>709665</v>
      </c>
      <c r="M38" s="23">
        <v>720849</v>
      </c>
      <c r="N38" s="24">
        <f>+G38+H38+I38+J38+K38+L38+M38</f>
        <v>8495273</v>
      </c>
      <c r="O38" s="23">
        <v>354912</v>
      </c>
      <c r="P38" s="23">
        <v>901437</v>
      </c>
      <c r="Q38" s="23">
        <v>234227</v>
      </c>
      <c r="R38" s="23">
        <v>1158571</v>
      </c>
      <c r="S38" s="23">
        <v>524921</v>
      </c>
      <c r="T38" s="23">
        <v>0</v>
      </c>
      <c r="U38" s="23">
        <v>111089</v>
      </c>
      <c r="V38" s="23">
        <v>0</v>
      </c>
      <c r="W38" s="25">
        <f t="shared" si="1"/>
        <v>3285157</v>
      </c>
      <c r="X38" s="24">
        <f>W38+N38</f>
        <v>11780430</v>
      </c>
      <c r="Y38" s="26">
        <f>X38/D38</f>
        <v>4818.171779141105</v>
      </c>
      <c r="Z38" s="39">
        <f>N38/X38</f>
        <v>0.7211343728539621</v>
      </c>
    </row>
    <row r="39" spans="1:26" s="1" customFormat="1" ht="12.75">
      <c r="A39" s="21">
        <v>2</v>
      </c>
      <c r="B39" s="21">
        <v>34</v>
      </c>
      <c r="C39" s="27" t="s">
        <v>81</v>
      </c>
      <c r="D39" s="22">
        <v>5255</v>
      </c>
      <c r="E39" s="23">
        <v>12887643</v>
      </c>
      <c r="F39" s="23">
        <v>3497</v>
      </c>
      <c r="G39" s="23">
        <f t="shared" si="0"/>
        <v>12884146</v>
      </c>
      <c r="H39" s="23">
        <v>3163342</v>
      </c>
      <c r="I39" s="23">
        <v>384881</v>
      </c>
      <c r="J39" s="23">
        <v>48717</v>
      </c>
      <c r="K39" s="23">
        <v>254936</v>
      </c>
      <c r="L39" s="23">
        <v>983841</v>
      </c>
      <c r="M39" s="23">
        <v>727808</v>
      </c>
      <c r="N39" s="24">
        <f>+G39+H39+I39+J39+K39+L39+M39</f>
        <v>18447671</v>
      </c>
      <c r="O39" s="23">
        <v>759799</v>
      </c>
      <c r="P39" s="23">
        <v>1947396</v>
      </c>
      <c r="Q39" s="23">
        <v>309021</v>
      </c>
      <c r="R39" s="23">
        <v>2095616</v>
      </c>
      <c r="S39" s="23">
        <v>1292907</v>
      </c>
      <c r="T39" s="23">
        <v>371016</v>
      </c>
      <c r="U39" s="23">
        <v>400497</v>
      </c>
      <c r="V39" s="23">
        <v>0</v>
      </c>
      <c r="W39" s="25">
        <f t="shared" si="1"/>
        <v>7176252</v>
      </c>
      <c r="X39" s="24">
        <f>W39+N39</f>
        <v>25623923</v>
      </c>
      <c r="Y39" s="26">
        <f>X39/D39</f>
        <v>4876.103330161751</v>
      </c>
      <c r="Z39" s="39">
        <f>N39/X39</f>
        <v>0.7199393707200884</v>
      </c>
    </row>
    <row r="40" spans="1:26" s="1" customFormat="1" ht="12.75">
      <c r="A40" s="21">
        <v>2</v>
      </c>
      <c r="B40" s="21">
        <v>35</v>
      </c>
      <c r="C40" s="21" t="s">
        <v>82</v>
      </c>
      <c r="D40" s="22">
        <v>6940</v>
      </c>
      <c r="E40" s="23">
        <v>16836049</v>
      </c>
      <c r="F40" s="23">
        <v>13308</v>
      </c>
      <c r="G40" s="23">
        <f t="shared" si="0"/>
        <v>16822741</v>
      </c>
      <c r="H40" s="23">
        <v>5022902</v>
      </c>
      <c r="I40" s="23">
        <v>781087</v>
      </c>
      <c r="J40" s="23">
        <v>700326</v>
      </c>
      <c r="K40" s="23">
        <v>73724</v>
      </c>
      <c r="L40" s="23">
        <v>987482</v>
      </c>
      <c r="M40" s="23">
        <v>1375398</v>
      </c>
      <c r="N40" s="24">
        <f>+G40+H40+I40+J40+K40+L40+M40</f>
        <v>25763660</v>
      </c>
      <c r="O40" s="23">
        <v>503344</v>
      </c>
      <c r="P40" s="23">
        <v>2353268</v>
      </c>
      <c r="Q40" s="23">
        <v>293229</v>
      </c>
      <c r="R40" s="23">
        <v>2783690</v>
      </c>
      <c r="S40" s="23">
        <v>3453087</v>
      </c>
      <c r="T40" s="23">
        <v>202677</v>
      </c>
      <c r="U40" s="23">
        <v>1512</v>
      </c>
      <c r="V40" s="23">
        <v>18159</v>
      </c>
      <c r="W40" s="25">
        <f t="shared" si="1"/>
        <v>9572648</v>
      </c>
      <c r="X40" s="24">
        <f>W40+N40</f>
        <v>35336308</v>
      </c>
      <c r="Y40" s="26">
        <f>X40/D40</f>
        <v>5091.687031700289</v>
      </c>
      <c r="Z40" s="40">
        <f>N40/X40</f>
        <v>0.7290988068136603</v>
      </c>
    </row>
    <row r="41" spans="1:26" s="1" customFormat="1" ht="12.75">
      <c r="A41" s="21">
        <v>4</v>
      </c>
      <c r="B41" s="21">
        <v>36</v>
      </c>
      <c r="C41" s="21" t="s">
        <v>83</v>
      </c>
      <c r="D41" s="22">
        <v>73185</v>
      </c>
      <c r="E41" s="23">
        <v>174252976</v>
      </c>
      <c r="F41" s="23">
        <v>652255</v>
      </c>
      <c r="G41" s="23">
        <f t="shared" si="0"/>
        <v>173600721</v>
      </c>
      <c r="H41" s="23">
        <v>53027899</v>
      </c>
      <c r="I41" s="23">
        <v>4759121</v>
      </c>
      <c r="J41" s="23">
        <v>3324953</v>
      </c>
      <c r="K41" s="23">
        <v>1220113</v>
      </c>
      <c r="L41" s="23">
        <v>20656575</v>
      </c>
      <c r="M41" s="23">
        <v>10156644</v>
      </c>
      <c r="N41" s="24">
        <f>+G41+H41+I41+J41+K41+L41+M41</f>
        <v>266746026</v>
      </c>
      <c r="O41" s="23">
        <v>10597332</v>
      </c>
      <c r="P41" s="23">
        <v>22180216</v>
      </c>
      <c r="Q41" s="23">
        <v>4729937</v>
      </c>
      <c r="R41" s="23">
        <v>40938678</v>
      </c>
      <c r="S41" s="23">
        <v>19615692</v>
      </c>
      <c r="T41" s="23">
        <v>14441536</v>
      </c>
      <c r="U41" s="23">
        <v>0</v>
      </c>
      <c r="V41" s="23">
        <v>616516</v>
      </c>
      <c r="W41" s="25">
        <f t="shared" si="1"/>
        <v>111886875</v>
      </c>
      <c r="X41" s="24">
        <f>W41+N41</f>
        <v>378632901</v>
      </c>
      <c r="Y41" s="26">
        <f>X41/D41</f>
        <v>5173.6407870465255</v>
      </c>
      <c r="Z41" s="40">
        <f>N41/X41</f>
        <v>0.7044977478066545</v>
      </c>
    </row>
    <row r="42" spans="1:26" s="1" customFormat="1" ht="12.75">
      <c r="A42" s="21">
        <v>2</v>
      </c>
      <c r="B42" s="21">
        <v>37</v>
      </c>
      <c r="C42" s="21" t="s">
        <v>84</v>
      </c>
      <c r="D42" s="22">
        <v>17760</v>
      </c>
      <c r="E42" s="23">
        <v>48592853</v>
      </c>
      <c r="F42" s="23">
        <v>32757</v>
      </c>
      <c r="G42" s="23">
        <f t="shared" si="0"/>
        <v>48560096</v>
      </c>
      <c r="H42" s="23">
        <v>15233742</v>
      </c>
      <c r="I42" s="23">
        <v>680839</v>
      </c>
      <c r="J42" s="23">
        <v>859165</v>
      </c>
      <c r="K42" s="23">
        <v>0</v>
      </c>
      <c r="L42" s="23">
        <v>3331838</v>
      </c>
      <c r="M42" s="23">
        <v>2868064</v>
      </c>
      <c r="N42" s="24">
        <f>+G42+H42+I42+J42+K42+L42+M42</f>
        <v>71533744</v>
      </c>
      <c r="O42" s="23">
        <v>1319616</v>
      </c>
      <c r="P42" s="23">
        <v>5822635</v>
      </c>
      <c r="Q42" s="23">
        <v>1995072</v>
      </c>
      <c r="R42" s="23">
        <v>8828999</v>
      </c>
      <c r="S42" s="23">
        <v>4309947</v>
      </c>
      <c r="T42" s="23">
        <v>1363515</v>
      </c>
      <c r="U42" s="23">
        <v>1026215</v>
      </c>
      <c r="V42" s="23">
        <v>0</v>
      </c>
      <c r="W42" s="25">
        <f t="shared" si="1"/>
        <v>24665999</v>
      </c>
      <c r="X42" s="24">
        <f>W42+N42</f>
        <v>96199743</v>
      </c>
      <c r="Y42" s="26">
        <f>X42/D42</f>
        <v>5416.652195945946</v>
      </c>
      <c r="Z42" s="40">
        <f>N42/X42</f>
        <v>0.7435959990038643</v>
      </c>
    </row>
    <row r="43" spans="1:26" s="1" customFormat="1" ht="12.75">
      <c r="A43" s="21">
        <v>5</v>
      </c>
      <c r="B43" s="21">
        <v>38</v>
      </c>
      <c r="C43" s="27" t="s">
        <v>85</v>
      </c>
      <c r="D43" s="22">
        <v>4923</v>
      </c>
      <c r="E43" s="23">
        <v>14518523</v>
      </c>
      <c r="F43" s="23">
        <v>9996</v>
      </c>
      <c r="G43" s="23">
        <f t="shared" si="0"/>
        <v>14508527</v>
      </c>
      <c r="H43" s="23">
        <v>3324605</v>
      </c>
      <c r="I43" s="23">
        <v>332</v>
      </c>
      <c r="J43" s="23">
        <v>595367</v>
      </c>
      <c r="K43" s="23">
        <v>214783</v>
      </c>
      <c r="L43" s="23">
        <v>1142665</v>
      </c>
      <c r="M43" s="23">
        <v>943041</v>
      </c>
      <c r="N43" s="24">
        <f>+G43+H43+I43+J43+K43+L43+M43</f>
        <v>20729320</v>
      </c>
      <c r="O43" s="23">
        <v>1181451</v>
      </c>
      <c r="P43" s="23">
        <v>1670172</v>
      </c>
      <c r="Q43" s="23">
        <v>538099</v>
      </c>
      <c r="R43" s="23">
        <v>4075983</v>
      </c>
      <c r="S43" s="23">
        <v>2492992</v>
      </c>
      <c r="T43" s="23">
        <v>519956</v>
      </c>
      <c r="U43" s="23">
        <v>524704</v>
      </c>
      <c r="V43" s="23">
        <v>96028</v>
      </c>
      <c r="W43" s="25">
        <f t="shared" si="1"/>
        <v>10907329</v>
      </c>
      <c r="X43" s="24">
        <f>W43+N43</f>
        <v>31636649</v>
      </c>
      <c r="Y43" s="26">
        <f>X43/D43</f>
        <v>6426.294738980297</v>
      </c>
      <c r="Z43" s="39">
        <f>N43/X43</f>
        <v>0.6552312161758977</v>
      </c>
    </row>
    <row r="44" spans="1:26" s="1" customFormat="1" ht="12.75">
      <c r="A44" s="21">
        <v>5</v>
      </c>
      <c r="B44" s="21">
        <v>39</v>
      </c>
      <c r="C44" s="27" t="s">
        <v>86</v>
      </c>
      <c r="D44" s="22">
        <v>3207</v>
      </c>
      <c r="E44" s="23">
        <v>8796992</v>
      </c>
      <c r="F44" s="23">
        <v>34010</v>
      </c>
      <c r="G44" s="23">
        <f t="shared" si="0"/>
        <v>8762982</v>
      </c>
      <c r="H44" s="23">
        <v>2487813</v>
      </c>
      <c r="I44" s="23">
        <v>417637</v>
      </c>
      <c r="J44" s="23">
        <v>320565</v>
      </c>
      <c r="K44" s="23">
        <v>78613</v>
      </c>
      <c r="L44" s="23">
        <v>562642</v>
      </c>
      <c r="M44" s="23">
        <v>408828</v>
      </c>
      <c r="N44" s="24">
        <f>+G44+H44+I44+J44+K44+L44+M44</f>
        <v>13039080</v>
      </c>
      <c r="O44" s="23">
        <v>741291</v>
      </c>
      <c r="P44" s="23">
        <v>912951</v>
      </c>
      <c r="Q44" s="23">
        <v>307066</v>
      </c>
      <c r="R44" s="23">
        <v>1538159</v>
      </c>
      <c r="S44" s="23">
        <v>2298948</v>
      </c>
      <c r="T44" s="23">
        <v>76816</v>
      </c>
      <c r="U44" s="23">
        <v>0</v>
      </c>
      <c r="V44" s="23">
        <v>258409</v>
      </c>
      <c r="W44" s="25">
        <f t="shared" si="1"/>
        <v>5616822</v>
      </c>
      <c r="X44" s="24">
        <f>W44+N44</f>
        <v>18655902</v>
      </c>
      <c r="Y44" s="26">
        <f>X44/D44</f>
        <v>5817.244153414406</v>
      </c>
      <c r="Z44" s="39">
        <f>N44/X44</f>
        <v>0.6989251980418851</v>
      </c>
    </row>
    <row r="45" spans="1:26" s="1" customFormat="1" ht="12.75">
      <c r="A45" s="21">
        <v>2</v>
      </c>
      <c r="B45" s="21">
        <v>40</v>
      </c>
      <c r="C45" s="21" t="s">
        <v>87</v>
      </c>
      <c r="D45" s="22">
        <v>22996</v>
      </c>
      <c r="E45" s="23">
        <v>51076874</v>
      </c>
      <c r="F45" s="23">
        <v>69090</v>
      </c>
      <c r="G45" s="23">
        <f t="shared" si="0"/>
        <v>51007784</v>
      </c>
      <c r="H45" s="23">
        <v>21321270</v>
      </c>
      <c r="I45" s="23">
        <v>3071714</v>
      </c>
      <c r="J45" s="23">
        <v>1099612</v>
      </c>
      <c r="K45" s="23">
        <v>2924479</v>
      </c>
      <c r="L45" s="23">
        <v>6283446</v>
      </c>
      <c r="M45" s="23">
        <v>4139055</v>
      </c>
      <c r="N45" s="24">
        <f>+G45+H45+I45+J45+K45+L45+M45</f>
        <v>89847360</v>
      </c>
      <c r="O45" s="23">
        <v>2665097</v>
      </c>
      <c r="P45" s="23">
        <v>8139781</v>
      </c>
      <c r="Q45" s="23">
        <v>866714</v>
      </c>
      <c r="R45" s="23">
        <v>8789123</v>
      </c>
      <c r="S45" s="23">
        <v>9331771</v>
      </c>
      <c r="T45" s="23">
        <v>1089929</v>
      </c>
      <c r="U45" s="23">
        <v>316918</v>
      </c>
      <c r="V45" s="23">
        <v>317939</v>
      </c>
      <c r="W45" s="25">
        <f t="shared" si="1"/>
        <v>30881394</v>
      </c>
      <c r="X45" s="24">
        <f>W45+N45</f>
        <v>120728754</v>
      </c>
      <c r="Y45" s="26">
        <f>X45/D45</f>
        <v>5249.989302487389</v>
      </c>
      <c r="Z45" s="40">
        <f>N45/X45</f>
        <v>0.7442084592374738</v>
      </c>
    </row>
    <row r="46" spans="1:26" s="1" customFormat="1" ht="12.75">
      <c r="A46" s="21">
        <v>1</v>
      </c>
      <c r="B46" s="21">
        <v>41</v>
      </c>
      <c r="C46" s="21" t="s">
        <v>88</v>
      </c>
      <c r="D46" s="22">
        <v>1728</v>
      </c>
      <c r="E46" s="23">
        <v>4238155</v>
      </c>
      <c r="F46" s="23">
        <v>0</v>
      </c>
      <c r="G46" s="23">
        <f t="shared" si="0"/>
        <v>4238155</v>
      </c>
      <c r="H46" s="23">
        <v>921291</v>
      </c>
      <c r="I46" s="23">
        <v>383498</v>
      </c>
      <c r="J46" s="23">
        <v>433465</v>
      </c>
      <c r="K46" s="23">
        <v>113441</v>
      </c>
      <c r="L46" s="23">
        <v>361644</v>
      </c>
      <c r="M46" s="23">
        <v>276063</v>
      </c>
      <c r="N46" s="24">
        <f>+G46+H46+I46+J46+K46+L46+M46</f>
        <v>6727557</v>
      </c>
      <c r="O46" s="23">
        <v>493873</v>
      </c>
      <c r="P46" s="23">
        <v>455573</v>
      </c>
      <c r="Q46" s="23">
        <v>177387</v>
      </c>
      <c r="R46" s="23">
        <v>682914</v>
      </c>
      <c r="S46" s="23">
        <v>768602</v>
      </c>
      <c r="T46" s="23">
        <v>20304</v>
      </c>
      <c r="U46" s="23">
        <v>33526</v>
      </c>
      <c r="V46" s="23">
        <v>0</v>
      </c>
      <c r="W46" s="25">
        <f t="shared" si="1"/>
        <v>2632179</v>
      </c>
      <c r="X46" s="24">
        <f>W46+N46</f>
        <v>9359736</v>
      </c>
      <c r="Y46" s="26">
        <f>X46/D46</f>
        <v>5416.513888888889</v>
      </c>
      <c r="Z46" s="40">
        <f>N46/X46</f>
        <v>0.7187763629230568</v>
      </c>
    </row>
    <row r="47" spans="1:26" s="1" customFormat="1" ht="12.75">
      <c r="A47" s="21">
        <v>1</v>
      </c>
      <c r="B47" s="21">
        <v>42</v>
      </c>
      <c r="C47" s="21" t="s">
        <v>89</v>
      </c>
      <c r="D47" s="22">
        <v>3572</v>
      </c>
      <c r="E47" s="23">
        <v>8856139</v>
      </c>
      <c r="F47" s="23">
        <v>11624</v>
      </c>
      <c r="G47" s="23">
        <f t="shared" si="0"/>
        <v>8844515</v>
      </c>
      <c r="H47" s="23">
        <v>2570573</v>
      </c>
      <c r="I47" s="23">
        <v>473778</v>
      </c>
      <c r="J47" s="23">
        <v>496112</v>
      </c>
      <c r="K47" s="23">
        <v>120557</v>
      </c>
      <c r="L47" s="23">
        <v>716151</v>
      </c>
      <c r="M47" s="23">
        <v>472113</v>
      </c>
      <c r="N47" s="24">
        <f>+G47+H47+I47+J47+K47+L47+M47</f>
        <v>13693799</v>
      </c>
      <c r="O47" s="23">
        <v>441658</v>
      </c>
      <c r="P47" s="23">
        <v>1206827</v>
      </c>
      <c r="Q47" s="23">
        <v>387103</v>
      </c>
      <c r="R47" s="23">
        <v>1739692</v>
      </c>
      <c r="S47" s="23">
        <v>1186010</v>
      </c>
      <c r="T47" s="23">
        <v>29210</v>
      </c>
      <c r="U47" s="23">
        <v>49424</v>
      </c>
      <c r="V47" s="23">
        <v>0</v>
      </c>
      <c r="W47" s="25">
        <f t="shared" si="1"/>
        <v>5039924</v>
      </c>
      <c r="X47" s="24">
        <f>W47+N47</f>
        <v>18733723</v>
      </c>
      <c r="Y47" s="26">
        <f>X47/D47</f>
        <v>5244.603303471445</v>
      </c>
      <c r="Z47" s="40">
        <f>N47/X47</f>
        <v>0.7309705070369622</v>
      </c>
    </row>
    <row r="48" spans="1:26" s="1" customFormat="1" ht="12.75">
      <c r="A48" s="21">
        <v>1</v>
      </c>
      <c r="B48" s="21">
        <v>43</v>
      </c>
      <c r="C48" s="21" t="s">
        <v>90</v>
      </c>
      <c r="D48" s="22">
        <v>4312</v>
      </c>
      <c r="E48" s="23">
        <v>8895855</v>
      </c>
      <c r="F48" s="23">
        <v>0</v>
      </c>
      <c r="G48" s="23">
        <f t="shared" si="0"/>
        <v>8895855</v>
      </c>
      <c r="H48" s="23">
        <v>2912015</v>
      </c>
      <c r="I48" s="23">
        <v>1036808</v>
      </c>
      <c r="J48" s="23">
        <v>340859</v>
      </c>
      <c r="K48" s="23">
        <v>153114</v>
      </c>
      <c r="L48" s="23">
        <v>621899</v>
      </c>
      <c r="M48" s="23">
        <v>1077393</v>
      </c>
      <c r="N48" s="24">
        <f>+G48+H48+I48+J48+K48+L48+M48</f>
        <v>15037943</v>
      </c>
      <c r="O48" s="23">
        <v>466886</v>
      </c>
      <c r="P48" s="23">
        <v>1213358</v>
      </c>
      <c r="Q48" s="23">
        <v>253914</v>
      </c>
      <c r="R48" s="23">
        <v>1433154</v>
      </c>
      <c r="S48" s="23">
        <v>1956790</v>
      </c>
      <c r="T48" s="23">
        <v>219016</v>
      </c>
      <c r="U48" s="23">
        <v>24013</v>
      </c>
      <c r="V48" s="23">
        <v>0</v>
      </c>
      <c r="W48" s="25">
        <f t="shared" si="1"/>
        <v>5567131</v>
      </c>
      <c r="X48" s="24">
        <f>W48+N48</f>
        <v>20605074</v>
      </c>
      <c r="Y48" s="26">
        <f>X48/D48</f>
        <v>4778.542207792208</v>
      </c>
      <c r="Z48" s="40">
        <f>N48/X48</f>
        <v>0.7298174711723918</v>
      </c>
    </row>
    <row r="49" spans="1:26" s="1" customFormat="1" ht="12.75">
      <c r="A49" s="21">
        <v>3</v>
      </c>
      <c r="B49" s="21">
        <v>44</v>
      </c>
      <c r="C49" s="21" t="s">
        <v>91</v>
      </c>
      <c r="D49" s="22">
        <v>8575</v>
      </c>
      <c r="E49" s="23">
        <v>22240553</v>
      </c>
      <c r="F49" s="23">
        <v>75626</v>
      </c>
      <c r="G49" s="23">
        <f t="shared" si="0"/>
        <v>22164927</v>
      </c>
      <c r="H49" s="23">
        <v>7543228</v>
      </c>
      <c r="I49" s="23">
        <v>961025</v>
      </c>
      <c r="J49" s="23">
        <v>1239615</v>
      </c>
      <c r="K49" s="23">
        <v>0</v>
      </c>
      <c r="L49" s="23">
        <v>2175200</v>
      </c>
      <c r="M49" s="23">
        <v>1983152</v>
      </c>
      <c r="N49" s="24">
        <f>+G49+H49+I49+J49+K49+L49+M49</f>
        <v>36067147</v>
      </c>
      <c r="O49" s="23">
        <v>1046002</v>
      </c>
      <c r="P49" s="23">
        <v>2920792</v>
      </c>
      <c r="Q49" s="23">
        <v>459587</v>
      </c>
      <c r="R49" s="23">
        <v>4586147</v>
      </c>
      <c r="S49" s="23">
        <v>2469109</v>
      </c>
      <c r="T49" s="23">
        <v>373375</v>
      </c>
      <c r="U49" s="23">
        <v>294046</v>
      </c>
      <c r="V49" s="23">
        <v>122805</v>
      </c>
      <c r="W49" s="25">
        <f t="shared" si="1"/>
        <v>12026253</v>
      </c>
      <c r="X49" s="24">
        <f>W49+N49</f>
        <v>48093400</v>
      </c>
      <c r="Y49" s="26">
        <f>X49/D49</f>
        <v>5608.5597667638485</v>
      </c>
      <c r="Z49" s="40">
        <f>N49/X49</f>
        <v>0.7499396382871663</v>
      </c>
    </row>
    <row r="50" spans="1:26" s="1" customFormat="1" ht="12.75">
      <c r="A50" s="21">
        <v>5</v>
      </c>
      <c r="B50" s="21">
        <v>45</v>
      </c>
      <c r="C50" s="21" t="s">
        <v>92</v>
      </c>
      <c r="D50" s="22">
        <v>9819</v>
      </c>
      <c r="E50" s="23">
        <v>30367977</v>
      </c>
      <c r="F50" s="23">
        <v>25144</v>
      </c>
      <c r="G50" s="23">
        <f t="shared" si="0"/>
        <v>30342833</v>
      </c>
      <c r="H50" s="23">
        <v>8956725</v>
      </c>
      <c r="I50" s="23">
        <v>1159865</v>
      </c>
      <c r="J50" s="23">
        <v>4073624</v>
      </c>
      <c r="K50" s="23">
        <v>335411</v>
      </c>
      <c r="L50" s="23">
        <v>2988834</v>
      </c>
      <c r="M50" s="23">
        <v>3472794</v>
      </c>
      <c r="N50" s="24">
        <f>+G50+H50+I50+J50+K50+L50+M50</f>
        <v>51330086</v>
      </c>
      <c r="O50" s="23">
        <v>2268002</v>
      </c>
      <c r="P50" s="23">
        <v>5765714</v>
      </c>
      <c r="Q50" s="23">
        <v>658679</v>
      </c>
      <c r="R50" s="23">
        <v>5965598</v>
      </c>
      <c r="S50" s="23">
        <v>4530237</v>
      </c>
      <c r="T50" s="23">
        <v>1318544</v>
      </c>
      <c r="U50" s="23">
        <v>6837</v>
      </c>
      <c r="V50" s="23">
        <v>150673</v>
      </c>
      <c r="W50" s="25">
        <f t="shared" si="1"/>
        <v>20362938</v>
      </c>
      <c r="X50" s="24">
        <f>W50+N50</f>
        <v>71693024</v>
      </c>
      <c r="Y50" s="26">
        <f>X50/D50</f>
        <v>7301.458804358896</v>
      </c>
      <c r="Z50" s="40">
        <f>N50/X50</f>
        <v>0.7159704408618612</v>
      </c>
    </row>
    <row r="51" spans="1:26" s="1" customFormat="1" ht="12.75">
      <c r="A51" s="21">
        <v>1</v>
      </c>
      <c r="B51" s="21">
        <v>46</v>
      </c>
      <c r="C51" s="27" t="s">
        <v>93</v>
      </c>
      <c r="D51" s="22">
        <v>1410</v>
      </c>
      <c r="E51" s="23">
        <v>2795531</v>
      </c>
      <c r="F51" s="23">
        <v>0</v>
      </c>
      <c r="G51" s="23">
        <f t="shared" si="0"/>
        <v>2795531</v>
      </c>
      <c r="H51" s="23">
        <v>860644</v>
      </c>
      <c r="I51" s="23">
        <v>229682</v>
      </c>
      <c r="J51" s="23">
        <v>205179</v>
      </c>
      <c r="K51" s="23">
        <v>126750</v>
      </c>
      <c r="L51" s="23">
        <v>334426</v>
      </c>
      <c r="M51" s="23">
        <v>368120</v>
      </c>
      <c r="N51" s="24">
        <f>+G51+H51+I51+J51+K51+L51+M51</f>
        <v>4920332</v>
      </c>
      <c r="O51" s="23">
        <v>236266</v>
      </c>
      <c r="P51" s="23">
        <v>469198</v>
      </c>
      <c r="Q51" s="23">
        <v>177529</v>
      </c>
      <c r="R51" s="23">
        <v>515041</v>
      </c>
      <c r="S51" s="23">
        <v>787147</v>
      </c>
      <c r="T51" s="23">
        <v>30549</v>
      </c>
      <c r="U51" s="23">
        <v>4492</v>
      </c>
      <c r="V51" s="23">
        <v>0</v>
      </c>
      <c r="W51" s="25">
        <f t="shared" si="1"/>
        <v>2220222</v>
      </c>
      <c r="X51" s="24">
        <f>W51+N51</f>
        <v>7140554</v>
      </c>
      <c r="Y51" s="26">
        <f>X51/D51</f>
        <v>5064.222695035461</v>
      </c>
      <c r="Z51" s="39">
        <f>N51/X51</f>
        <v>0.6890686632997944</v>
      </c>
    </row>
    <row r="52" spans="1:26" s="1" customFormat="1" ht="12.75">
      <c r="A52" s="21">
        <v>5</v>
      </c>
      <c r="B52" s="21">
        <v>47</v>
      </c>
      <c r="C52" s="27" t="s">
        <v>94</v>
      </c>
      <c r="D52" s="22">
        <v>4064</v>
      </c>
      <c r="E52" s="23">
        <v>10710421</v>
      </c>
      <c r="F52" s="23">
        <v>11297</v>
      </c>
      <c r="G52" s="23">
        <f t="shared" si="0"/>
        <v>10699124</v>
      </c>
      <c r="H52" s="23">
        <v>2709213</v>
      </c>
      <c r="I52" s="23">
        <v>562651</v>
      </c>
      <c r="J52" s="23">
        <v>74475</v>
      </c>
      <c r="K52" s="23">
        <v>715236</v>
      </c>
      <c r="L52" s="23">
        <v>1080889</v>
      </c>
      <c r="M52" s="23">
        <v>937393</v>
      </c>
      <c r="N52" s="24">
        <f>+G52+H52+I52+J52+K52+L52+M52</f>
        <v>16778981</v>
      </c>
      <c r="O52" s="23">
        <v>1101365</v>
      </c>
      <c r="P52" s="23">
        <v>1897808</v>
      </c>
      <c r="Q52" s="23">
        <v>413676</v>
      </c>
      <c r="R52" s="23">
        <v>0</v>
      </c>
      <c r="S52" s="23">
        <v>1558931</v>
      </c>
      <c r="T52" s="23">
        <v>467205</v>
      </c>
      <c r="U52" s="23">
        <v>96219</v>
      </c>
      <c r="V52" s="23">
        <v>78484</v>
      </c>
      <c r="W52" s="25">
        <f t="shared" si="1"/>
        <v>5456720</v>
      </c>
      <c r="X52" s="24">
        <f>W52+N52</f>
        <v>22235701</v>
      </c>
      <c r="Y52" s="26">
        <f>X52/D52</f>
        <v>5471.38312007874</v>
      </c>
      <c r="Z52" s="39">
        <f>N52/X52</f>
        <v>0.7545964482972676</v>
      </c>
    </row>
    <row r="53" spans="1:26" s="1" customFormat="1" ht="12.75">
      <c r="A53" s="21">
        <v>3</v>
      </c>
      <c r="B53" s="21">
        <v>48</v>
      </c>
      <c r="C53" s="21" t="s">
        <v>95</v>
      </c>
      <c r="D53" s="22">
        <v>6225</v>
      </c>
      <c r="E53" s="23">
        <v>18760472</v>
      </c>
      <c r="F53" s="23">
        <v>84341</v>
      </c>
      <c r="G53" s="23">
        <f t="shared" si="0"/>
        <v>18676131</v>
      </c>
      <c r="H53" s="23">
        <v>7061931</v>
      </c>
      <c r="I53" s="23">
        <v>278152</v>
      </c>
      <c r="J53" s="23">
        <v>1135738</v>
      </c>
      <c r="K53" s="23">
        <v>157550</v>
      </c>
      <c r="L53" s="23">
        <v>2010139</v>
      </c>
      <c r="M53" s="23">
        <v>860060</v>
      </c>
      <c r="N53" s="24">
        <f>+G53+H53+I53+J53+K53+L53+M53</f>
        <v>30179701</v>
      </c>
      <c r="O53" s="23">
        <v>1183025</v>
      </c>
      <c r="P53" s="23">
        <v>2901066</v>
      </c>
      <c r="Q53" s="23">
        <v>522298</v>
      </c>
      <c r="R53" s="23">
        <v>4198920</v>
      </c>
      <c r="S53" s="23">
        <v>2201937</v>
      </c>
      <c r="T53" s="23">
        <v>711891</v>
      </c>
      <c r="U53" s="23">
        <v>0</v>
      </c>
      <c r="V53" s="23">
        <v>155430</v>
      </c>
      <c r="W53" s="25">
        <f t="shared" si="1"/>
        <v>11563707</v>
      </c>
      <c r="X53" s="24">
        <f>W53+N53</f>
        <v>41743408</v>
      </c>
      <c r="Y53" s="26">
        <f>X53/D53</f>
        <v>6705.768353413655</v>
      </c>
      <c r="Z53" s="40">
        <f>N53/X53</f>
        <v>0.7229812429306203</v>
      </c>
    </row>
    <row r="54" spans="1:26" s="1" customFormat="1" ht="12.75">
      <c r="A54" s="21">
        <v>1</v>
      </c>
      <c r="B54" s="21">
        <v>49</v>
      </c>
      <c r="C54" s="21" t="s">
        <v>96</v>
      </c>
      <c r="D54" s="22">
        <v>15327</v>
      </c>
      <c r="E54" s="23">
        <v>38905634</v>
      </c>
      <c r="F54" s="23">
        <v>46084</v>
      </c>
      <c r="G54" s="23">
        <f t="shared" si="0"/>
        <v>38859550</v>
      </c>
      <c r="H54" s="23">
        <v>12480346</v>
      </c>
      <c r="I54" s="23">
        <v>1752724</v>
      </c>
      <c r="J54" s="23">
        <v>194060</v>
      </c>
      <c r="K54" s="23">
        <v>73823</v>
      </c>
      <c r="L54" s="23">
        <v>2363268</v>
      </c>
      <c r="M54" s="23">
        <v>1951411</v>
      </c>
      <c r="N54" s="24">
        <f>+G54+H54+I54+J54+K54+L54+M54</f>
        <v>57675182</v>
      </c>
      <c r="O54" s="23">
        <v>1655602</v>
      </c>
      <c r="P54" s="23">
        <v>5555004</v>
      </c>
      <c r="Q54" s="23">
        <v>646150</v>
      </c>
      <c r="R54" s="23">
        <v>6659159</v>
      </c>
      <c r="S54" s="23">
        <v>5040556</v>
      </c>
      <c r="T54" s="23">
        <v>705320</v>
      </c>
      <c r="U54" s="23">
        <v>3133</v>
      </c>
      <c r="V54" s="23">
        <v>77561</v>
      </c>
      <c r="W54" s="25">
        <f t="shared" si="1"/>
        <v>20187363</v>
      </c>
      <c r="X54" s="24">
        <f>W54+N54</f>
        <v>77862545</v>
      </c>
      <c r="Y54" s="26">
        <f>X54/D54</f>
        <v>5080.0903634109745</v>
      </c>
      <c r="Z54" s="40">
        <f>N54/X54</f>
        <v>0.7407307582869272</v>
      </c>
    </row>
    <row r="55" spans="1:26" s="1" customFormat="1" ht="12.75">
      <c r="A55" s="21">
        <v>1</v>
      </c>
      <c r="B55" s="21">
        <v>50</v>
      </c>
      <c r="C55" s="21" t="s">
        <v>97</v>
      </c>
      <c r="D55" s="22">
        <v>8519</v>
      </c>
      <c r="E55" s="23">
        <v>20517921</v>
      </c>
      <c r="F55" s="23">
        <v>33222</v>
      </c>
      <c r="G55" s="23">
        <f t="shared" si="0"/>
        <v>20484699</v>
      </c>
      <c r="H55" s="23">
        <v>6108067</v>
      </c>
      <c r="I55" s="23">
        <v>937742</v>
      </c>
      <c r="J55" s="23">
        <v>347765</v>
      </c>
      <c r="K55" s="23">
        <v>566821</v>
      </c>
      <c r="L55" s="23">
        <v>1785746</v>
      </c>
      <c r="M55" s="23">
        <v>1452312</v>
      </c>
      <c r="N55" s="24">
        <f>+G55+H55+I55+J55+K55+L55+M55</f>
        <v>31683152</v>
      </c>
      <c r="O55" s="23">
        <v>573433</v>
      </c>
      <c r="P55" s="23">
        <v>2219017</v>
      </c>
      <c r="Q55" s="23">
        <v>643499</v>
      </c>
      <c r="R55" s="23">
        <v>5268114</v>
      </c>
      <c r="S55" s="23">
        <v>2587746</v>
      </c>
      <c r="T55" s="23">
        <v>449983</v>
      </c>
      <c r="U55" s="23">
        <v>0</v>
      </c>
      <c r="V55" s="23">
        <v>88548</v>
      </c>
      <c r="W55" s="25">
        <f t="shared" si="1"/>
        <v>11653244</v>
      </c>
      <c r="X55" s="24">
        <f>W55+N55</f>
        <v>43336396</v>
      </c>
      <c r="Y55" s="26">
        <f>X55/D55</f>
        <v>5087.028524474704</v>
      </c>
      <c r="Z55" s="40">
        <f>N55/X55</f>
        <v>0.731097989782076</v>
      </c>
    </row>
    <row r="56" spans="1:26" s="1" customFormat="1" ht="12.75">
      <c r="A56" s="21">
        <v>3</v>
      </c>
      <c r="B56" s="21">
        <v>51</v>
      </c>
      <c r="C56" s="21" t="s">
        <v>98</v>
      </c>
      <c r="D56" s="22">
        <v>10537</v>
      </c>
      <c r="E56" s="23">
        <v>25924464</v>
      </c>
      <c r="F56" s="23">
        <v>0</v>
      </c>
      <c r="G56" s="23">
        <f t="shared" si="0"/>
        <v>25924464</v>
      </c>
      <c r="H56" s="23">
        <v>7207422</v>
      </c>
      <c r="I56" s="23">
        <v>1562988</v>
      </c>
      <c r="J56" s="23">
        <v>1134768</v>
      </c>
      <c r="K56" s="23">
        <v>350567</v>
      </c>
      <c r="L56" s="23">
        <v>2159464</v>
      </c>
      <c r="M56" s="23">
        <v>3050023</v>
      </c>
      <c r="N56" s="24">
        <f>+G56+H56+I56+J56+K56+L56+M56</f>
        <v>41389696</v>
      </c>
      <c r="O56" s="23">
        <v>1161099</v>
      </c>
      <c r="P56" s="23">
        <v>4162957</v>
      </c>
      <c r="Q56" s="23">
        <v>587227</v>
      </c>
      <c r="R56" s="23">
        <v>6677130</v>
      </c>
      <c r="S56" s="23">
        <v>2611577</v>
      </c>
      <c r="T56" s="23">
        <v>398491</v>
      </c>
      <c r="U56" s="23">
        <v>177412</v>
      </c>
      <c r="V56" s="23">
        <v>97538</v>
      </c>
      <c r="W56" s="25">
        <f t="shared" si="1"/>
        <v>15678355</v>
      </c>
      <c r="X56" s="24">
        <f>W56+N56</f>
        <v>57068051</v>
      </c>
      <c r="Y56" s="26">
        <f>X56/D56</f>
        <v>5415.967637847585</v>
      </c>
      <c r="Z56" s="40">
        <f>N56/X56</f>
        <v>0.7252691352644932</v>
      </c>
    </row>
    <row r="57" spans="1:26" s="1" customFormat="1" ht="12.75">
      <c r="A57" s="21">
        <v>2</v>
      </c>
      <c r="B57" s="21">
        <v>52</v>
      </c>
      <c r="C57" s="21" t="s">
        <v>99</v>
      </c>
      <c r="D57" s="22">
        <v>32834</v>
      </c>
      <c r="E57" s="23">
        <v>82360955</v>
      </c>
      <c r="F57" s="23">
        <v>140288</v>
      </c>
      <c r="G57" s="23">
        <f t="shared" si="0"/>
        <v>82220667</v>
      </c>
      <c r="H57" s="23">
        <v>39304130</v>
      </c>
      <c r="I57" s="23">
        <v>4027369</v>
      </c>
      <c r="J57" s="23">
        <v>7349202</v>
      </c>
      <c r="K57" s="23">
        <v>422580</v>
      </c>
      <c r="L57" s="23">
        <v>8427379</v>
      </c>
      <c r="M57" s="23">
        <v>7446567</v>
      </c>
      <c r="N57" s="24">
        <f>+G57+H57+I57+J57+K57+L57+M57</f>
        <v>149197894</v>
      </c>
      <c r="O57" s="23">
        <v>2893996</v>
      </c>
      <c r="P57" s="23">
        <v>11592554</v>
      </c>
      <c r="Q57" s="23">
        <v>1545535</v>
      </c>
      <c r="R57" s="23">
        <v>16960950</v>
      </c>
      <c r="S57" s="23">
        <v>14226731</v>
      </c>
      <c r="T57" s="23">
        <v>2031814</v>
      </c>
      <c r="U57" s="23">
        <v>1641058</v>
      </c>
      <c r="V57" s="23">
        <v>361644</v>
      </c>
      <c r="W57" s="25">
        <f t="shared" si="1"/>
        <v>50530994</v>
      </c>
      <c r="X57" s="24">
        <f>W57+N57</f>
        <v>199728888</v>
      </c>
      <c r="Y57" s="26">
        <f>X57/D57</f>
        <v>6082.989827617714</v>
      </c>
      <c r="Z57" s="40">
        <f>N57/X57</f>
        <v>0.7470020761343247</v>
      </c>
    </row>
    <row r="58" spans="1:26" s="1" customFormat="1" ht="12.75">
      <c r="A58" s="21">
        <v>1</v>
      </c>
      <c r="B58" s="21">
        <v>53</v>
      </c>
      <c r="C58" s="21" t="s">
        <v>100</v>
      </c>
      <c r="D58" s="22">
        <v>18075</v>
      </c>
      <c r="E58" s="23">
        <v>43345111</v>
      </c>
      <c r="F58" s="23">
        <v>58671</v>
      </c>
      <c r="G58" s="23">
        <f t="shared" si="0"/>
        <v>43286440</v>
      </c>
      <c r="H58" s="23">
        <v>11193018</v>
      </c>
      <c r="I58" s="23">
        <v>2130368</v>
      </c>
      <c r="J58" s="23">
        <v>1213933</v>
      </c>
      <c r="K58" s="23">
        <v>137655</v>
      </c>
      <c r="L58" s="23">
        <v>2472689</v>
      </c>
      <c r="M58" s="23">
        <v>2452097</v>
      </c>
      <c r="N58" s="24">
        <f>+G58+H58+I58+J58+K58+L58+M58</f>
        <v>62886200</v>
      </c>
      <c r="O58" s="23">
        <v>764388</v>
      </c>
      <c r="P58" s="23">
        <v>4755092</v>
      </c>
      <c r="Q58" s="23">
        <v>681283</v>
      </c>
      <c r="R58" s="23">
        <v>3180933</v>
      </c>
      <c r="S58" s="23">
        <v>6349842</v>
      </c>
      <c r="T58" s="23">
        <v>798744</v>
      </c>
      <c r="U58" s="23">
        <v>77289</v>
      </c>
      <c r="V58" s="23">
        <v>151737</v>
      </c>
      <c r="W58" s="25">
        <f t="shared" si="1"/>
        <v>16455834</v>
      </c>
      <c r="X58" s="24">
        <f>W58+N58</f>
        <v>79342034</v>
      </c>
      <c r="Y58" s="26">
        <f>X58/D58</f>
        <v>4389.600774550484</v>
      </c>
      <c r="Z58" s="40">
        <f>N58/X58</f>
        <v>0.7925962674463324</v>
      </c>
    </row>
    <row r="59" spans="1:26" s="1" customFormat="1" ht="12.75">
      <c r="A59" s="21">
        <v>2</v>
      </c>
      <c r="B59" s="21">
        <v>54</v>
      </c>
      <c r="C59" s="27" t="s">
        <v>101</v>
      </c>
      <c r="D59" s="22">
        <v>1031</v>
      </c>
      <c r="E59" s="23">
        <v>2300432</v>
      </c>
      <c r="F59" s="23">
        <v>5066</v>
      </c>
      <c r="G59" s="23">
        <f t="shared" si="0"/>
        <v>2295366</v>
      </c>
      <c r="H59" s="23">
        <v>891432</v>
      </c>
      <c r="I59" s="23">
        <v>248110</v>
      </c>
      <c r="J59" s="23">
        <v>151318</v>
      </c>
      <c r="K59" s="23">
        <v>65073</v>
      </c>
      <c r="L59" s="23">
        <v>356933</v>
      </c>
      <c r="M59" s="23">
        <v>139478</v>
      </c>
      <c r="N59" s="24">
        <f>+G59+H59+I59+J59+K59+L59+M59</f>
        <v>4147710</v>
      </c>
      <c r="O59" s="23">
        <v>246038</v>
      </c>
      <c r="P59" s="23">
        <v>422581</v>
      </c>
      <c r="Q59" s="23">
        <v>177266</v>
      </c>
      <c r="R59" s="23">
        <v>691122</v>
      </c>
      <c r="S59" s="23">
        <v>502464</v>
      </c>
      <c r="T59" s="23">
        <v>36859</v>
      </c>
      <c r="U59" s="23">
        <v>31674</v>
      </c>
      <c r="V59" s="23">
        <v>0</v>
      </c>
      <c r="W59" s="25">
        <f t="shared" si="1"/>
        <v>2108004</v>
      </c>
      <c r="X59" s="24">
        <f>W59+N59</f>
        <v>6255714</v>
      </c>
      <c r="Y59" s="26">
        <f>X59/D59</f>
        <v>6067.617846750727</v>
      </c>
      <c r="Z59" s="39">
        <f>N59/X59</f>
        <v>0.6630274337989237</v>
      </c>
    </row>
    <row r="60" spans="1:26" s="1" customFormat="1" ht="12.75">
      <c r="A60" s="21">
        <v>3</v>
      </c>
      <c r="B60" s="21">
        <v>55</v>
      </c>
      <c r="C60" s="27" t="s">
        <v>102</v>
      </c>
      <c r="D60" s="22">
        <v>19401</v>
      </c>
      <c r="E60" s="23">
        <v>46365882</v>
      </c>
      <c r="F60" s="23">
        <v>77014</v>
      </c>
      <c r="G60" s="23">
        <f t="shared" si="0"/>
        <v>46288868</v>
      </c>
      <c r="H60" s="23">
        <v>16406698</v>
      </c>
      <c r="I60" s="23">
        <v>3224583</v>
      </c>
      <c r="J60" s="23">
        <v>3675443</v>
      </c>
      <c r="K60" s="23">
        <v>1139118</v>
      </c>
      <c r="L60" s="23">
        <v>4108765</v>
      </c>
      <c r="M60" s="23">
        <v>4620901</v>
      </c>
      <c r="N60" s="24">
        <f>+G60+H60+I60+J60+K60+L60+M60</f>
        <v>79464376</v>
      </c>
      <c r="O60" s="23">
        <v>1682669</v>
      </c>
      <c r="P60" s="23">
        <v>6018960</v>
      </c>
      <c r="Q60" s="23">
        <v>1195907</v>
      </c>
      <c r="R60" s="23">
        <v>8857953</v>
      </c>
      <c r="S60" s="23">
        <v>5597761</v>
      </c>
      <c r="T60" s="23">
        <v>916245</v>
      </c>
      <c r="U60" s="23">
        <v>1024959</v>
      </c>
      <c r="V60" s="23">
        <v>329635</v>
      </c>
      <c r="W60" s="25">
        <f t="shared" si="1"/>
        <v>24964819</v>
      </c>
      <c r="X60" s="24">
        <f>W60+N60</f>
        <v>104429195</v>
      </c>
      <c r="Y60" s="26">
        <f>X60/D60</f>
        <v>5382.67073862172</v>
      </c>
      <c r="Z60" s="40">
        <f>N60/X60</f>
        <v>0.7609402332365006</v>
      </c>
    </row>
    <row r="61" spans="1:26" s="1" customFormat="1" ht="12.75">
      <c r="A61" s="21">
        <v>2</v>
      </c>
      <c r="B61" s="21">
        <v>56</v>
      </c>
      <c r="C61" s="27" t="s">
        <v>103</v>
      </c>
      <c r="D61" s="22">
        <v>3526</v>
      </c>
      <c r="E61" s="23">
        <v>8241565</v>
      </c>
      <c r="F61" s="23">
        <v>0</v>
      </c>
      <c r="G61" s="23">
        <f t="shared" si="0"/>
        <v>8241565</v>
      </c>
      <c r="H61" s="23">
        <v>1595092</v>
      </c>
      <c r="I61" s="23">
        <v>727258</v>
      </c>
      <c r="J61" s="23">
        <v>39508</v>
      </c>
      <c r="K61" s="23">
        <v>47578</v>
      </c>
      <c r="L61" s="23">
        <v>407062</v>
      </c>
      <c r="M61" s="23">
        <v>763268</v>
      </c>
      <c r="N61" s="24">
        <f>+G61+H61+I61+J61+K61+L61+M61</f>
        <v>11821331</v>
      </c>
      <c r="O61" s="23">
        <v>462627</v>
      </c>
      <c r="P61" s="23">
        <v>877442</v>
      </c>
      <c r="Q61" s="23">
        <v>126082</v>
      </c>
      <c r="R61" s="23">
        <v>1127489</v>
      </c>
      <c r="S61" s="23">
        <v>1592744</v>
      </c>
      <c r="T61" s="23">
        <v>34850</v>
      </c>
      <c r="U61" s="23">
        <v>356085</v>
      </c>
      <c r="V61" s="23">
        <v>0</v>
      </c>
      <c r="W61" s="25">
        <f t="shared" si="1"/>
        <v>4577319</v>
      </c>
      <c r="X61" s="24">
        <f>W61+N61</f>
        <v>16398650</v>
      </c>
      <c r="Y61" s="26">
        <f>X61/D61</f>
        <v>4650.779920589904</v>
      </c>
      <c r="Z61" s="39">
        <f>N61/X61</f>
        <v>0.720872205943782</v>
      </c>
    </row>
    <row r="62" spans="1:26" s="1" customFormat="1" ht="12.75">
      <c r="A62" s="21">
        <v>3</v>
      </c>
      <c r="B62" s="21">
        <v>57</v>
      </c>
      <c r="C62" s="21" t="s">
        <v>104</v>
      </c>
      <c r="D62" s="22">
        <v>8719</v>
      </c>
      <c r="E62" s="23">
        <v>20343855</v>
      </c>
      <c r="F62" s="23">
        <v>26417</v>
      </c>
      <c r="G62" s="23">
        <f t="shared" si="0"/>
        <v>20317438</v>
      </c>
      <c r="H62" s="23">
        <v>5426021</v>
      </c>
      <c r="I62" s="23">
        <v>1549906</v>
      </c>
      <c r="J62" s="23">
        <v>117809</v>
      </c>
      <c r="K62" s="23">
        <v>235197</v>
      </c>
      <c r="L62" s="23">
        <v>1486832</v>
      </c>
      <c r="M62" s="23">
        <v>2042092</v>
      </c>
      <c r="N62" s="24">
        <f>+G62+H62+I62+J62+K62+L62+M62</f>
        <v>31175295</v>
      </c>
      <c r="O62" s="23">
        <v>1184827</v>
      </c>
      <c r="P62" s="23">
        <v>2813468</v>
      </c>
      <c r="Q62" s="23">
        <v>415036</v>
      </c>
      <c r="R62" s="23">
        <v>4112538</v>
      </c>
      <c r="S62" s="23">
        <v>2557491</v>
      </c>
      <c r="T62" s="23">
        <v>322767</v>
      </c>
      <c r="U62" s="23">
        <v>1655</v>
      </c>
      <c r="V62" s="23">
        <v>61864</v>
      </c>
      <c r="W62" s="25">
        <f t="shared" si="1"/>
        <v>11345918</v>
      </c>
      <c r="X62" s="24">
        <f>W62+N62</f>
        <v>42521213</v>
      </c>
      <c r="Y62" s="26">
        <f>X62/D62</f>
        <v>4876.845165730015</v>
      </c>
      <c r="Z62" s="40">
        <f>N62/X62</f>
        <v>0.7331704060276926</v>
      </c>
    </row>
    <row r="63" spans="1:26" s="1" customFormat="1" ht="12.75">
      <c r="A63" s="21">
        <v>1</v>
      </c>
      <c r="B63" s="21">
        <v>58</v>
      </c>
      <c r="C63" s="21" t="s">
        <v>105</v>
      </c>
      <c r="D63" s="22">
        <v>9946</v>
      </c>
      <c r="E63" s="23">
        <v>25727580</v>
      </c>
      <c r="F63" s="23">
        <v>0</v>
      </c>
      <c r="G63" s="23">
        <f t="shared" si="0"/>
        <v>25727580</v>
      </c>
      <c r="H63" s="23">
        <v>7668276</v>
      </c>
      <c r="I63" s="23">
        <v>1392235</v>
      </c>
      <c r="J63" s="23">
        <v>297208</v>
      </c>
      <c r="K63" s="23">
        <v>349809</v>
      </c>
      <c r="L63" s="23">
        <v>2400733</v>
      </c>
      <c r="M63" s="23">
        <v>1743088</v>
      </c>
      <c r="N63" s="24">
        <f>+G63+H63+I63+J63+K63+L63+M63</f>
        <v>39578929</v>
      </c>
      <c r="O63" s="23">
        <v>1213595</v>
      </c>
      <c r="P63" s="23">
        <v>3356275</v>
      </c>
      <c r="Q63" s="23">
        <v>445162</v>
      </c>
      <c r="R63" s="23">
        <v>4772928</v>
      </c>
      <c r="S63" s="23">
        <v>4150572</v>
      </c>
      <c r="T63" s="23">
        <v>617711</v>
      </c>
      <c r="U63" s="23">
        <v>180323</v>
      </c>
      <c r="V63" s="23">
        <v>0</v>
      </c>
      <c r="W63" s="25">
        <f t="shared" si="1"/>
        <v>14736566</v>
      </c>
      <c r="X63" s="24">
        <f>W63+N63</f>
        <v>54315495</v>
      </c>
      <c r="Y63" s="26">
        <f>X63/D63</f>
        <v>5461.039111200483</v>
      </c>
      <c r="Z63" s="40">
        <f>N63/X63</f>
        <v>0.7286857829427864</v>
      </c>
    </row>
    <row r="64" spans="1:26" s="1" customFormat="1" ht="12.75">
      <c r="A64" s="21">
        <v>1</v>
      </c>
      <c r="B64" s="21">
        <v>59</v>
      </c>
      <c r="C64" s="21" t="s">
        <v>106</v>
      </c>
      <c r="D64" s="22">
        <v>4568</v>
      </c>
      <c r="E64" s="23">
        <v>11802661</v>
      </c>
      <c r="F64" s="23">
        <v>0</v>
      </c>
      <c r="G64" s="23">
        <f t="shared" si="0"/>
        <v>11802661</v>
      </c>
      <c r="H64" s="23">
        <v>4239752</v>
      </c>
      <c r="I64" s="23">
        <v>930484</v>
      </c>
      <c r="J64" s="23">
        <v>102192</v>
      </c>
      <c r="K64" s="23">
        <v>0</v>
      </c>
      <c r="L64" s="23">
        <v>1015544</v>
      </c>
      <c r="M64" s="23">
        <v>935948</v>
      </c>
      <c r="N64" s="24">
        <f>+G64+H64+I64+J64+K64+L64+M64</f>
        <v>19026581</v>
      </c>
      <c r="O64" s="23">
        <v>570563</v>
      </c>
      <c r="P64" s="23">
        <v>1587047</v>
      </c>
      <c r="Q64" s="23">
        <v>309904</v>
      </c>
      <c r="R64" s="23">
        <v>1917830</v>
      </c>
      <c r="S64" s="23">
        <v>2544374</v>
      </c>
      <c r="T64" s="23">
        <v>0</v>
      </c>
      <c r="U64" s="23">
        <v>0</v>
      </c>
      <c r="V64" s="23">
        <v>0</v>
      </c>
      <c r="W64" s="25">
        <f t="shared" si="1"/>
        <v>6929718</v>
      </c>
      <c r="X64" s="24">
        <f>W64+N64</f>
        <v>25956299</v>
      </c>
      <c r="Y64" s="26">
        <f>X64/D64</f>
        <v>5682.202057793345</v>
      </c>
      <c r="Z64" s="40">
        <f>N64/X64</f>
        <v>0.733023648710473</v>
      </c>
    </row>
    <row r="65" spans="1:26" s="1" customFormat="1" ht="12.75">
      <c r="A65" s="21">
        <v>2</v>
      </c>
      <c r="B65" s="21">
        <v>60</v>
      </c>
      <c r="C65" s="21" t="s">
        <v>107</v>
      </c>
      <c r="D65" s="22">
        <v>7762</v>
      </c>
      <c r="E65" s="23">
        <v>15943222</v>
      </c>
      <c r="F65" s="23">
        <v>5362</v>
      </c>
      <c r="G65" s="23">
        <f t="shared" si="0"/>
        <v>15937860</v>
      </c>
      <c r="H65" s="23">
        <v>5127069</v>
      </c>
      <c r="I65" s="23">
        <v>1158148</v>
      </c>
      <c r="J65" s="23">
        <v>806831</v>
      </c>
      <c r="K65" s="23">
        <v>243556</v>
      </c>
      <c r="L65" s="23">
        <v>1405991</v>
      </c>
      <c r="M65" s="23">
        <v>1711003</v>
      </c>
      <c r="N65" s="24">
        <f>+G65+H65+I65+J65+K65+L65+M65</f>
        <v>26390458</v>
      </c>
      <c r="O65" s="23">
        <v>577405</v>
      </c>
      <c r="P65" s="23">
        <v>2602148</v>
      </c>
      <c r="Q65" s="23">
        <v>343203</v>
      </c>
      <c r="R65" s="23">
        <v>2394959</v>
      </c>
      <c r="S65" s="23">
        <v>2138940</v>
      </c>
      <c r="T65" s="23">
        <v>40205</v>
      </c>
      <c r="U65" s="23">
        <v>2193</v>
      </c>
      <c r="V65" s="23">
        <v>0</v>
      </c>
      <c r="W65" s="25">
        <f t="shared" si="1"/>
        <v>8099053</v>
      </c>
      <c r="X65" s="24">
        <f>W65+N65</f>
        <v>34489511</v>
      </c>
      <c r="Y65" s="26">
        <f>X65/D65</f>
        <v>4443.379412522546</v>
      </c>
      <c r="Z65" s="40">
        <f>N65/X65</f>
        <v>0.7651734465008796</v>
      </c>
    </row>
    <row r="66" spans="1:26" s="1" customFormat="1" ht="12.75">
      <c r="A66" s="21">
        <v>5</v>
      </c>
      <c r="B66" s="21">
        <v>61</v>
      </c>
      <c r="C66" s="21" t="s">
        <v>108</v>
      </c>
      <c r="D66" s="22">
        <v>3681</v>
      </c>
      <c r="E66" s="23">
        <v>8839498</v>
      </c>
      <c r="F66" s="23">
        <v>14281</v>
      </c>
      <c r="G66" s="23">
        <f t="shared" si="0"/>
        <v>8825217</v>
      </c>
      <c r="H66" s="23">
        <v>2248791</v>
      </c>
      <c r="I66" s="23">
        <v>592429</v>
      </c>
      <c r="J66" s="23">
        <v>1688314</v>
      </c>
      <c r="K66" s="23">
        <v>168165</v>
      </c>
      <c r="L66" s="23">
        <v>715569</v>
      </c>
      <c r="M66" s="23">
        <v>1098892</v>
      </c>
      <c r="N66" s="24">
        <f>+G66+H66+I66+J66+K66+L66+M66</f>
        <v>15337377</v>
      </c>
      <c r="O66" s="23">
        <v>877553</v>
      </c>
      <c r="P66" s="23">
        <v>1744856</v>
      </c>
      <c r="Q66" s="23">
        <v>172157</v>
      </c>
      <c r="R66" s="23">
        <v>1938216</v>
      </c>
      <c r="S66" s="23">
        <v>1661393</v>
      </c>
      <c r="T66" s="23">
        <v>115718</v>
      </c>
      <c r="U66" s="23">
        <v>126354</v>
      </c>
      <c r="V66" s="23">
        <v>93874</v>
      </c>
      <c r="W66" s="25">
        <f t="shared" si="1"/>
        <v>6542373</v>
      </c>
      <c r="X66" s="24">
        <f>W66+N66</f>
        <v>21879750</v>
      </c>
      <c r="Y66" s="26">
        <f>X66/D66</f>
        <v>5943.969030154849</v>
      </c>
      <c r="Z66" s="40">
        <f>N66/X66</f>
        <v>0.7009850203955712</v>
      </c>
    </row>
    <row r="67" spans="1:26" s="1" customFormat="1" ht="12.75">
      <c r="A67" s="21">
        <v>1</v>
      </c>
      <c r="B67" s="21">
        <v>62</v>
      </c>
      <c r="C67" s="21" t="s">
        <v>109</v>
      </c>
      <c r="D67" s="22">
        <v>2454</v>
      </c>
      <c r="E67" s="23">
        <v>5038051</v>
      </c>
      <c r="F67" s="23">
        <v>0</v>
      </c>
      <c r="G67" s="23">
        <f t="shared" si="0"/>
        <v>5038051</v>
      </c>
      <c r="H67" s="23">
        <v>1207813</v>
      </c>
      <c r="I67" s="23">
        <v>670880</v>
      </c>
      <c r="J67" s="23">
        <v>22178</v>
      </c>
      <c r="K67" s="23">
        <v>101679</v>
      </c>
      <c r="L67" s="23">
        <v>300939</v>
      </c>
      <c r="M67" s="23">
        <v>523677</v>
      </c>
      <c r="N67" s="24">
        <f>+G67+H67+I67+J67+K67+L67+M67</f>
        <v>7865217</v>
      </c>
      <c r="O67" s="23">
        <v>364861</v>
      </c>
      <c r="P67" s="23">
        <v>637621</v>
      </c>
      <c r="Q67" s="23">
        <v>177000</v>
      </c>
      <c r="R67" s="23">
        <v>717291</v>
      </c>
      <c r="S67" s="23">
        <v>842993</v>
      </c>
      <c r="T67" s="23">
        <v>900</v>
      </c>
      <c r="U67" s="23">
        <v>73652</v>
      </c>
      <c r="V67" s="23">
        <v>0</v>
      </c>
      <c r="W67" s="25">
        <f t="shared" si="1"/>
        <v>2814318</v>
      </c>
      <c r="X67" s="24">
        <f>W67+N67</f>
        <v>10679535</v>
      </c>
      <c r="Y67" s="26">
        <f>X67/D67</f>
        <v>4351.888753056235</v>
      </c>
      <c r="Z67" s="40">
        <f>N67/X67</f>
        <v>0.736475604977183</v>
      </c>
    </row>
    <row r="68" spans="1:26" s="1" customFormat="1" ht="12.75">
      <c r="A68" s="21">
        <v>5</v>
      </c>
      <c r="B68" s="21">
        <v>63</v>
      </c>
      <c r="C68" s="21" t="s">
        <v>110</v>
      </c>
      <c r="D68" s="22">
        <v>2400</v>
      </c>
      <c r="E68" s="23">
        <v>6976993</v>
      </c>
      <c r="F68" s="23">
        <v>0</v>
      </c>
      <c r="G68" s="23">
        <f t="shared" si="0"/>
        <v>6976993</v>
      </c>
      <c r="H68" s="23">
        <v>1992336</v>
      </c>
      <c r="I68" s="23">
        <v>259101</v>
      </c>
      <c r="J68" s="23">
        <v>139459</v>
      </c>
      <c r="K68" s="23">
        <v>284662</v>
      </c>
      <c r="L68" s="23">
        <v>1230808</v>
      </c>
      <c r="M68" s="23">
        <v>652786</v>
      </c>
      <c r="N68" s="24">
        <f>+G68+H68+I68+J68+K68+L68+M68</f>
        <v>11536145</v>
      </c>
      <c r="O68" s="23">
        <v>638320</v>
      </c>
      <c r="P68" s="23">
        <v>1187327</v>
      </c>
      <c r="Q68" s="23">
        <v>274577</v>
      </c>
      <c r="R68" s="23">
        <v>1794956</v>
      </c>
      <c r="S68" s="23">
        <v>963584</v>
      </c>
      <c r="T68" s="23">
        <v>263858</v>
      </c>
      <c r="U68" s="23">
        <v>6365</v>
      </c>
      <c r="V68" s="23">
        <v>0</v>
      </c>
      <c r="W68" s="25">
        <f t="shared" si="1"/>
        <v>5128987</v>
      </c>
      <c r="X68" s="24">
        <f>W68+N68</f>
        <v>16665132</v>
      </c>
      <c r="Y68" s="26">
        <f>X68/D68</f>
        <v>6943.805</v>
      </c>
      <c r="Z68" s="40">
        <f>N68/X68</f>
        <v>0.6922324407631455</v>
      </c>
    </row>
    <row r="69" spans="1:26" s="1" customFormat="1" ht="12.75">
      <c r="A69" s="21">
        <v>1</v>
      </c>
      <c r="B69" s="21">
        <v>64</v>
      </c>
      <c r="C69" s="21" t="s">
        <v>111</v>
      </c>
      <c r="D69" s="22">
        <v>2855</v>
      </c>
      <c r="E69" s="23">
        <v>5294617</v>
      </c>
      <c r="F69" s="23">
        <v>0</v>
      </c>
      <c r="G69" s="23">
        <f t="shared" si="0"/>
        <v>5294617</v>
      </c>
      <c r="H69" s="23">
        <v>1447587</v>
      </c>
      <c r="I69" s="23">
        <v>625535</v>
      </c>
      <c r="J69" s="23">
        <v>107673</v>
      </c>
      <c r="K69" s="23">
        <v>39413</v>
      </c>
      <c r="L69" s="23">
        <v>485084</v>
      </c>
      <c r="M69" s="23">
        <v>681654</v>
      </c>
      <c r="N69" s="24">
        <f>+G69+H69+I69+J69+K69+L69+M69</f>
        <v>8681563</v>
      </c>
      <c r="O69" s="23">
        <v>349766</v>
      </c>
      <c r="P69" s="23">
        <v>1030501</v>
      </c>
      <c r="Q69" s="23">
        <v>193872</v>
      </c>
      <c r="R69" s="23">
        <v>1248538</v>
      </c>
      <c r="S69" s="23">
        <v>1007617</v>
      </c>
      <c r="T69" s="23">
        <v>29098</v>
      </c>
      <c r="U69" s="23">
        <v>102135</v>
      </c>
      <c r="V69" s="23">
        <v>0</v>
      </c>
      <c r="W69" s="25">
        <f t="shared" si="1"/>
        <v>3961527</v>
      </c>
      <c r="X69" s="24">
        <f>W69+N69</f>
        <v>12643090</v>
      </c>
      <c r="Y69" s="26">
        <f>X69/D69</f>
        <v>4428.4028021015765</v>
      </c>
      <c r="Z69" s="40">
        <f>N69/X69</f>
        <v>0.686664652391148</v>
      </c>
    </row>
    <row r="70" spans="1:26" s="1" customFormat="1" ht="12.75">
      <c r="A70" s="21">
        <v>4</v>
      </c>
      <c r="B70" s="21">
        <v>65</v>
      </c>
      <c r="C70" s="21" t="s">
        <v>112</v>
      </c>
      <c r="D70" s="22">
        <v>9944</v>
      </c>
      <c r="E70" s="23">
        <v>26051967</v>
      </c>
      <c r="F70" s="23">
        <v>23150</v>
      </c>
      <c r="G70" s="23">
        <f t="shared" si="0"/>
        <v>26028817</v>
      </c>
      <c r="H70" s="23">
        <v>8701909</v>
      </c>
      <c r="I70" s="23">
        <v>127157</v>
      </c>
      <c r="J70" s="23">
        <v>1758109</v>
      </c>
      <c r="K70" s="23">
        <v>144016</v>
      </c>
      <c r="L70" s="23">
        <v>2275590</v>
      </c>
      <c r="M70" s="23">
        <v>1943067</v>
      </c>
      <c r="N70" s="24">
        <f>+G70+H70+I70+J70+K70+L70+M70</f>
        <v>40978665</v>
      </c>
      <c r="O70" s="23">
        <v>1457421</v>
      </c>
      <c r="P70" s="23">
        <v>3034399</v>
      </c>
      <c r="Q70" s="23">
        <v>870111</v>
      </c>
      <c r="R70" s="23">
        <v>4816411</v>
      </c>
      <c r="S70" s="23">
        <v>2131049</v>
      </c>
      <c r="T70" s="23">
        <v>721001</v>
      </c>
      <c r="U70" s="23">
        <v>124</v>
      </c>
      <c r="V70" s="23">
        <v>0</v>
      </c>
      <c r="W70" s="25">
        <f t="shared" si="1"/>
        <v>13030516</v>
      </c>
      <c r="X70" s="24">
        <f>W70+N70</f>
        <v>54009181</v>
      </c>
      <c r="Y70" s="26">
        <f>X70/D70</f>
        <v>5431.333567980691</v>
      </c>
      <c r="Z70" s="40">
        <f>N70/X70</f>
        <v>0.758735167637517</v>
      </c>
    </row>
    <row r="71" spans="1:26" s="1" customFormat="1" ht="12.75">
      <c r="A71" s="21">
        <v>2</v>
      </c>
      <c r="B71" s="21">
        <v>66</v>
      </c>
      <c r="C71" s="21" t="s">
        <v>113</v>
      </c>
      <c r="D71" s="22">
        <v>3078</v>
      </c>
      <c r="E71" s="23">
        <v>6803690</v>
      </c>
      <c r="F71" s="23">
        <v>0</v>
      </c>
      <c r="G71" s="23">
        <f>E71-F71</f>
        <v>6803690</v>
      </c>
      <c r="H71" s="23">
        <v>2790914</v>
      </c>
      <c r="I71" s="23">
        <v>714739</v>
      </c>
      <c r="J71" s="23">
        <v>600525</v>
      </c>
      <c r="K71" s="23">
        <v>204020</v>
      </c>
      <c r="L71" s="23">
        <v>813506</v>
      </c>
      <c r="M71" s="23">
        <v>452996</v>
      </c>
      <c r="N71" s="24">
        <f>+G71+H71+I71+J71+K71+L71+M71</f>
        <v>12380390</v>
      </c>
      <c r="O71" s="23">
        <v>1478911</v>
      </c>
      <c r="P71" s="23">
        <v>1073073</v>
      </c>
      <c r="Q71" s="23">
        <v>438120</v>
      </c>
      <c r="R71" s="23">
        <v>1229968</v>
      </c>
      <c r="S71" s="23">
        <v>801280</v>
      </c>
      <c r="T71" s="23">
        <v>34413</v>
      </c>
      <c r="U71" s="23">
        <v>0</v>
      </c>
      <c r="V71" s="23">
        <v>8002</v>
      </c>
      <c r="W71" s="25">
        <f>+O71+P71+Q71+R71+S71+T71+U71-V71</f>
        <v>5047763</v>
      </c>
      <c r="X71" s="24">
        <f>W71+N71</f>
        <v>17428153</v>
      </c>
      <c r="Y71" s="26">
        <f>X71/D71</f>
        <v>5662.167966211826</v>
      </c>
      <c r="Z71" s="40">
        <f>N71/X71</f>
        <v>0.7103673005395351</v>
      </c>
    </row>
    <row r="72" spans="1:26" s="52" customFormat="1" ht="12.75" customHeight="1">
      <c r="A72" s="77"/>
      <c r="B72" s="78"/>
      <c r="C72" s="79"/>
      <c r="D72" s="80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81"/>
      <c r="X72" s="25"/>
      <c r="Y72" s="82"/>
      <c r="Z72" s="83"/>
    </row>
    <row r="73" spans="1:26" s="35" customFormat="1" ht="15.75" customHeight="1" thickBot="1">
      <c r="A73" s="28"/>
      <c r="B73" s="29"/>
      <c r="C73" s="30" t="s">
        <v>114</v>
      </c>
      <c r="D73" s="31">
        <f>SUM(D6:D72)</f>
        <v>725027</v>
      </c>
      <c r="E73" s="32">
        <f aca="true" t="shared" si="2" ref="E73:S73">SUM(E6:E72)</f>
        <v>1777287267</v>
      </c>
      <c r="F73" s="32">
        <f t="shared" si="2"/>
        <v>3473587</v>
      </c>
      <c r="G73" s="32">
        <f t="shared" si="2"/>
        <v>1773813680</v>
      </c>
      <c r="H73" s="32">
        <f t="shared" si="2"/>
        <v>593098485</v>
      </c>
      <c r="I73" s="32">
        <f t="shared" si="2"/>
        <v>85498909</v>
      </c>
      <c r="J73" s="32">
        <f t="shared" si="2"/>
        <v>83571880</v>
      </c>
      <c r="K73" s="32">
        <f t="shared" si="2"/>
        <v>19730350</v>
      </c>
      <c r="L73" s="32">
        <f t="shared" si="2"/>
        <v>164545134</v>
      </c>
      <c r="M73" s="32">
        <f t="shared" si="2"/>
        <v>143490128</v>
      </c>
      <c r="N73" s="32">
        <f t="shared" si="2"/>
        <v>2863748566</v>
      </c>
      <c r="O73" s="32">
        <f t="shared" si="2"/>
        <v>99034217</v>
      </c>
      <c r="P73" s="32">
        <f t="shared" si="2"/>
        <v>251326024</v>
      </c>
      <c r="Q73" s="32">
        <f t="shared" si="2"/>
        <v>45344431</v>
      </c>
      <c r="R73" s="32">
        <f t="shared" si="2"/>
        <v>348702417</v>
      </c>
      <c r="S73" s="32">
        <f t="shared" si="2"/>
        <v>240056266</v>
      </c>
      <c r="T73" s="32">
        <f>SUM(T6:T72)</f>
        <v>47637227</v>
      </c>
      <c r="U73" s="32">
        <f>SUM(U6:U72)</f>
        <v>11179122</v>
      </c>
      <c r="V73" s="32">
        <f>SUM(V6:V72)</f>
        <v>7318888</v>
      </c>
      <c r="W73" s="33">
        <f>SUM(W6:W72)</f>
        <v>1035960816</v>
      </c>
      <c r="X73" s="32">
        <f>SUM(X6:X72)</f>
        <v>3899709382</v>
      </c>
      <c r="Y73" s="32">
        <f>X73/D73</f>
        <v>5378.7091818649515</v>
      </c>
      <c r="Z73" s="34">
        <f>N73/X73</f>
        <v>0.7343492259239333</v>
      </c>
    </row>
    <row r="74" spans="1:41" s="35" customFormat="1" ht="10.5" customHeight="1" thickTop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</row>
    <row r="75" spans="1:41" s="35" customFormat="1" ht="12.75" customHeight="1">
      <c r="A75" s="56">
        <v>26</v>
      </c>
      <c r="B75" s="57"/>
      <c r="C75" s="58" t="s">
        <v>125</v>
      </c>
      <c r="D75" s="59">
        <v>143960</v>
      </c>
      <c r="E75" s="60">
        <v>347564438</v>
      </c>
      <c r="F75" s="60">
        <v>275967</v>
      </c>
      <c r="G75" s="60">
        <v>347288471</v>
      </c>
      <c r="H75" s="60">
        <v>93594551</v>
      </c>
      <c r="I75" s="61">
        <v>21189366</v>
      </c>
      <c r="J75" s="60">
        <v>10048112</v>
      </c>
      <c r="K75" s="60">
        <v>4709164</v>
      </c>
      <c r="L75" s="60">
        <v>25919062</v>
      </c>
      <c r="M75" s="60">
        <v>25576219</v>
      </c>
      <c r="N75" s="61">
        <v>528324945</v>
      </c>
      <c r="O75" s="60">
        <v>17390116</v>
      </c>
      <c r="P75" s="60">
        <v>45882273</v>
      </c>
      <c r="Q75" s="60">
        <v>8556172</v>
      </c>
      <c r="R75" s="60">
        <v>53143100</v>
      </c>
      <c r="S75" s="60">
        <v>52208976</v>
      </c>
      <c r="T75" s="60">
        <v>4711745</v>
      </c>
      <c r="U75" s="60">
        <v>2208101</v>
      </c>
      <c r="V75" s="60">
        <v>627784</v>
      </c>
      <c r="W75" s="61">
        <v>183472699</v>
      </c>
      <c r="X75" s="60">
        <v>711797644</v>
      </c>
      <c r="Y75" s="24">
        <v>4944.412642400667</v>
      </c>
      <c r="Z75" s="63">
        <v>0.7422403676851732</v>
      </c>
      <c r="AA75" s="52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</row>
    <row r="76" spans="1:41" s="35" customFormat="1" ht="12.75" customHeight="1">
      <c r="A76" s="56">
        <v>15</v>
      </c>
      <c r="B76" s="57" t="s">
        <v>129</v>
      </c>
      <c r="C76" s="58" t="s">
        <v>115</v>
      </c>
      <c r="D76" s="59">
        <v>152849</v>
      </c>
      <c r="E76" s="60">
        <v>372333166</v>
      </c>
      <c r="F76" s="60">
        <v>457356</v>
      </c>
      <c r="G76" s="60">
        <v>371875810</v>
      </c>
      <c r="H76" s="60">
        <v>133563684</v>
      </c>
      <c r="I76" s="61">
        <v>19706801</v>
      </c>
      <c r="J76" s="60">
        <v>15457582</v>
      </c>
      <c r="K76" s="60">
        <v>5259741</v>
      </c>
      <c r="L76" s="60">
        <v>34464825</v>
      </c>
      <c r="M76" s="60">
        <v>31798017</v>
      </c>
      <c r="N76" s="61">
        <v>612126460</v>
      </c>
      <c r="O76" s="60">
        <v>15995045</v>
      </c>
      <c r="P76" s="60">
        <v>51854107</v>
      </c>
      <c r="Q76" s="60">
        <v>9716571</v>
      </c>
      <c r="R76" s="60">
        <v>67470120</v>
      </c>
      <c r="S76" s="60">
        <v>55450309</v>
      </c>
      <c r="T76" s="60">
        <v>7485198</v>
      </c>
      <c r="U76" s="60">
        <v>5066566</v>
      </c>
      <c r="V76" s="60">
        <v>1367168</v>
      </c>
      <c r="W76" s="61">
        <v>211670748</v>
      </c>
      <c r="X76" s="60">
        <v>823797208</v>
      </c>
      <c r="Y76" s="24">
        <v>5389.614639284523</v>
      </c>
      <c r="Z76" s="63">
        <v>0.7430547883090179</v>
      </c>
      <c r="AA76" s="52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</row>
    <row r="77" spans="1:41" s="35" customFormat="1" ht="12.75" customHeight="1">
      <c r="A77" s="56">
        <v>10</v>
      </c>
      <c r="B77" s="64"/>
      <c r="C77" s="65" t="s">
        <v>116</v>
      </c>
      <c r="D77" s="59">
        <v>131070</v>
      </c>
      <c r="E77" s="60">
        <v>334200501</v>
      </c>
      <c r="F77" s="60">
        <v>398339</v>
      </c>
      <c r="G77" s="60">
        <v>333802162</v>
      </c>
      <c r="H77" s="60">
        <v>105943227</v>
      </c>
      <c r="I77" s="61">
        <v>14271135</v>
      </c>
      <c r="J77" s="60">
        <v>25165390</v>
      </c>
      <c r="K77" s="60">
        <v>2718232</v>
      </c>
      <c r="L77" s="60">
        <v>28578951</v>
      </c>
      <c r="M77" s="60">
        <v>34826905</v>
      </c>
      <c r="N77" s="61">
        <v>545306002</v>
      </c>
      <c r="O77" s="60">
        <v>12860226</v>
      </c>
      <c r="P77" s="60">
        <v>50135422</v>
      </c>
      <c r="Q77" s="60">
        <v>8252169</v>
      </c>
      <c r="R77" s="60">
        <v>69822873</v>
      </c>
      <c r="S77" s="60">
        <v>40426118</v>
      </c>
      <c r="T77" s="60">
        <v>7430789</v>
      </c>
      <c r="U77" s="60">
        <v>2245278</v>
      </c>
      <c r="V77" s="60">
        <v>767272</v>
      </c>
      <c r="W77" s="61">
        <v>190405603</v>
      </c>
      <c r="X77" s="60">
        <v>735711605</v>
      </c>
      <c r="Y77" s="24">
        <v>5613.119745174335</v>
      </c>
      <c r="Z77" s="63">
        <v>0.7411953247631591</v>
      </c>
      <c r="AA77" s="52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</row>
    <row r="78" spans="1:41" s="35" customFormat="1" ht="12.75" customHeight="1">
      <c r="A78" s="56">
        <v>5</v>
      </c>
      <c r="B78" s="57"/>
      <c r="C78" s="58" t="s">
        <v>117</v>
      </c>
      <c r="D78" s="59">
        <v>131811</v>
      </c>
      <c r="E78" s="60">
        <v>327504374</v>
      </c>
      <c r="F78" s="60">
        <v>805195</v>
      </c>
      <c r="G78" s="60">
        <v>326699179</v>
      </c>
      <c r="H78" s="60">
        <v>101372293</v>
      </c>
      <c r="I78" s="61">
        <v>11832713</v>
      </c>
      <c r="J78" s="60">
        <v>7242976</v>
      </c>
      <c r="K78" s="60">
        <v>3126492</v>
      </c>
      <c r="L78" s="60">
        <v>35263280</v>
      </c>
      <c r="M78" s="60">
        <v>24159199</v>
      </c>
      <c r="N78" s="61">
        <v>509696132</v>
      </c>
      <c r="O78" s="60">
        <v>18222103</v>
      </c>
      <c r="P78" s="60">
        <v>41203148</v>
      </c>
      <c r="Q78" s="60">
        <v>9050335</v>
      </c>
      <c r="R78" s="60">
        <v>74335659</v>
      </c>
      <c r="S78" s="60">
        <v>33566536</v>
      </c>
      <c r="T78" s="60">
        <v>17791662</v>
      </c>
      <c r="U78" s="60">
        <v>219262</v>
      </c>
      <c r="V78" s="60">
        <v>815343</v>
      </c>
      <c r="W78" s="61">
        <v>193573362</v>
      </c>
      <c r="X78" s="60">
        <v>703269494</v>
      </c>
      <c r="Y78" s="24">
        <v>5335.438574929255</v>
      </c>
      <c r="Z78" s="63">
        <v>0.7247522270602</v>
      </c>
      <c r="AA78" s="52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</row>
    <row r="79" spans="1:41" s="35" customFormat="1" ht="12.75" customHeight="1">
      <c r="A79" s="56">
        <v>10</v>
      </c>
      <c r="B79" s="64"/>
      <c r="C79" s="66" t="s">
        <v>118</v>
      </c>
      <c r="D79" s="59">
        <v>165337</v>
      </c>
      <c r="E79" s="60">
        <v>395684788</v>
      </c>
      <c r="F79" s="60">
        <v>1536730</v>
      </c>
      <c r="G79" s="60">
        <v>394148058</v>
      </c>
      <c r="H79" s="60">
        <v>158624730</v>
      </c>
      <c r="I79" s="61">
        <v>18498894</v>
      </c>
      <c r="J79" s="60">
        <v>25657820</v>
      </c>
      <c r="K79" s="60">
        <v>3916721</v>
      </c>
      <c r="L79" s="60">
        <v>40319016</v>
      </c>
      <c r="M79" s="60">
        <v>27129788</v>
      </c>
      <c r="N79" s="61">
        <v>668295027</v>
      </c>
      <c r="O79" s="60">
        <v>34566727</v>
      </c>
      <c r="P79" s="60">
        <v>62251074</v>
      </c>
      <c r="Q79" s="60">
        <v>9769184</v>
      </c>
      <c r="R79" s="60">
        <v>83930665</v>
      </c>
      <c r="S79" s="60">
        <v>58404327</v>
      </c>
      <c r="T79" s="60">
        <v>10217833</v>
      </c>
      <c r="U79" s="60">
        <v>1439915</v>
      </c>
      <c r="V79" s="60">
        <v>3741321</v>
      </c>
      <c r="W79" s="61">
        <v>256838404</v>
      </c>
      <c r="X79" s="60">
        <v>925133431</v>
      </c>
      <c r="Y79" s="24">
        <v>5595.441014412987</v>
      </c>
      <c r="Z79" s="63">
        <v>0.7223769075965865</v>
      </c>
      <c r="AA79" s="52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</row>
    <row r="80" spans="1:41" s="35" customFormat="1" ht="9.75" customHeight="1">
      <c r="A80" s="67"/>
      <c r="B80" s="67"/>
      <c r="C80" s="68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24"/>
      <c r="Z80" s="24"/>
      <c r="AA80" s="52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</row>
    <row r="81" spans="1:41" s="35" customFormat="1" ht="15.75" customHeight="1" thickBot="1">
      <c r="A81" s="84">
        <f>SUM(A75:A80)</f>
        <v>66</v>
      </c>
      <c r="B81" s="69"/>
      <c r="C81" s="70" t="s">
        <v>114</v>
      </c>
      <c r="D81" s="85">
        <f aca="true" t="shared" si="3" ref="D81:I81">SUM(D75:D80)</f>
        <v>725027</v>
      </c>
      <c r="E81" s="86">
        <f t="shared" si="3"/>
        <v>1777287267</v>
      </c>
      <c r="F81" s="86">
        <f t="shared" si="3"/>
        <v>3473587</v>
      </c>
      <c r="G81" s="86">
        <f t="shared" si="3"/>
        <v>1773813680</v>
      </c>
      <c r="H81" s="86">
        <f t="shared" si="3"/>
        <v>593098485</v>
      </c>
      <c r="I81" s="87">
        <f t="shared" si="3"/>
        <v>85498909</v>
      </c>
      <c r="J81" s="71">
        <f>SUM(J75:J80)</f>
        <v>83571880</v>
      </c>
      <c r="K81" s="71">
        <f>SUM(K75:K80)</f>
        <v>19730350</v>
      </c>
      <c r="L81" s="71">
        <f>SUM(L75:L80)</f>
        <v>164545134</v>
      </c>
      <c r="M81" s="71">
        <f>SUM(M75:M80)</f>
        <v>143490128</v>
      </c>
      <c r="N81" s="87">
        <f>SUM(N75:N80)</f>
        <v>2863748566</v>
      </c>
      <c r="O81" s="71">
        <f aca="true" t="shared" si="4" ref="O81:W81">SUM(O75:O80)</f>
        <v>99034217</v>
      </c>
      <c r="P81" s="71">
        <f t="shared" si="4"/>
        <v>251326024</v>
      </c>
      <c r="Q81" s="71">
        <f t="shared" si="4"/>
        <v>45344431</v>
      </c>
      <c r="R81" s="71">
        <f t="shared" si="4"/>
        <v>348702417</v>
      </c>
      <c r="S81" s="71">
        <f t="shared" si="4"/>
        <v>240056266</v>
      </c>
      <c r="T81" s="71">
        <f t="shared" si="4"/>
        <v>47637227</v>
      </c>
      <c r="U81" s="71">
        <f t="shared" si="4"/>
        <v>11179122</v>
      </c>
      <c r="V81" s="71">
        <f t="shared" si="4"/>
        <v>7318888</v>
      </c>
      <c r="W81" s="87">
        <f t="shared" si="4"/>
        <v>1035960816</v>
      </c>
      <c r="X81" s="71">
        <f>SUM(X75:X80)</f>
        <v>3899709382</v>
      </c>
      <c r="Y81" s="72" t="e">
        <f>X81/#REF!</f>
        <v>#REF!</v>
      </c>
      <c r="Z81" s="73">
        <f>N81/X81</f>
        <v>0.7343492259239333</v>
      </c>
      <c r="AA81" s="74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</row>
    <row r="82" spans="1:41" ht="13.5" thickTop="1">
      <c r="A82" s="51"/>
      <c r="B82" s="52"/>
      <c r="C82" s="53"/>
      <c r="D82" s="52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6"/>
      <c r="X82" s="75"/>
      <c r="Y82" s="75"/>
      <c r="Z82" s="75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</row>
  </sheetData>
  <mergeCells count="1">
    <mergeCell ref="A2:A5"/>
  </mergeCells>
  <printOptions horizontalCentered="1"/>
  <pageMargins left="0.25" right="0.25" top="0.75" bottom="0.5" header="0.5" footer="0"/>
  <pageSetup horizontalDpi="600" verticalDpi="600" orientation="portrait" paperSize="5" scale="90" r:id="rId1"/>
  <headerFooter alignWithMargins="0">
    <oddHeader>&amp;C&amp;14"Seventy Percent" Instructional Evaluation by District - General Fund - FY 2001-2002</oddHeader>
  </headerFooter>
  <colBreaks count="2" manualBreakCount="2">
    <brk id="9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2003-11-25T19:10:38Z</cp:lastPrinted>
  <dcterms:created xsi:type="dcterms:W3CDTF">2001-09-18T20:13:37Z</dcterms:created>
  <dcterms:modified xsi:type="dcterms:W3CDTF">2003-11-25T19:33:53Z</dcterms:modified>
  <cp:category/>
  <cp:version/>
  <cp:contentType/>
  <cp:contentStatus/>
</cp:coreProperties>
</file>