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0" windowWidth="9015" windowHeight="9480" activeTab="0"/>
  </bookViews>
  <sheets>
    <sheet name="Expend by Group" sheetId="1" r:id="rId1"/>
  </sheets>
  <definedNames>
    <definedName name="_xlnm.Print_Titles" localSheetId="0">'Expend by Group'!$A:$C,'Expend by Group'!$1:$3</definedName>
  </definedNames>
  <calcPr fullCalcOnLoad="1"/>
</workbook>
</file>

<file path=xl/sharedStrings.xml><?xml version="1.0" encoding="utf-8"?>
<sst xmlns="http://schemas.openxmlformats.org/spreadsheetml/2006/main" count="177" uniqueCount="149">
  <si>
    <t>LEA</t>
  </si>
  <si>
    <t>Other Instructional Programs</t>
  </si>
  <si>
    <t>Special Programs</t>
  </si>
  <si>
    <t>Instructional Staff Services</t>
  </si>
  <si>
    <t>School Administration</t>
  </si>
  <si>
    <t>Business Services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</si>
  <si>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</si>
  <si>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</si>
  <si>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</si>
  <si>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</si>
  <si>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</si>
  <si>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</t>
  </si>
  <si>
    <t xml:space="preserve">Pupil Support Programs </t>
  </si>
  <si>
    <t>Operations &amp; Maintenance</t>
  </si>
  <si>
    <t>Debt Service</t>
  </si>
  <si>
    <t>Total Instruction</t>
  </si>
  <si>
    <t>Total Support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</si>
  <si>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</si>
  <si>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</si>
  <si>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</si>
  <si>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</si>
  <si>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</si>
  <si>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</si>
  <si>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Regular Education</t>
  </si>
  <si>
    <t>Special Education</t>
  </si>
  <si>
    <t>Vocational Education</t>
  </si>
  <si>
    <t>Adult Education</t>
  </si>
  <si>
    <r>
      <t xml:space="preserve">Classroom Instruction </t>
    </r>
    <r>
      <rPr>
        <sz val="10"/>
        <rFont val="Arial Narrow"/>
        <family val="2"/>
      </rPr>
      <t>(subset of Instruction)</t>
    </r>
  </si>
  <si>
    <t>Total Expenditures</t>
  </si>
  <si>
    <t>Per Pupil</t>
  </si>
  <si>
    <t>DISTRICT</t>
  </si>
  <si>
    <t>General Administration</t>
  </si>
  <si>
    <t>Facility Acquisition &amp; Construction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</si>
  <si>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</si>
  <si>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</si>
  <si>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</si>
  <si>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</si>
  <si>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</si>
  <si>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</si>
  <si>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</si>
  <si>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1241</t>
  </si>
  <si>
    <t>Group Code 1251</t>
  </si>
  <si>
    <t>Group Code 1261</t>
  </si>
  <si>
    <t>Group Code 1235</t>
  </si>
  <si>
    <t>Group Code 1271</t>
  </si>
  <si>
    <t>Group Code 1281</t>
  </si>
  <si>
    <t>Oct. 2006 Elementary Secondary Membership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</si>
  <si>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</si>
  <si>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</si>
  <si>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</si>
  <si>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</si>
  <si>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</si>
  <si>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</si>
  <si>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</si>
  <si>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</si>
  <si>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</si>
  <si>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</si>
  <si>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</si>
  <si>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</si>
  <si>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</si>
  <si>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</si>
  <si>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</si>
  <si>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</si>
  <si>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</si>
  <si>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</si>
  <si>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</si>
  <si>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</si>
  <si>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</si>
  <si>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</si>
  <si>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</si>
  <si>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</si>
  <si>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</si>
  <si>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</si>
  <si>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</si>
  <si>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</si>
  <si>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</si>
  <si>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</si>
  <si>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</si>
  <si>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</si>
  <si>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</si>
  <si>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</si>
  <si>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</si>
  <si>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</si>
  <si>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</si>
  <si>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</si>
  <si>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</si>
  <si>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</si>
  <si>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</si>
  <si>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</si>
  <si>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</si>
  <si>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</si>
  <si>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</si>
  <si>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</si>
  <si>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</si>
  <si>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</si>
  <si>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</si>
  <si>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</si>
  <si>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</si>
  <si>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</si>
  <si>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</si>
  <si>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</si>
  <si>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</si>
  <si>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</si>
  <si>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</si>
  <si>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</si>
  <si>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</si>
  <si>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</si>
  <si>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</si>
  <si>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</si>
  <si>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</si>
  <si>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</si>
  <si>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</si>
  <si>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</si>
  <si>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</si>
  <si>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</si>
  <si>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</si>
  <si>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</si>
  <si>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</si>
  <si>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</si>
  <si>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</si>
  <si>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</si>
  <si>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</si>
  <si>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</si>
  <si>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</si>
  <si>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</si>
  <si>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</si>
  <si>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</si>
  <si>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</si>
  <si>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</si>
  <si>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</si>
  <si>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</si>
  <si>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</si>
  <si>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</si>
  <si>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</si>
  <si>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</si>
  <si>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</si>
  <si>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</si>
  <si>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</si>
  <si>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</si>
  <si>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</si>
  <si>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</si>
  <si>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</si>
  <si>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</si>
  <si>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</si>
  <si>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</si>
  <si>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</si>
  <si>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 xml:space="preserve"> Total Districts</t>
  </si>
  <si>
    <t>EXPENDITURES BY GROUP</t>
  </si>
  <si>
    <t>2006-2007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</si>
</sst>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  <numFmt numFmtId="171" formatCode="&quot;$&quot;#,##0.00"/>
    <numFmt numFmtId="172" formatCode="&quot;$&quot;#,##0.0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b/>
      <sz val="20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/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22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2" borderId="1" xfId="19" applyFont="1" applyFill="1" applyBorder="1" applyAlignment="1">
      <alignment horizontal="center" wrapText="1"/>
      <protection/>
    </xf>
    <xf numFmtId="0" fontId="4" fillId="0" borderId="2" xfId="19" applyFont="1" applyFill="1" applyBorder="1" applyAlignment="1">
      <alignment horizontal="center" wrapText="1"/>
      <protection/>
    </xf>
    <xf numFmtId="0" fontId="4" fillId="3" borderId="2" xfId="19" applyFont="1" applyFill="1" applyBorder="1" applyAlignment="1">
      <alignment horizontal="center" wrapText="1"/>
      <protection/>
    </xf>
    <xf numFmtId="0" fontId="4" fillId="4" borderId="2" xfId="19" applyFont="1" applyFill="1" applyBorder="1" applyAlignment="1">
      <alignment horizontal="center" wrapText="1"/>
      <protection/>
    </xf>
    <xf numFmtId="0" fontId="5" fillId="5" borderId="2" xfId="19" applyFont="1" applyFill="1" applyBorder="1" applyAlignment="1">
      <alignment horizontal="center" wrapText="1"/>
      <protection/>
    </xf>
    <xf numFmtId="0" fontId="4" fillId="2" borderId="3" xfId="19" applyFont="1" applyFill="1" applyBorder="1" applyAlignment="1">
      <alignment horizontal="center"/>
      <protection/>
    </xf>
    <xf numFmtId="170" fontId="4" fillId="0" borderId="4" xfId="19" applyNumberFormat="1" applyFont="1" applyFill="1" applyBorder="1" applyAlignment="1">
      <alignment horizontal="right" wrapText="1"/>
      <protection/>
    </xf>
    <xf numFmtId="170" fontId="4" fillId="0" borderId="5" xfId="19" applyNumberFormat="1" applyFont="1" applyFill="1" applyBorder="1" applyAlignment="1">
      <alignment horizontal="right" wrapText="1"/>
      <protection/>
    </xf>
    <xf numFmtId="170" fontId="4" fillId="6" borderId="4" xfId="19" applyNumberFormat="1" applyFont="1" applyFill="1" applyBorder="1" applyAlignment="1">
      <alignment horizontal="right" wrapText="1"/>
      <protection/>
    </xf>
    <xf numFmtId="170" fontId="4" fillId="6" borderId="5" xfId="19" applyNumberFormat="1" applyFont="1" applyFill="1" applyBorder="1" applyAlignment="1">
      <alignment horizontal="right" wrapText="1"/>
      <protection/>
    </xf>
    <xf numFmtId="170" fontId="4" fillId="7" borderId="4" xfId="19" applyNumberFormat="1" applyFont="1" applyFill="1" applyBorder="1" applyAlignment="1">
      <alignment horizontal="right" wrapText="1"/>
      <protection/>
    </xf>
    <xf numFmtId="170" fontId="4" fillId="7" borderId="5" xfId="19" applyNumberFormat="1" applyFont="1" applyFill="1" applyBorder="1" applyAlignment="1">
      <alignment horizontal="right" wrapText="1"/>
      <protection/>
    </xf>
    <xf numFmtId="170" fontId="2" fillId="5" borderId="6" xfId="0" applyNumberFormat="1" applyFont="1" applyFill="1" applyBorder="1" applyAlignment="1">
      <alignment/>
    </xf>
    <xf numFmtId="170" fontId="4" fillId="8" borderId="5" xfId="19" applyNumberFormat="1" applyFont="1" applyFill="1" applyBorder="1" applyAlignment="1">
      <alignment horizontal="right" wrapText="1"/>
      <protection/>
    </xf>
    <xf numFmtId="170" fontId="2" fillId="9" borderId="6" xfId="0" applyNumberFormat="1" applyFont="1" applyFill="1" applyBorder="1" applyAlignment="1">
      <alignment/>
    </xf>
    <xf numFmtId="170" fontId="4" fillId="10" borderId="5" xfId="19" applyNumberFormat="1" applyFont="1" applyFill="1" applyBorder="1" applyAlignment="1">
      <alignment horizontal="right" wrapText="1"/>
      <protection/>
    </xf>
    <xf numFmtId="170" fontId="4" fillId="0" borderId="7" xfId="19" applyNumberFormat="1" applyFont="1" applyFill="1" applyBorder="1" applyAlignment="1">
      <alignment horizontal="right" wrapText="1"/>
      <protection/>
    </xf>
    <xf numFmtId="170" fontId="4" fillId="6" borderId="1" xfId="19" applyNumberFormat="1" applyFont="1" applyFill="1" applyBorder="1" applyAlignment="1">
      <alignment horizontal="right" wrapText="1"/>
      <protection/>
    </xf>
    <xf numFmtId="170" fontId="4" fillId="6" borderId="7" xfId="19" applyNumberFormat="1" applyFont="1" applyFill="1" applyBorder="1" applyAlignment="1">
      <alignment horizontal="right" wrapText="1"/>
      <protection/>
    </xf>
    <xf numFmtId="170" fontId="4" fillId="7" borderId="1" xfId="19" applyNumberFormat="1" applyFont="1" applyFill="1" applyBorder="1" applyAlignment="1">
      <alignment horizontal="right" wrapText="1"/>
      <protection/>
    </xf>
    <xf numFmtId="170" fontId="4" fillId="7" borderId="7" xfId="19" applyNumberFormat="1" applyFont="1" applyFill="1" applyBorder="1" applyAlignment="1">
      <alignment horizontal="right" wrapText="1"/>
      <protection/>
    </xf>
    <xf numFmtId="170" fontId="2" fillId="5" borderId="1" xfId="0" applyNumberFormat="1" applyFont="1" applyFill="1" applyBorder="1" applyAlignment="1">
      <alignment/>
    </xf>
    <xf numFmtId="170" fontId="4" fillId="8" borderId="7" xfId="19" applyNumberFormat="1" applyFont="1" applyFill="1" applyBorder="1" applyAlignment="1">
      <alignment horizontal="right" wrapText="1"/>
      <protection/>
    </xf>
    <xf numFmtId="170" fontId="4" fillId="10" borderId="7" xfId="19" applyNumberFormat="1" applyFont="1" applyFill="1" applyBorder="1" applyAlignment="1">
      <alignment horizontal="right" wrapText="1"/>
      <protection/>
    </xf>
    <xf numFmtId="170" fontId="4" fillId="8" borderId="4" xfId="19" applyNumberFormat="1" applyFont="1" applyFill="1" applyBorder="1" applyAlignment="1">
      <alignment horizontal="right" wrapText="1"/>
      <protection/>
    </xf>
    <xf numFmtId="170" fontId="4" fillId="10" borderId="4" xfId="19" applyNumberFormat="1" applyFont="1" applyFill="1" applyBorder="1" applyAlignment="1">
      <alignment horizontal="right" wrapText="1"/>
      <protection/>
    </xf>
    <xf numFmtId="0" fontId="4" fillId="2" borderId="8" xfId="19" applyFont="1" applyFill="1" applyBorder="1" applyAlignment="1">
      <alignment horizontal="center"/>
      <protection/>
    </xf>
    <xf numFmtId="0" fontId="4" fillId="0" borderId="9" xfId="19" applyFont="1" applyFill="1" applyBorder="1" applyAlignment="1">
      <alignment horizontal="right" wrapText="1"/>
      <protection/>
    </xf>
    <xf numFmtId="0" fontId="4" fillId="0" borderId="10" xfId="19" applyFont="1" applyFill="1" applyBorder="1" applyAlignment="1">
      <alignment horizontal="right" wrapText="1"/>
      <protection/>
    </xf>
    <xf numFmtId="0" fontId="4" fillId="0" borderId="11" xfId="19" applyFont="1" applyFill="1" applyBorder="1" applyAlignment="1">
      <alignment horizontal="right" wrapText="1"/>
      <protection/>
    </xf>
    <xf numFmtId="0" fontId="5" fillId="9" borderId="8" xfId="19" applyFont="1" applyFill="1" applyBorder="1" applyAlignment="1">
      <alignment horizontal="center" wrapText="1"/>
      <protection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3" fontId="3" fillId="11" borderId="15" xfId="0" applyNumberFormat="1" applyFont="1" applyFill="1" applyBorder="1" applyAlignment="1">
      <alignment/>
    </xf>
    <xf numFmtId="170" fontId="3" fillId="0" borderId="15" xfId="0" applyNumberFormat="1" applyFont="1" applyBorder="1" applyAlignment="1">
      <alignment/>
    </xf>
    <xf numFmtId="170" fontId="3" fillId="3" borderId="15" xfId="0" applyNumberFormat="1" applyFont="1" applyFill="1" applyBorder="1" applyAlignment="1">
      <alignment/>
    </xf>
    <xf numFmtId="170" fontId="3" fillId="4" borderId="15" xfId="0" applyNumberFormat="1" applyFont="1" applyFill="1" applyBorder="1" applyAlignment="1">
      <alignment/>
    </xf>
    <xf numFmtId="170" fontId="3" fillId="5" borderId="15" xfId="0" applyNumberFormat="1" applyFont="1" applyFill="1" applyBorder="1" applyAlignment="1">
      <alignment/>
    </xf>
    <xf numFmtId="170" fontId="3" fillId="9" borderId="15" xfId="0" applyNumberFormat="1" applyFont="1" applyFill="1" applyBorder="1" applyAlignment="1">
      <alignment/>
    </xf>
    <xf numFmtId="170" fontId="5" fillId="10" borderId="15" xfId="19" applyNumberFormat="1" applyFont="1" applyFill="1" applyBorder="1" applyAlignment="1">
      <alignment horizontal="right" wrapText="1"/>
      <protection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170" fontId="3" fillId="0" borderId="21" xfId="0" applyNumberFormat="1" applyFont="1" applyBorder="1" applyAlignment="1">
      <alignment/>
    </xf>
    <xf numFmtId="170" fontId="4" fillId="0" borderId="6" xfId="19" applyNumberFormat="1" applyFont="1" applyFill="1" applyBorder="1" applyAlignment="1">
      <alignment horizontal="right" wrapText="1"/>
      <protection/>
    </xf>
    <xf numFmtId="170" fontId="4" fillId="0" borderId="1" xfId="19" applyNumberFormat="1" applyFont="1" applyFill="1" applyBorder="1" applyAlignment="1">
      <alignment horizontal="right" wrapText="1"/>
      <protection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2" fillId="2" borderId="2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70" fontId="3" fillId="0" borderId="25" xfId="0" applyNumberFormat="1" applyFont="1" applyBorder="1" applyAlignment="1">
      <alignment/>
    </xf>
    <xf numFmtId="170" fontId="3" fillId="3" borderId="1" xfId="0" applyNumberFormat="1" applyFont="1" applyFill="1" applyBorder="1" applyAlignment="1">
      <alignment/>
    </xf>
    <xf numFmtId="170" fontId="2" fillId="3" borderId="2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3" borderId="15" xfId="0" applyNumberFormat="1" applyFont="1" applyFill="1" applyBorder="1" applyAlignment="1">
      <alignment/>
    </xf>
    <xf numFmtId="170" fontId="2" fillId="4" borderId="26" xfId="0" applyNumberFormat="1" applyFont="1" applyFill="1" applyBorder="1" applyAlignment="1">
      <alignment/>
    </xf>
    <xf numFmtId="170" fontId="3" fillId="4" borderId="1" xfId="0" applyNumberFormat="1" applyFont="1" applyFill="1" applyBorder="1" applyAlignment="1">
      <alignment/>
    </xf>
    <xf numFmtId="3" fontId="3" fillId="4" borderId="15" xfId="0" applyNumberFormat="1" applyFont="1" applyFill="1" applyBorder="1" applyAlignment="1">
      <alignment/>
    </xf>
    <xf numFmtId="170" fontId="3" fillId="9" borderId="3" xfId="0" applyNumberFormat="1" applyFont="1" applyFill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27" xfId="0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170" fontId="5" fillId="6" borderId="4" xfId="19" applyNumberFormat="1" applyFont="1" applyFill="1" applyBorder="1" applyAlignment="1">
      <alignment horizontal="right" wrapText="1"/>
      <protection/>
    </xf>
    <xf numFmtId="170" fontId="4" fillId="0" borderId="28" xfId="19" applyNumberFormat="1" applyFont="1" applyFill="1" applyBorder="1" applyAlignment="1">
      <alignment horizontal="right" wrapText="1"/>
      <protection/>
    </xf>
    <xf numFmtId="170" fontId="3" fillId="0" borderId="6" xfId="0" applyNumberFormat="1" applyFont="1" applyBorder="1" applyAlignment="1">
      <alignment/>
    </xf>
    <xf numFmtId="170" fontId="4" fillId="7" borderId="28" xfId="19" applyNumberFormat="1" applyFont="1" applyFill="1" applyBorder="1" applyAlignment="1">
      <alignment horizontal="right" wrapText="1"/>
      <protection/>
    </xf>
    <xf numFmtId="170" fontId="5" fillId="7" borderId="15" xfId="19" applyNumberFormat="1" applyFont="1" applyFill="1" applyBorder="1" applyAlignment="1">
      <alignment horizontal="right" wrapText="1"/>
      <protection/>
    </xf>
    <xf numFmtId="170" fontId="4" fillId="7" borderId="6" xfId="19" applyNumberFormat="1" applyFont="1" applyFill="1" applyBorder="1" applyAlignment="1">
      <alignment horizontal="right" wrapText="1"/>
      <protection/>
    </xf>
    <xf numFmtId="170" fontId="4" fillId="8" borderId="28" xfId="19" applyNumberFormat="1" applyFont="1" applyFill="1" applyBorder="1" applyAlignment="1">
      <alignment horizontal="right" wrapText="1"/>
      <protection/>
    </xf>
    <xf numFmtId="170" fontId="5" fillId="8" borderId="15" xfId="19" applyNumberFormat="1" applyFont="1" applyFill="1" applyBorder="1" applyAlignment="1">
      <alignment horizontal="right" wrapText="1"/>
      <protection/>
    </xf>
    <xf numFmtId="170" fontId="2" fillId="0" borderId="29" xfId="0" applyNumberFormat="1" applyFont="1" applyBorder="1" applyAlignment="1">
      <alignment horizontal="right"/>
    </xf>
    <xf numFmtId="170" fontId="4" fillId="6" borderId="30" xfId="19" applyNumberFormat="1" applyFont="1" applyFill="1" applyBorder="1" applyAlignment="1">
      <alignment horizontal="right" wrapText="1"/>
      <protection/>
    </xf>
    <xf numFmtId="170" fontId="4" fillId="6" borderId="31" xfId="19" applyNumberFormat="1" applyFont="1" applyFill="1" applyBorder="1" applyAlignment="1">
      <alignment horizontal="right" wrapText="1"/>
      <protection/>
    </xf>
    <xf numFmtId="170" fontId="4" fillId="6" borderId="32" xfId="19" applyNumberFormat="1" applyFont="1" applyFill="1" applyBorder="1" applyAlignment="1">
      <alignment horizontal="right" wrapText="1"/>
      <protection/>
    </xf>
    <xf numFmtId="170" fontId="5" fillId="6" borderId="3" xfId="19" applyNumberFormat="1" applyFont="1" applyFill="1" applyBorder="1" applyAlignment="1">
      <alignment horizontal="right" wrapText="1"/>
      <protection/>
    </xf>
    <xf numFmtId="0" fontId="2" fillId="2" borderId="26" xfId="0" applyFont="1" applyFill="1" applyBorder="1" applyAlignment="1">
      <alignment/>
    </xf>
    <xf numFmtId="170" fontId="2" fillId="0" borderId="6" xfId="0" applyNumberFormat="1" applyFont="1" applyBorder="1" applyAlignment="1">
      <alignment horizontal="right"/>
    </xf>
    <xf numFmtId="170" fontId="2" fillId="0" borderId="1" xfId="0" applyNumberFormat="1" applyFont="1" applyBorder="1" applyAlignment="1">
      <alignment horizontal="right"/>
    </xf>
    <xf numFmtId="170" fontId="3" fillId="0" borderId="27" xfId="0" applyNumberFormat="1" applyFont="1" applyBorder="1" applyAlignment="1">
      <alignment horizontal="right"/>
    </xf>
    <xf numFmtId="170" fontId="2" fillId="0" borderId="6" xfId="0" applyNumberFormat="1" applyFont="1" applyFill="1" applyBorder="1" applyAlignment="1">
      <alignment horizontal="right"/>
    </xf>
    <xf numFmtId="170" fontId="2" fillId="0" borderId="1" xfId="0" applyNumberFormat="1" applyFont="1" applyFill="1" applyBorder="1" applyAlignment="1">
      <alignment horizontal="right"/>
    </xf>
    <xf numFmtId="170" fontId="2" fillId="3" borderId="1" xfId="0" applyNumberFormat="1" applyFont="1" applyFill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70" fontId="5" fillId="0" borderId="4" xfId="19" applyNumberFormat="1" applyFont="1" applyFill="1" applyBorder="1" applyAlignment="1">
      <alignment wrapText="1"/>
      <protection/>
    </xf>
    <xf numFmtId="170" fontId="5" fillId="0" borderId="15" xfId="19" applyNumberFormat="1" applyFont="1" applyFill="1" applyBorder="1" applyAlignment="1">
      <alignment wrapText="1"/>
      <protection/>
    </xf>
    <xf numFmtId="170" fontId="3" fillId="0" borderId="6" xfId="0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3" fontId="2" fillId="4" borderId="6" xfId="0" applyNumberFormat="1" applyFont="1" applyFill="1" applyBorder="1" applyAlignment="1">
      <alignment horizontal="right"/>
    </xf>
    <xf numFmtId="170" fontId="3" fillId="9" borderId="33" xfId="0" applyNumberFormat="1" applyFont="1" applyFill="1" applyBorder="1" applyAlignment="1">
      <alignment/>
    </xf>
    <xf numFmtId="170" fontId="4" fillId="10" borderId="34" xfId="19" applyNumberFormat="1" applyFont="1" applyFill="1" applyBorder="1" applyAlignment="1">
      <alignment horizontal="right" wrapText="1"/>
      <protection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 horizontal="left"/>
    </xf>
    <xf numFmtId="170" fontId="6" fillId="0" borderId="37" xfId="0" applyNumberFormat="1" applyFont="1" applyBorder="1" applyAlignment="1">
      <alignment/>
    </xf>
    <xf numFmtId="170" fontId="6" fillId="0" borderId="38" xfId="0" applyNumberFormat="1" applyFont="1" applyBorder="1" applyAlignment="1">
      <alignment/>
    </xf>
    <xf numFmtId="170" fontId="6" fillId="3" borderId="38" xfId="0" applyNumberFormat="1" applyFont="1" applyFill="1" applyBorder="1" applyAlignment="1">
      <alignment/>
    </xf>
    <xf numFmtId="170" fontId="7" fillId="3" borderId="39" xfId="0" applyNumberFormat="1" applyFont="1" applyFill="1" applyBorder="1" applyAlignment="1">
      <alignment/>
    </xf>
    <xf numFmtId="170" fontId="6" fillId="4" borderId="38" xfId="0" applyNumberFormat="1" applyFont="1" applyFill="1" applyBorder="1" applyAlignment="1">
      <alignment/>
    </xf>
    <xf numFmtId="170" fontId="2" fillId="0" borderId="32" xfId="0" applyNumberFormat="1" applyFont="1" applyBorder="1" applyAlignment="1">
      <alignment horizontal="right"/>
    </xf>
    <xf numFmtId="170" fontId="2" fillId="0" borderId="33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170" fontId="2" fillId="0" borderId="26" xfId="0" applyNumberFormat="1" applyFont="1" applyBorder="1" applyAlignment="1">
      <alignment horizontal="right"/>
    </xf>
    <xf numFmtId="170" fontId="6" fillId="9" borderId="40" xfId="0" applyNumberFormat="1" applyFont="1" applyFill="1" applyBorder="1" applyAlignment="1">
      <alignment/>
    </xf>
    <xf numFmtId="170" fontId="6" fillId="9" borderId="37" xfId="0" applyNumberFormat="1" applyFont="1" applyFill="1" applyBorder="1" applyAlignment="1">
      <alignment/>
    </xf>
    <xf numFmtId="3" fontId="3" fillId="11" borderId="21" xfId="0" applyNumberFormat="1" applyFont="1" applyFill="1" applyBorder="1" applyAlignment="1">
      <alignment/>
    </xf>
    <xf numFmtId="3" fontId="6" fillId="11" borderId="37" xfId="0" applyNumberFormat="1" applyFont="1" applyFill="1" applyBorder="1" applyAlignment="1">
      <alignment/>
    </xf>
    <xf numFmtId="170" fontId="6" fillId="5" borderId="37" xfId="0" applyNumberFormat="1" applyFont="1" applyFill="1" applyBorder="1" applyAlignment="1">
      <alignment/>
    </xf>
    <xf numFmtId="170" fontId="3" fillId="0" borderId="3" xfId="0" applyNumberFormat="1" applyFont="1" applyBorder="1" applyAlignment="1">
      <alignment/>
    </xf>
    <xf numFmtId="170" fontId="6" fillId="0" borderId="41" xfId="0" applyNumberFormat="1" applyFont="1" applyBorder="1" applyAlignment="1">
      <alignment/>
    </xf>
    <xf numFmtId="170" fontId="2" fillId="0" borderId="32" xfId="0" applyNumberFormat="1" applyFont="1" applyFill="1" applyBorder="1" applyAlignment="1">
      <alignment horizontal="right"/>
    </xf>
    <xf numFmtId="170" fontId="2" fillId="0" borderId="33" xfId="0" applyNumberFormat="1" applyFont="1" applyFill="1" applyBorder="1" applyAlignment="1">
      <alignment horizontal="right"/>
    </xf>
    <xf numFmtId="170" fontId="6" fillId="0" borderId="42" xfId="0" applyNumberFormat="1" applyFont="1" applyFill="1" applyBorder="1" applyAlignment="1">
      <alignment/>
    </xf>
    <xf numFmtId="170" fontId="6" fillId="5" borderId="43" xfId="0" applyNumberFormat="1" applyFont="1" applyFill="1" applyBorder="1" applyAlignment="1">
      <alignment/>
    </xf>
    <xf numFmtId="3" fontId="4" fillId="12" borderId="9" xfId="19" applyNumberFormat="1" applyFont="1" applyFill="1" applyBorder="1" applyAlignment="1">
      <alignment horizontal="right" wrapText="1"/>
      <protection/>
    </xf>
    <xf numFmtId="3" fontId="4" fillId="12" borderId="7" xfId="19" applyNumberFormat="1" applyFont="1" applyFill="1" applyBorder="1" applyAlignment="1">
      <alignment horizontal="right" wrapText="1"/>
      <protection/>
    </xf>
    <xf numFmtId="3" fontId="4" fillId="12" borderId="11" xfId="19" applyNumberFormat="1" applyFont="1" applyFill="1" applyBorder="1" applyAlignment="1">
      <alignment horizontal="right" wrapText="1"/>
      <protection/>
    </xf>
    <xf numFmtId="3" fontId="4" fillId="12" borderId="44" xfId="19" applyNumberFormat="1" applyFont="1" applyFill="1" applyBorder="1" applyAlignment="1">
      <alignment horizontal="right" wrapText="1"/>
      <protection/>
    </xf>
    <xf numFmtId="0" fontId="4" fillId="0" borderId="45" xfId="19" applyFont="1" applyFill="1" applyBorder="1" applyAlignment="1">
      <alignment horizontal="right" wrapText="1"/>
      <protection/>
    </xf>
    <xf numFmtId="170" fontId="4" fillId="0" borderId="13" xfId="19" applyNumberFormat="1" applyFont="1" applyFill="1" applyBorder="1" applyAlignment="1">
      <alignment horizontal="right" wrapText="1"/>
      <protection/>
    </xf>
    <xf numFmtId="0" fontId="4" fillId="0" borderId="9" xfId="19" applyFont="1" applyFill="1" applyBorder="1" applyAlignment="1">
      <alignment wrapText="1"/>
      <protection/>
    </xf>
    <xf numFmtId="0" fontId="4" fillId="0" borderId="11" xfId="19" applyFont="1" applyFill="1" applyBorder="1" applyAlignment="1">
      <alignment wrapText="1"/>
      <protection/>
    </xf>
    <xf numFmtId="0" fontId="4" fillId="0" borderId="7" xfId="19" applyFont="1" applyFill="1" applyBorder="1" applyAlignment="1">
      <alignment wrapText="1"/>
      <protection/>
    </xf>
    <xf numFmtId="0" fontId="4" fillId="0" borderId="10" xfId="19" applyFont="1" applyFill="1" applyBorder="1" applyAlignment="1">
      <alignment wrapText="1"/>
      <protection/>
    </xf>
    <xf numFmtId="0" fontId="4" fillId="0" borderId="44" xfId="19" applyFont="1" applyFill="1" applyBorder="1" applyAlignment="1">
      <alignment wrapText="1"/>
      <protection/>
    </xf>
    <xf numFmtId="0" fontId="4" fillId="0" borderId="44" xfId="19" applyFont="1" applyFill="1" applyBorder="1" applyAlignment="1">
      <alignment horizontal="right" wrapText="1"/>
      <protection/>
    </xf>
    <xf numFmtId="170" fontId="3" fillId="0" borderId="0" xfId="0" applyNumberFormat="1" applyFont="1" applyAlignment="1">
      <alignment/>
    </xf>
    <xf numFmtId="170" fontId="4" fillId="0" borderId="10" xfId="19" applyNumberFormat="1" applyFont="1" applyFill="1" applyBorder="1" applyAlignment="1">
      <alignment horizontal="right" wrapText="1"/>
      <protection/>
    </xf>
    <xf numFmtId="170" fontId="5" fillId="10" borderId="4" xfId="19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7"/>
  <sheetViews>
    <sheetView tabSelected="1" view="pageBreakPreview" zoomScaleNormal="95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6" sqref="G6"/>
    </sheetView>
  </sheetViews>
  <sheetFormatPr defaultColWidth="9.140625" defaultRowHeight="12.75"/>
  <cols>
    <col min="1" max="1" width="4.28125" style="1" bestFit="1" customWidth="1"/>
    <col min="2" max="2" width="33.00390625" style="1" customWidth="1"/>
    <col min="3" max="3" width="10.28125" style="1" bestFit="1" customWidth="1"/>
    <col min="4" max="4" width="14.28125" style="1" bestFit="1" customWidth="1"/>
    <col min="5" max="5" width="8.8515625" style="1" bestFit="1" customWidth="1"/>
    <col min="6" max="6" width="13.7109375" style="1" bestFit="1" customWidth="1"/>
    <col min="7" max="7" width="8.8515625" style="1" bestFit="1" customWidth="1"/>
    <col min="8" max="8" width="13.7109375" style="1" bestFit="1" customWidth="1"/>
    <col min="9" max="9" width="9.00390625" style="1" bestFit="1" customWidth="1"/>
    <col min="10" max="10" width="13.8515625" style="1" bestFit="1" customWidth="1"/>
    <col min="11" max="11" width="7.28125" style="1" customWidth="1"/>
    <col min="12" max="12" width="12.140625" style="1" bestFit="1" customWidth="1"/>
    <col min="13" max="13" width="7.421875" style="1" bestFit="1" customWidth="1"/>
    <col min="14" max="14" width="12.28125" style="1" bestFit="1" customWidth="1"/>
    <col min="15" max="15" width="7.421875" style="1" bestFit="1" customWidth="1"/>
    <col min="16" max="16" width="14.00390625" style="1" bestFit="1" customWidth="1"/>
    <col min="17" max="17" width="7.8515625" style="1" bestFit="1" customWidth="1"/>
    <col min="18" max="18" width="12.8515625" style="1" bestFit="1" customWidth="1"/>
    <col min="19" max="19" width="7.421875" style="1" bestFit="1" customWidth="1"/>
    <col min="20" max="20" width="12.57421875" style="1" bestFit="1" customWidth="1"/>
    <col min="21" max="21" width="6.421875" style="1" bestFit="1" customWidth="1"/>
    <col min="22" max="22" width="14.00390625" style="1" bestFit="1" customWidth="1"/>
    <col min="23" max="23" width="7.8515625" style="1" bestFit="1" customWidth="1"/>
    <col min="24" max="24" width="12.7109375" style="1" bestFit="1" customWidth="1"/>
    <col min="25" max="25" width="10.140625" style="1" customWidth="1"/>
    <col min="26" max="27" width="11.8515625" style="1" customWidth="1"/>
    <col min="28" max="28" width="12.28125" style="1" bestFit="1" customWidth="1"/>
    <col min="29" max="29" width="9.140625" style="1" customWidth="1"/>
    <col min="30" max="30" width="12.00390625" style="1" customWidth="1"/>
    <col min="31" max="31" width="11.28125" style="1" customWidth="1"/>
    <col min="32" max="32" width="13.00390625" style="1" customWidth="1"/>
    <col min="33" max="33" width="12.421875" style="1" customWidth="1"/>
    <col min="34" max="34" width="12.140625" style="1" bestFit="1" customWidth="1"/>
    <col min="35" max="35" width="9.140625" style="1" customWidth="1"/>
    <col min="36" max="38" width="11.00390625" style="1" customWidth="1"/>
    <col min="39" max="39" width="9.28125" style="1" bestFit="1" customWidth="1"/>
    <col min="40" max="40" width="15.421875" style="1" bestFit="1" customWidth="1"/>
    <col min="41" max="41" width="9.28125" style="1" bestFit="1" customWidth="1"/>
    <col min="42" max="42" width="18.421875" style="1" bestFit="1" customWidth="1"/>
    <col min="43" max="43" width="9.28125" style="1" bestFit="1" customWidth="1"/>
    <col min="44" max="44" width="12.7109375" style="1" customWidth="1"/>
    <col min="45" max="45" width="9.28125" style="1" bestFit="1" customWidth="1"/>
    <col min="46" max="46" width="17.00390625" style="1" bestFit="1" customWidth="1"/>
    <col min="47" max="47" width="7.57421875" style="1" bestFit="1" customWidth="1"/>
    <col min="48" max="48" width="17.7109375" style="1" bestFit="1" customWidth="1"/>
    <col min="49" max="49" width="9.421875" style="1" bestFit="1" customWidth="1"/>
    <col min="54" max="16384" width="9.140625" style="1" customWidth="1"/>
  </cols>
  <sheetData>
    <row r="1" spans="1:53" s="136" customFormat="1" ht="65.25" customHeight="1">
      <c r="A1" s="137" t="s">
        <v>148</v>
      </c>
      <c r="B1" s="137"/>
      <c r="C1" s="134"/>
      <c r="D1" s="140" t="s">
        <v>147</v>
      </c>
      <c r="E1" s="140"/>
      <c r="F1" s="140"/>
      <c r="G1" s="140"/>
      <c r="H1" s="140"/>
      <c r="I1" s="140"/>
      <c r="J1" s="140" t="s">
        <v>147</v>
      </c>
      <c r="K1" s="140"/>
      <c r="L1" s="140"/>
      <c r="M1" s="140"/>
      <c r="N1" s="140"/>
      <c r="O1" s="140"/>
      <c r="P1" s="140"/>
      <c r="Q1" s="140"/>
      <c r="R1" s="140" t="s">
        <v>147</v>
      </c>
      <c r="S1" s="140"/>
      <c r="T1" s="140"/>
      <c r="U1" s="140"/>
      <c r="V1" s="140"/>
      <c r="W1" s="140"/>
      <c r="X1" s="140"/>
      <c r="Y1" s="140"/>
      <c r="Z1" s="140" t="s">
        <v>147</v>
      </c>
      <c r="AA1" s="140"/>
      <c r="AB1" s="140"/>
      <c r="AC1" s="140"/>
      <c r="AD1" s="140"/>
      <c r="AE1" s="140"/>
      <c r="AF1" s="140" t="s">
        <v>147</v>
      </c>
      <c r="AG1" s="140"/>
      <c r="AH1" s="140"/>
      <c r="AI1" s="140"/>
      <c r="AJ1" s="140"/>
      <c r="AK1" s="140"/>
      <c r="AL1" s="140" t="s">
        <v>147</v>
      </c>
      <c r="AM1" s="140"/>
      <c r="AN1" s="140"/>
      <c r="AO1" s="140"/>
      <c r="AP1" s="140"/>
      <c r="AQ1" s="140"/>
      <c r="AR1" s="140" t="s">
        <v>147</v>
      </c>
      <c r="AS1" s="140"/>
      <c r="AT1" s="140"/>
      <c r="AU1" s="140"/>
      <c r="AV1" s="140"/>
      <c r="AW1" s="140"/>
      <c r="AX1" s="135"/>
      <c r="AY1" s="135"/>
      <c r="AZ1" s="135"/>
      <c r="BA1" s="135"/>
    </row>
    <row r="2" spans="1:49" ht="55.5" customHeight="1">
      <c r="A2" s="137"/>
      <c r="B2" s="137"/>
      <c r="C2" s="145" t="s">
        <v>46</v>
      </c>
      <c r="D2" s="35" t="s">
        <v>23</v>
      </c>
      <c r="E2" s="2"/>
      <c r="F2" s="35" t="s">
        <v>24</v>
      </c>
      <c r="G2" s="2"/>
      <c r="H2" s="35" t="s">
        <v>25</v>
      </c>
      <c r="I2" s="2"/>
      <c r="J2" s="35" t="s">
        <v>1</v>
      </c>
      <c r="K2" s="2"/>
      <c r="L2" s="35" t="s">
        <v>26</v>
      </c>
      <c r="M2" s="2"/>
      <c r="N2" s="35" t="s">
        <v>2</v>
      </c>
      <c r="O2" s="2"/>
      <c r="P2" s="147" t="s">
        <v>27</v>
      </c>
      <c r="Q2" s="2"/>
      <c r="R2" s="35" t="s">
        <v>12</v>
      </c>
      <c r="S2" s="2"/>
      <c r="T2" s="35" t="s">
        <v>3</v>
      </c>
      <c r="U2" s="2"/>
      <c r="V2" s="141" t="s">
        <v>15</v>
      </c>
      <c r="W2" s="2"/>
      <c r="X2" s="35" t="s">
        <v>4</v>
      </c>
      <c r="Y2" s="2"/>
      <c r="Z2" s="35" t="s">
        <v>31</v>
      </c>
      <c r="AA2" s="2"/>
      <c r="AB2" s="35" t="s">
        <v>5</v>
      </c>
      <c r="AC2" s="2"/>
      <c r="AD2" s="35" t="s">
        <v>13</v>
      </c>
      <c r="AE2" s="2"/>
      <c r="AF2" s="35" t="s">
        <v>6</v>
      </c>
      <c r="AG2" s="2"/>
      <c r="AH2" s="35" t="s">
        <v>8</v>
      </c>
      <c r="AI2" s="2"/>
      <c r="AJ2" s="35" t="s">
        <v>9</v>
      </c>
      <c r="AK2" s="2"/>
      <c r="AL2" s="35" t="s">
        <v>10</v>
      </c>
      <c r="AM2" s="2"/>
      <c r="AN2" s="35" t="s">
        <v>7</v>
      </c>
      <c r="AO2" s="2"/>
      <c r="AP2" s="143" t="s">
        <v>16</v>
      </c>
      <c r="AQ2" s="2"/>
      <c r="AR2" s="35" t="s">
        <v>32</v>
      </c>
      <c r="AS2" s="2"/>
      <c r="AT2" s="35" t="s">
        <v>14</v>
      </c>
      <c r="AU2" s="2"/>
      <c r="AV2" s="138" t="s">
        <v>28</v>
      </c>
      <c r="AW2" s="34"/>
    </row>
    <row r="3" spans="1:49" ht="25.5">
      <c r="A3" s="29" t="s">
        <v>0</v>
      </c>
      <c r="B3" s="8" t="s">
        <v>30</v>
      </c>
      <c r="C3" s="146"/>
      <c r="D3" s="3" t="s">
        <v>17</v>
      </c>
      <c r="E3" s="4" t="s">
        <v>29</v>
      </c>
      <c r="F3" s="3" t="s">
        <v>18</v>
      </c>
      <c r="G3" s="4" t="s">
        <v>29</v>
      </c>
      <c r="H3" s="3" t="s">
        <v>19</v>
      </c>
      <c r="I3" s="4" t="s">
        <v>29</v>
      </c>
      <c r="J3" s="3" t="s">
        <v>20</v>
      </c>
      <c r="K3" s="4" t="s">
        <v>29</v>
      </c>
      <c r="L3" s="3" t="s">
        <v>21</v>
      </c>
      <c r="M3" s="4" t="s">
        <v>29</v>
      </c>
      <c r="N3" s="3" t="s">
        <v>22</v>
      </c>
      <c r="O3" s="4" t="s">
        <v>29</v>
      </c>
      <c r="P3" s="148"/>
      <c r="Q3" s="5" t="s">
        <v>29</v>
      </c>
      <c r="R3" s="3" t="s">
        <v>33</v>
      </c>
      <c r="S3" s="4" t="s">
        <v>29</v>
      </c>
      <c r="T3" s="3" t="s">
        <v>34</v>
      </c>
      <c r="U3" s="4" t="s">
        <v>29</v>
      </c>
      <c r="V3" s="142"/>
      <c r="W3" s="6" t="s">
        <v>29</v>
      </c>
      <c r="X3" s="3" t="s">
        <v>35</v>
      </c>
      <c r="Y3" s="4" t="s">
        <v>29</v>
      </c>
      <c r="Z3" s="3" t="s">
        <v>36</v>
      </c>
      <c r="AA3" s="4" t="s">
        <v>29</v>
      </c>
      <c r="AB3" s="3" t="s">
        <v>37</v>
      </c>
      <c r="AC3" s="4" t="s">
        <v>29</v>
      </c>
      <c r="AD3" s="3" t="s">
        <v>38</v>
      </c>
      <c r="AE3" s="4" t="s">
        <v>29</v>
      </c>
      <c r="AF3" s="3" t="s">
        <v>39</v>
      </c>
      <c r="AG3" s="4" t="s">
        <v>29</v>
      </c>
      <c r="AH3" s="3" t="s">
        <v>40</v>
      </c>
      <c r="AI3" s="4" t="s">
        <v>29</v>
      </c>
      <c r="AJ3" s="3" t="s">
        <v>41</v>
      </c>
      <c r="AK3" s="4" t="s">
        <v>29</v>
      </c>
      <c r="AL3" s="3" t="s">
        <v>42</v>
      </c>
      <c r="AM3" s="4" t="s">
        <v>29</v>
      </c>
      <c r="AN3" s="3" t="s">
        <v>43</v>
      </c>
      <c r="AO3" s="4" t="s">
        <v>29</v>
      </c>
      <c r="AP3" s="144"/>
      <c r="AQ3" s="7" t="s">
        <v>29</v>
      </c>
      <c r="AR3" s="3" t="s">
        <v>44</v>
      </c>
      <c r="AS3" s="4" t="s">
        <v>29</v>
      </c>
      <c r="AT3" s="3" t="s">
        <v>45</v>
      </c>
      <c r="AU3" s="4" t="s">
        <v>29</v>
      </c>
      <c r="AV3" s="139" t="s">
        <v>11</v>
      </c>
      <c r="AW3" s="33" t="s">
        <v>29</v>
      </c>
    </row>
    <row r="4" spans="1:49" ht="12.75">
      <c r="A4" s="30">
        <v>1</v>
      </c>
      <c r="B4" s="125" t="s">
        <v>78</v>
      </c>
      <c r="C4" s="119">
        <v>9479</v>
      </c>
      <c r="D4" s="9">
        <v>30407630</v>
      </c>
      <c r="E4" s="10">
        <f aca="true" t="shared" si="0" ref="E4:E35">D4/C4</f>
        <v>3207.8942926469035</v>
      </c>
      <c r="F4" s="9">
        <v>8019170</v>
      </c>
      <c r="G4" s="10">
        <f aca="true" t="shared" si="1" ref="G4:G35">F4/C4</f>
        <v>845.9932482329359</v>
      </c>
      <c r="H4" s="9">
        <v>1612366</v>
      </c>
      <c r="I4" s="10">
        <f>H4/$C4</f>
        <v>170.09874459331152</v>
      </c>
      <c r="J4" s="9">
        <v>402672</v>
      </c>
      <c r="K4" s="10">
        <f aca="true" t="shared" si="2" ref="K4:K35">J4/$C4</f>
        <v>42.48043042515033</v>
      </c>
      <c r="L4" s="9">
        <v>206452</v>
      </c>
      <c r="M4" s="10">
        <f aca="true" t="shared" si="3" ref="M4:M35">L4/$C4</f>
        <v>21.779934592256566</v>
      </c>
      <c r="N4" s="9">
        <v>2604456</v>
      </c>
      <c r="O4" s="10">
        <f aca="true" t="shared" si="4" ref="O4:O35">N4/$C4</f>
        <v>274.76062875830786</v>
      </c>
      <c r="P4" s="11">
        <f>D4+F4+H4+J4+L4+N4</f>
        <v>43252746</v>
      </c>
      <c r="Q4" s="12">
        <f aca="true" t="shared" si="5" ref="Q4:Q35">P4/$C4</f>
        <v>4563.007279248866</v>
      </c>
      <c r="R4" s="9">
        <v>4291682</v>
      </c>
      <c r="S4" s="10">
        <f aca="true" t="shared" si="6" ref="S4:S35">R4/$C4</f>
        <v>452.7568308893343</v>
      </c>
      <c r="T4" s="9">
        <v>2932666</v>
      </c>
      <c r="U4" s="10">
        <f aca="true" t="shared" si="7" ref="U4:U35">T4/$C4</f>
        <v>309.3855891971727</v>
      </c>
      <c r="V4" s="13">
        <f>P4+R4+T4</f>
        <v>50477094</v>
      </c>
      <c r="W4" s="14">
        <f aca="true" t="shared" si="8" ref="W4:W35">V4/$C4</f>
        <v>5325.149699335373</v>
      </c>
      <c r="X4" s="9">
        <v>4511782</v>
      </c>
      <c r="Y4" s="10">
        <f aca="true" t="shared" si="9" ref="Y4:Y35">X4/$C4</f>
        <v>475.97657980799664</v>
      </c>
      <c r="Z4" s="9">
        <v>1069170</v>
      </c>
      <c r="AA4" s="10">
        <f aca="true" t="shared" si="10" ref="AA4:AA35">Z4/$C4</f>
        <v>112.79354362274502</v>
      </c>
      <c r="AB4" s="9">
        <v>744894</v>
      </c>
      <c r="AC4" s="10">
        <f aca="true" t="shared" si="11" ref="AC4:AC35">AB4/$C4</f>
        <v>78.58360586559763</v>
      </c>
      <c r="AD4" s="9">
        <v>8856074</v>
      </c>
      <c r="AE4" s="10">
        <f aca="true" t="shared" si="12" ref="AE4:AE35">AD4/$C4</f>
        <v>934.2835742166895</v>
      </c>
      <c r="AF4" s="9">
        <v>3557631</v>
      </c>
      <c r="AG4" s="10">
        <f aca="true" t="shared" si="13" ref="AG4:AG35">AF4/$C4</f>
        <v>375.317122059289</v>
      </c>
      <c r="AH4" s="9">
        <v>4949821</v>
      </c>
      <c r="AI4" s="10">
        <f aca="true" t="shared" si="14" ref="AI4:AI35">AH4/$C4</f>
        <v>522.1881000105496</v>
      </c>
      <c r="AJ4" s="9">
        <v>0</v>
      </c>
      <c r="AK4" s="10">
        <f aca="true" t="shared" si="15" ref="AK4:AK67">AJ4/$C4</f>
        <v>0</v>
      </c>
      <c r="AL4" s="9">
        <v>435238</v>
      </c>
      <c r="AM4" s="10">
        <f aca="true" t="shared" si="16" ref="AM4:AM67">AL4/$C4</f>
        <v>45.91602489714105</v>
      </c>
      <c r="AN4" s="9">
        <v>396892</v>
      </c>
      <c r="AO4" s="10">
        <f aca="true" t="shared" si="17" ref="AO4:AO35">AN4/$C4</f>
        <v>41.870661462179555</v>
      </c>
      <c r="AP4" s="16">
        <f>X4+Z4+AB4+AD4+AF4+AH4+AJ4+AL4+AN4</f>
        <v>24521502</v>
      </c>
      <c r="AQ4" s="16">
        <f aca="true" t="shared" si="18" ref="AQ4:AQ35">AP4/$C4</f>
        <v>2586.929211942188</v>
      </c>
      <c r="AR4" s="9">
        <v>102882</v>
      </c>
      <c r="AS4" s="10">
        <f aca="true" t="shared" si="19" ref="AS4:AS35">AR4/$C4</f>
        <v>10.853676548159088</v>
      </c>
      <c r="AT4" s="9">
        <v>1176857</v>
      </c>
      <c r="AU4" s="10">
        <f aca="true" t="shared" si="20" ref="AU4:AU35">AT4/$C4</f>
        <v>124.15413018250871</v>
      </c>
      <c r="AV4" s="18">
        <f>V4+AP4+AR4+AT4</f>
        <v>76278335</v>
      </c>
      <c r="AW4" s="18">
        <f aca="true" t="shared" si="21" ref="AW4:AW35">AV4/$C4</f>
        <v>8047.086718008229</v>
      </c>
    </row>
    <row r="5" spans="1:49" ht="12.75">
      <c r="A5" s="30">
        <v>2</v>
      </c>
      <c r="B5" s="125" t="s">
        <v>79</v>
      </c>
      <c r="C5" s="119">
        <v>4303</v>
      </c>
      <c r="D5" s="10">
        <v>16567276</v>
      </c>
      <c r="E5" s="10">
        <f t="shared" si="0"/>
        <v>3850.1687194980245</v>
      </c>
      <c r="F5" s="10">
        <v>3676450</v>
      </c>
      <c r="G5" s="10">
        <f t="shared" si="1"/>
        <v>854.3922844527074</v>
      </c>
      <c r="H5" s="10">
        <v>1100264</v>
      </c>
      <c r="I5" s="10">
        <f>H5/$C5</f>
        <v>255.69695561236347</v>
      </c>
      <c r="J5" s="10">
        <v>429175</v>
      </c>
      <c r="K5" s="10">
        <f t="shared" si="2"/>
        <v>99.73855449686265</v>
      </c>
      <c r="L5" s="10">
        <v>75026</v>
      </c>
      <c r="M5" s="10">
        <f t="shared" si="3"/>
        <v>17.43574250522891</v>
      </c>
      <c r="N5" s="10">
        <v>1479233</v>
      </c>
      <c r="O5" s="10">
        <f t="shared" si="4"/>
        <v>343.76783639321405</v>
      </c>
      <c r="P5" s="11">
        <f aca="true" t="shared" si="22" ref="P5:P66">D5+F5+H5+J5+L5+N5</f>
        <v>23327424</v>
      </c>
      <c r="Q5" s="12">
        <f t="shared" si="5"/>
        <v>5421.200092958401</v>
      </c>
      <c r="R5" s="10">
        <v>2036604</v>
      </c>
      <c r="S5" s="10">
        <f t="shared" si="6"/>
        <v>473.29862886358353</v>
      </c>
      <c r="T5" s="10">
        <v>1837432</v>
      </c>
      <c r="U5" s="10">
        <f t="shared" si="7"/>
        <v>427.01185219614223</v>
      </c>
      <c r="V5" s="13">
        <f aca="true" t="shared" si="23" ref="V5:V67">P5+R5+T5</f>
        <v>27201460</v>
      </c>
      <c r="W5" s="14">
        <f t="shared" si="8"/>
        <v>6321.510574018127</v>
      </c>
      <c r="X5" s="10">
        <v>2369350</v>
      </c>
      <c r="Y5" s="10">
        <f t="shared" si="9"/>
        <v>550.6274692075297</v>
      </c>
      <c r="Z5" s="10">
        <v>1198280</v>
      </c>
      <c r="AA5" s="10">
        <f t="shared" si="10"/>
        <v>278.47548222170576</v>
      </c>
      <c r="AB5" s="10">
        <v>210060</v>
      </c>
      <c r="AC5" s="10">
        <f t="shared" si="11"/>
        <v>48.817104345805255</v>
      </c>
      <c r="AD5" s="10">
        <v>3108367</v>
      </c>
      <c r="AE5" s="10">
        <f t="shared" si="12"/>
        <v>722.3720660004648</v>
      </c>
      <c r="AF5" s="10">
        <v>2816992</v>
      </c>
      <c r="AG5" s="10">
        <f t="shared" si="13"/>
        <v>654.6576806878921</v>
      </c>
      <c r="AH5" s="10">
        <v>2267298</v>
      </c>
      <c r="AI5" s="10">
        <f t="shared" si="14"/>
        <v>526.9109923309319</v>
      </c>
      <c r="AJ5" s="10">
        <v>114429</v>
      </c>
      <c r="AK5" s="10">
        <f t="shared" si="15"/>
        <v>26.592842203114106</v>
      </c>
      <c r="AL5" s="10">
        <v>11323</v>
      </c>
      <c r="AM5" s="10">
        <f t="shared" si="16"/>
        <v>2.6314199395770395</v>
      </c>
      <c r="AN5" s="10">
        <v>79371</v>
      </c>
      <c r="AO5" s="10">
        <f t="shared" si="17"/>
        <v>18.445503137346037</v>
      </c>
      <c r="AP5" s="16">
        <f aca="true" t="shared" si="24" ref="AP5:AP68">X5+Z5+AB5+AD5+AF5+AH5+AJ5+AL5+AN5</f>
        <v>12175470</v>
      </c>
      <c r="AQ5" s="16">
        <f t="shared" si="18"/>
        <v>2829.530560074367</v>
      </c>
      <c r="AR5" s="10">
        <v>928800</v>
      </c>
      <c r="AS5" s="10">
        <f t="shared" si="19"/>
        <v>215.84940739019288</v>
      </c>
      <c r="AT5" s="10">
        <v>1716037</v>
      </c>
      <c r="AU5" s="10">
        <f t="shared" si="20"/>
        <v>398.8001394376017</v>
      </c>
      <c r="AV5" s="18">
        <f aca="true" t="shared" si="25" ref="AV5:AV67">V5+AP5+AR5+AT5</f>
        <v>42021767</v>
      </c>
      <c r="AW5" s="18">
        <f t="shared" si="21"/>
        <v>9765.690680920288</v>
      </c>
    </row>
    <row r="6" spans="1:49" ht="12.75">
      <c r="A6" s="30">
        <v>3</v>
      </c>
      <c r="B6" s="125" t="s">
        <v>80</v>
      </c>
      <c r="C6" s="119">
        <v>18199</v>
      </c>
      <c r="D6" s="10">
        <v>60497013</v>
      </c>
      <c r="E6" s="10">
        <f t="shared" si="0"/>
        <v>3324.1943513379856</v>
      </c>
      <c r="F6" s="10">
        <v>21740406</v>
      </c>
      <c r="G6" s="10">
        <f t="shared" si="1"/>
        <v>1194.593439199956</v>
      </c>
      <c r="H6" s="10">
        <v>1820484</v>
      </c>
      <c r="I6" s="10">
        <f>H6/$C6</f>
        <v>100.03208967525688</v>
      </c>
      <c r="J6" s="10">
        <v>2198100</v>
      </c>
      <c r="K6" s="10">
        <f t="shared" si="2"/>
        <v>120.78136161327545</v>
      </c>
      <c r="L6" s="10">
        <v>182324</v>
      </c>
      <c r="M6" s="10">
        <f t="shared" si="3"/>
        <v>10.018352656739381</v>
      </c>
      <c r="N6" s="10">
        <v>5260053</v>
      </c>
      <c r="O6" s="10">
        <f t="shared" si="4"/>
        <v>289.0297818561459</v>
      </c>
      <c r="P6" s="11">
        <f t="shared" si="22"/>
        <v>91698380</v>
      </c>
      <c r="Q6" s="12">
        <f t="shared" si="5"/>
        <v>5038.649376339359</v>
      </c>
      <c r="R6" s="10">
        <v>6439863</v>
      </c>
      <c r="S6" s="10">
        <f t="shared" si="6"/>
        <v>353.8580691246772</v>
      </c>
      <c r="T6" s="10">
        <v>6040888</v>
      </c>
      <c r="U6" s="10">
        <f t="shared" si="7"/>
        <v>331.9351612725974</v>
      </c>
      <c r="V6" s="13">
        <f t="shared" si="23"/>
        <v>104179131</v>
      </c>
      <c r="W6" s="14">
        <f t="shared" si="8"/>
        <v>5724.442606736634</v>
      </c>
      <c r="X6" s="10">
        <v>7012336</v>
      </c>
      <c r="Y6" s="10">
        <f t="shared" si="9"/>
        <v>385.3143579317545</v>
      </c>
      <c r="Z6" s="10">
        <v>2837573</v>
      </c>
      <c r="AA6" s="10">
        <f t="shared" si="10"/>
        <v>155.91917138304302</v>
      </c>
      <c r="AB6" s="10">
        <v>1642937</v>
      </c>
      <c r="AC6" s="10">
        <f t="shared" si="11"/>
        <v>90.27622396834991</v>
      </c>
      <c r="AD6" s="10">
        <v>14771542</v>
      </c>
      <c r="AE6" s="10">
        <f t="shared" si="12"/>
        <v>811.6677839441728</v>
      </c>
      <c r="AF6" s="10">
        <v>7143690</v>
      </c>
      <c r="AG6" s="10">
        <f t="shared" si="13"/>
        <v>392.53200725314576</v>
      </c>
      <c r="AH6" s="10">
        <v>6948195</v>
      </c>
      <c r="AI6" s="10">
        <f t="shared" si="14"/>
        <v>381.7899335128304</v>
      </c>
      <c r="AJ6" s="10">
        <v>0</v>
      </c>
      <c r="AK6" s="10">
        <f t="shared" si="15"/>
        <v>0</v>
      </c>
      <c r="AL6" s="10">
        <v>0</v>
      </c>
      <c r="AM6" s="10">
        <f t="shared" si="16"/>
        <v>0</v>
      </c>
      <c r="AN6" s="10">
        <v>5898332</v>
      </c>
      <c r="AO6" s="10">
        <f t="shared" si="17"/>
        <v>324.1019836254739</v>
      </c>
      <c r="AP6" s="16">
        <f t="shared" si="24"/>
        <v>46254605</v>
      </c>
      <c r="AQ6" s="16">
        <f t="shared" si="18"/>
        <v>2541.6014616187704</v>
      </c>
      <c r="AR6" s="10">
        <v>11715080</v>
      </c>
      <c r="AS6" s="10">
        <f t="shared" si="19"/>
        <v>643.7210835760206</v>
      </c>
      <c r="AT6" s="10">
        <v>6000443</v>
      </c>
      <c r="AU6" s="10">
        <f t="shared" si="20"/>
        <v>329.7127864168361</v>
      </c>
      <c r="AV6" s="18">
        <f t="shared" si="25"/>
        <v>168149259</v>
      </c>
      <c r="AW6" s="18">
        <f t="shared" si="21"/>
        <v>9239.47793834826</v>
      </c>
    </row>
    <row r="7" spans="1:49" ht="12.75">
      <c r="A7" s="30">
        <v>4</v>
      </c>
      <c r="B7" s="125" t="s">
        <v>81</v>
      </c>
      <c r="C7" s="119">
        <v>4217</v>
      </c>
      <c r="D7" s="10">
        <v>14142185</v>
      </c>
      <c r="E7" s="10">
        <f t="shared" si="0"/>
        <v>3353.612757884752</v>
      </c>
      <c r="F7" s="10">
        <v>5304914</v>
      </c>
      <c r="G7" s="10">
        <f t="shared" si="1"/>
        <v>1257.9829262508892</v>
      </c>
      <c r="H7" s="10">
        <v>910332</v>
      </c>
      <c r="I7" s="10">
        <f>H7/$C7</f>
        <v>215.87194688166943</v>
      </c>
      <c r="J7" s="10">
        <v>422920</v>
      </c>
      <c r="K7" s="10">
        <f t="shared" si="2"/>
        <v>100.28930519326535</v>
      </c>
      <c r="L7" s="10">
        <v>0</v>
      </c>
      <c r="M7" s="10">
        <f t="shared" si="3"/>
        <v>0</v>
      </c>
      <c r="N7" s="10">
        <v>2036208</v>
      </c>
      <c r="O7" s="10">
        <f t="shared" si="4"/>
        <v>482.8570073511975</v>
      </c>
      <c r="P7" s="11">
        <f t="shared" si="22"/>
        <v>22816559</v>
      </c>
      <c r="Q7" s="12">
        <f t="shared" si="5"/>
        <v>5410.613943561773</v>
      </c>
      <c r="R7" s="10">
        <v>1354784</v>
      </c>
      <c r="S7" s="10">
        <f t="shared" si="6"/>
        <v>321.267251600664</v>
      </c>
      <c r="T7" s="10">
        <v>642038</v>
      </c>
      <c r="U7" s="10">
        <f t="shared" si="7"/>
        <v>152.24994071614893</v>
      </c>
      <c r="V7" s="13">
        <f t="shared" si="23"/>
        <v>24813381</v>
      </c>
      <c r="W7" s="14">
        <f t="shared" si="8"/>
        <v>5884.131135878587</v>
      </c>
      <c r="X7" s="10">
        <v>2210131</v>
      </c>
      <c r="Y7" s="10">
        <f t="shared" si="9"/>
        <v>524.1003082760257</v>
      </c>
      <c r="Z7" s="10">
        <v>1124932</v>
      </c>
      <c r="AA7" s="10">
        <f t="shared" si="10"/>
        <v>266.7612046478539</v>
      </c>
      <c r="AB7" s="10">
        <v>467356</v>
      </c>
      <c r="AC7" s="10">
        <f t="shared" si="11"/>
        <v>110.8266540194451</v>
      </c>
      <c r="AD7" s="10">
        <v>4227158</v>
      </c>
      <c r="AE7" s="10">
        <f t="shared" si="12"/>
        <v>1002.4088214370405</v>
      </c>
      <c r="AF7" s="10">
        <v>2110912</v>
      </c>
      <c r="AG7" s="10">
        <f t="shared" si="13"/>
        <v>500.57197059520985</v>
      </c>
      <c r="AH7" s="10">
        <v>2076621</v>
      </c>
      <c r="AI7" s="10">
        <f t="shared" si="14"/>
        <v>492.4403604458146</v>
      </c>
      <c r="AJ7" s="10">
        <v>0</v>
      </c>
      <c r="AK7" s="10">
        <f t="shared" si="15"/>
        <v>0</v>
      </c>
      <c r="AL7" s="10">
        <v>19978</v>
      </c>
      <c r="AM7" s="10">
        <f t="shared" si="16"/>
        <v>4.737491107422338</v>
      </c>
      <c r="AN7" s="10">
        <v>636895</v>
      </c>
      <c r="AO7" s="10">
        <f t="shared" si="17"/>
        <v>151.03035333175242</v>
      </c>
      <c r="AP7" s="16">
        <f t="shared" si="24"/>
        <v>12873983</v>
      </c>
      <c r="AQ7" s="16">
        <f t="shared" si="18"/>
        <v>3052.8771638605645</v>
      </c>
      <c r="AR7" s="10">
        <v>64733</v>
      </c>
      <c r="AS7" s="10">
        <f t="shared" si="19"/>
        <v>15.350486127578847</v>
      </c>
      <c r="AT7" s="10">
        <v>407006</v>
      </c>
      <c r="AU7" s="10">
        <f t="shared" si="20"/>
        <v>96.51553236898269</v>
      </c>
      <c r="AV7" s="18">
        <f t="shared" si="25"/>
        <v>38159103</v>
      </c>
      <c r="AW7" s="18">
        <f t="shared" si="21"/>
        <v>9048.874318235712</v>
      </c>
    </row>
    <row r="8" spans="1:49" ht="12.75">
      <c r="A8" s="31">
        <v>5</v>
      </c>
      <c r="B8" s="127" t="s">
        <v>82</v>
      </c>
      <c r="C8" s="120">
        <v>6261</v>
      </c>
      <c r="D8" s="19">
        <v>14694754</v>
      </c>
      <c r="E8" s="19">
        <f t="shared" si="0"/>
        <v>2347.0298674333176</v>
      </c>
      <c r="F8" s="19">
        <v>5125574</v>
      </c>
      <c r="G8" s="19">
        <f t="shared" si="1"/>
        <v>818.6510142149816</v>
      </c>
      <c r="H8" s="19">
        <v>1235790</v>
      </c>
      <c r="I8" s="19">
        <f aca="true" t="shared" si="26" ref="I8:I39">H8/C8</f>
        <v>197.37901293723047</v>
      </c>
      <c r="J8" s="19">
        <v>361070</v>
      </c>
      <c r="K8" s="19">
        <f t="shared" si="2"/>
        <v>57.66970132566683</v>
      </c>
      <c r="L8" s="19">
        <v>82810</v>
      </c>
      <c r="M8" s="19">
        <f t="shared" si="3"/>
        <v>13.226321673854017</v>
      </c>
      <c r="N8" s="19">
        <v>4634599</v>
      </c>
      <c r="O8" s="19">
        <f t="shared" si="4"/>
        <v>740.2330298674333</v>
      </c>
      <c r="P8" s="20">
        <f t="shared" si="22"/>
        <v>26134597</v>
      </c>
      <c r="Q8" s="21">
        <f t="shared" si="5"/>
        <v>4174.188947452483</v>
      </c>
      <c r="R8" s="19">
        <v>1183354</v>
      </c>
      <c r="S8" s="19">
        <f t="shared" si="6"/>
        <v>189.00399297236862</v>
      </c>
      <c r="T8" s="19">
        <v>1704903</v>
      </c>
      <c r="U8" s="19">
        <f t="shared" si="7"/>
        <v>272.3052228078582</v>
      </c>
      <c r="V8" s="22">
        <f t="shared" si="23"/>
        <v>29022854</v>
      </c>
      <c r="W8" s="23">
        <f t="shared" si="8"/>
        <v>4635.498163232711</v>
      </c>
      <c r="X8" s="19">
        <v>2259361</v>
      </c>
      <c r="Y8" s="19">
        <f t="shared" si="9"/>
        <v>360.86264175051906</v>
      </c>
      <c r="Z8" s="19">
        <v>1277172</v>
      </c>
      <c r="AA8" s="19">
        <f t="shared" si="10"/>
        <v>203.98850023957834</v>
      </c>
      <c r="AB8" s="19">
        <v>512554</v>
      </c>
      <c r="AC8" s="19">
        <f t="shared" si="11"/>
        <v>81.86455837725603</v>
      </c>
      <c r="AD8" s="19">
        <v>3511931</v>
      </c>
      <c r="AE8" s="19">
        <f t="shared" si="12"/>
        <v>560.9217377415748</v>
      </c>
      <c r="AF8" s="19">
        <v>3799634</v>
      </c>
      <c r="AG8" s="19">
        <f t="shared" si="13"/>
        <v>606.873342916467</v>
      </c>
      <c r="AH8" s="19">
        <v>3819601</v>
      </c>
      <c r="AI8" s="19">
        <f t="shared" si="14"/>
        <v>610.0624500878454</v>
      </c>
      <c r="AJ8" s="19">
        <v>19251</v>
      </c>
      <c r="AK8" s="19">
        <f t="shared" si="15"/>
        <v>3.074748442740776</v>
      </c>
      <c r="AL8" s="19">
        <v>27156</v>
      </c>
      <c r="AM8" s="19">
        <f t="shared" si="16"/>
        <v>4.337326305701964</v>
      </c>
      <c r="AN8" s="19">
        <v>36661</v>
      </c>
      <c r="AO8" s="19">
        <f t="shared" si="17"/>
        <v>5.85545440025555</v>
      </c>
      <c r="AP8" s="24">
        <f t="shared" si="24"/>
        <v>15263321</v>
      </c>
      <c r="AQ8" s="25">
        <f t="shared" si="18"/>
        <v>2437.840760261939</v>
      </c>
      <c r="AR8" s="19">
        <v>30202</v>
      </c>
      <c r="AS8" s="19">
        <f t="shared" si="19"/>
        <v>4.823830059095991</v>
      </c>
      <c r="AT8" s="19">
        <v>241082</v>
      </c>
      <c r="AU8" s="19">
        <f t="shared" si="20"/>
        <v>38.50535058297397</v>
      </c>
      <c r="AV8" s="26">
        <f t="shared" si="25"/>
        <v>44557459</v>
      </c>
      <c r="AW8" s="26">
        <f t="shared" si="21"/>
        <v>7116.668104136719</v>
      </c>
    </row>
    <row r="9" spans="1:49" ht="12.75">
      <c r="A9" s="32">
        <v>6</v>
      </c>
      <c r="B9" s="126" t="s">
        <v>83</v>
      </c>
      <c r="C9" s="121">
        <v>6106</v>
      </c>
      <c r="D9" s="9">
        <v>18710182</v>
      </c>
      <c r="E9" s="9">
        <f t="shared" si="0"/>
        <v>3064.2289551261056</v>
      </c>
      <c r="F9" s="9">
        <v>5309344</v>
      </c>
      <c r="G9" s="9">
        <f t="shared" si="1"/>
        <v>869.528987880773</v>
      </c>
      <c r="H9" s="9">
        <v>1528694</v>
      </c>
      <c r="I9" s="9">
        <f t="shared" si="26"/>
        <v>250.35931870291517</v>
      </c>
      <c r="J9" s="9">
        <v>874230</v>
      </c>
      <c r="K9" s="9">
        <f t="shared" si="2"/>
        <v>143.17556501801508</v>
      </c>
      <c r="L9" s="9">
        <v>69883</v>
      </c>
      <c r="M9" s="9">
        <f t="shared" si="3"/>
        <v>11.444972158532591</v>
      </c>
      <c r="N9" s="9">
        <v>1727175</v>
      </c>
      <c r="O9" s="9">
        <f t="shared" si="4"/>
        <v>282.8652145430724</v>
      </c>
      <c r="P9" s="11">
        <f t="shared" si="22"/>
        <v>28219508</v>
      </c>
      <c r="Q9" s="11">
        <f t="shared" si="5"/>
        <v>4621.603013429413</v>
      </c>
      <c r="R9" s="9">
        <v>2154630</v>
      </c>
      <c r="S9" s="9">
        <f t="shared" si="6"/>
        <v>352.8709466098919</v>
      </c>
      <c r="T9" s="9">
        <v>2847960</v>
      </c>
      <c r="U9" s="9">
        <f t="shared" si="7"/>
        <v>466.4199148378644</v>
      </c>
      <c r="V9" s="13">
        <f t="shared" si="23"/>
        <v>33222098</v>
      </c>
      <c r="W9" s="13">
        <f t="shared" si="8"/>
        <v>5440.89387487717</v>
      </c>
      <c r="X9" s="9">
        <v>3066526</v>
      </c>
      <c r="Y9" s="9">
        <f t="shared" si="9"/>
        <v>502.2151981657386</v>
      </c>
      <c r="Z9" s="9">
        <v>1162738</v>
      </c>
      <c r="AA9" s="9">
        <f t="shared" si="10"/>
        <v>190.42548313134623</v>
      </c>
      <c r="AB9" s="9">
        <v>492131</v>
      </c>
      <c r="AC9" s="9">
        <f t="shared" si="11"/>
        <v>80.59793645594497</v>
      </c>
      <c r="AD9" s="9">
        <v>4424649</v>
      </c>
      <c r="AE9" s="9">
        <f t="shared" si="12"/>
        <v>724.6395348837209</v>
      </c>
      <c r="AF9" s="9">
        <v>2724658</v>
      </c>
      <c r="AG9" s="9">
        <f t="shared" si="13"/>
        <v>446.22633475270226</v>
      </c>
      <c r="AH9" s="9">
        <v>2835231</v>
      </c>
      <c r="AI9" s="9">
        <f t="shared" si="14"/>
        <v>464.3352440222732</v>
      </c>
      <c r="AJ9" s="9">
        <v>2110</v>
      </c>
      <c r="AK9" s="9">
        <f t="shared" si="15"/>
        <v>0.3455617425483131</v>
      </c>
      <c r="AL9" s="9">
        <v>3000</v>
      </c>
      <c r="AM9" s="9">
        <f t="shared" si="16"/>
        <v>0.491320013101867</v>
      </c>
      <c r="AN9" s="9">
        <v>365581</v>
      </c>
      <c r="AO9" s="9">
        <f t="shared" si="17"/>
        <v>59.872420569931215</v>
      </c>
      <c r="AP9" s="16">
        <f t="shared" si="24"/>
        <v>15076624</v>
      </c>
      <c r="AQ9" s="27">
        <f t="shared" si="18"/>
        <v>2469.1490337373075</v>
      </c>
      <c r="AR9" s="9">
        <v>1096272</v>
      </c>
      <c r="AS9" s="9">
        <f t="shared" si="19"/>
        <v>179.54012446773666</v>
      </c>
      <c r="AT9" s="9">
        <v>1850517</v>
      </c>
      <c r="AU9" s="9">
        <f t="shared" si="20"/>
        <v>303.06534556174256</v>
      </c>
      <c r="AV9" s="28">
        <f t="shared" si="25"/>
        <v>51245511</v>
      </c>
      <c r="AW9" s="28">
        <f t="shared" si="21"/>
        <v>8392.648378643957</v>
      </c>
    </row>
    <row r="10" spans="1:49" ht="12.75">
      <c r="A10" s="30">
        <v>7</v>
      </c>
      <c r="B10" s="125" t="s">
        <v>84</v>
      </c>
      <c r="C10" s="119">
        <v>2368</v>
      </c>
      <c r="D10" s="10">
        <v>9114929</v>
      </c>
      <c r="E10" s="10">
        <f t="shared" si="0"/>
        <v>3849.2098817567567</v>
      </c>
      <c r="F10" s="10">
        <v>2645638</v>
      </c>
      <c r="G10" s="10">
        <f t="shared" si="1"/>
        <v>1117.245777027027</v>
      </c>
      <c r="H10" s="10">
        <v>853063</v>
      </c>
      <c r="I10" s="10">
        <f t="shared" si="26"/>
        <v>360.2461993243243</v>
      </c>
      <c r="J10" s="10">
        <v>336582</v>
      </c>
      <c r="K10" s="10">
        <f t="shared" si="2"/>
        <v>142.1376689189189</v>
      </c>
      <c r="L10" s="10">
        <v>2912</v>
      </c>
      <c r="M10" s="10">
        <f t="shared" si="3"/>
        <v>1.2297297297297298</v>
      </c>
      <c r="N10" s="10">
        <v>1858255</v>
      </c>
      <c r="O10" s="10">
        <f t="shared" si="4"/>
        <v>784.7360641891892</v>
      </c>
      <c r="P10" s="11">
        <f t="shared" si="22"/>
        <v>14811379</v>
      </c>
      <c r="Q10" s="12">
        <f t="shared" si="5"/>
        <v>6254.805320945946</v>
      </c>
      <c r="R10" s="10">
        <v>398538</v>
      </c>
      <c r="S10" s="10">
        <f t="shared" si="6"/>
        <v>168.30152027027026</v>
      </c>
      <c r="T10" s="10">
        <v>1001256</v>
      </c>
      <c r="U10" s="10">
        <f t="shared" si="7"/>
        <v>422.8277027027027</v>
      </c>
      <c r="V10" s="13">
        <f t="shared" si="23"/>
        <v>16211173</v>
      </c>
      <c r="W10" s="14">
        <f t="shared" si="8"/>
        <v>6845.934543918919</v>
      </c>
      <c r="X10" s="10">
        <v>1298798</v>
      </c>
      <c r="Y10" s="10">
        <f t="shared" si="9"/>
        <v>548.4788851351351</v>
      </c>
      <c r="Z10" s="10">
        <v>991225</v>
      </c>
      <c r="AA10" s="10">
        <f t="shared" si="10"/>
        <v>418.5916385135135</v>
      </c>
      <c r="AB10" s="10">
        <v>377381</v>
      </c>
      <c r="AC10" s="10">
        <f t="shared" si="11"/>
        <v>159.36697635135135</v>
      </c>
      <c r="AD10" s="10">
        <v>2195404</v>
      </c>
      <c r="AE10" s="10">
        <f t="shared" si="12"/>
        <v>927.1131756756756</v>
      </c>
      <c r="AF10" s="10">
        <v>2859403</v>
      </c>
      <c r="AG10" s="10">
        <f t="shared" si="13"/>
        <v>1207.5181587837837</v>
      </c>
      <c r="AH10" s="10">
        <v>1865646</v>
      </c>
      <c r="AI10" s="10">
        <f t="shared" si="14"/>
        <v>787.8572635135135</v>
      </c>
      <c r="AJ10" s="10">
        <v>0</v>
      </c>
      <c r="AK10" s="10">
        <f t="shared" si="15"/>
        <v>0</v>
      </c>
      <c r="AL10" s="10">
        <v>13750</v>
      </c>
      <c r="AM10" s="10">
        <f t="shared" si="16"/>
        <v>5.806587837837838</v>
      </c>
      <c r="AN10" s="10">
        <v>205913</v>
      </c>
      <c r="AO10" s="10">
        <f t="shared" si="17"/>
        <v>86.95650337837837</v>
      </c>
      <c r="AP10" s="16">
        <f t="shared" si="24"/>
        <v>9807520</v>
      </c>
      <c r="AQ10" s="16">
        <f t="shared" si="18"/>
        <v>4141.689189189189</v>
      </c>
      <c r="AR10" s="10">
        <v>159793</v>
      </c>
      <c r="AS10" s="10">
        <f t="shared" si="19"/>
        <v>67.48015202702703</v>
      </c>
      <c r="AT10" s="10">
        <v>1222931</v>
      </c>
      <c r="AU10" s="10">
        <f t="shared" si="20"/>
        <v>516.440456081081</v>
      </c>
      <c r="AV10" s="18">
        <f t="shared" si="25"/>
        <v>27401417</v>
      </c>
      <c r="AW10" s="18">
        <f t="shared" si="21"/>
        <v>11571.544341216217</v>
      </c>
    </row>
    <row r="11" spans="1:49" ht="12.75">
      <c r="A11" s="30">
        <v>8</v>
      </c>
      <c r="B11" s="125" t="s">
        <v>85</v>
      </c>
      <c r="C11" s="119">
        <v>19393</v>
      </c>
      <c r="D11" s="10">
        <v>54185782</v>
      </c>
      <c r="E11" s="10">
        <f t="shared" si="0"/>
        <v>2794.0897230959627</v>
      </c>
      <c r="F11" s="10">
        <v>18989891</v>
      </c>
      <c r="G11" s="10">
        <f t="shared" si="1"/>
        <v>979.2136853503841</v>
      </c>
      <c r="H11" s="10">
        <v>3297520</v>
      </c>
      <c r="I11" s="10">
        <f t="shared" si="26"/>
        <v>170.0366111483525</v>
      </c>
      <c r="J11" s="10">
        <v>8479918</v>
      </c>
      <c r="K11" s="10">
        <f t="shared" si="2"/>
        <v>437.2669519929872</v>
      </c>
      <c r="L11" s="10">
        <v>874375</v>
      </c>
      <c r="M11" s="10">
        <f t="shared" si="3"/>
        <v>45.08714484607848</v>
      </c>
      <c r="N11" s="10">
        <v>4895427</v>
      </c>
      <c r="O11" s="10">
        <f t="shared" si="4"/>
        <v>252.43268189552933</v>
      </c>
      <c r="P11" s="11">
        <f t="shared" si="22"/>
        <v>90722913</v>
      </c>
      <c r="Q11" s="12">
        <f t="shared" si="5"/>
        <v>4678.126798329294</v>
      </c>
      <c r="R11" s="10">
        <v>6779508</v>
      </c>
      <c r="S11" s="10">
        <f t="shared" si="6"/>
        <v>349.58531428866087</v>
      </c>
      <c r="T11" s="10">
        <v>9716792</v>
      </c>
      <c r="U11" s="10">
        <f t="shared" si="7"/>
        <v>501.04635693291397</v>
      </c>
      <c r="V11" s="13">
        <f t="shared" si="23"/>
        <v>107219213</v>
      </c>
      <c r="W11" s="14">
        <f t="shared" si="8"/>
        <v>5528.7584695508685</v>
      </c>
      <c r="X11" s="10">
        <v>9390514</v>
      </c>
      <c r="Y11" s="10">
        <f t="shared" si="9"/>
        <v>484.22183262001755</v>
      </c>
      <c r="Z11" s="10">
        <v>1658295</v>
      </c>
      <c r="AA11" s="10">
        <f t="shared" si="10"/>
        <v>85.509977827051</v>
      </c>
      <c r="AB11" s="10">
        <v>1631736</v>
      </c>
      <c r="AC11" s="10">
        <f t="shared" si="11"/>
        <v>84.14046305367916</v>
      </c>
      <c r="AD11" s="10">
        <v>16211910</v>
      </c>
      <c r="AE11" s="10">
        <f t="shared" si="12"/>
        <v>835.9671015314805</v>
      </c>
      <c r="AF11" s="10">
        <v>10310482</v>
      </c>
      <c r="AG11" s="10">
        <f t="shared" si="13"/>
        <v>531.6599804053009</v>
      </c>
      <c r="AH11" s="10">
        <v>9495340</v>
      </c>
      <c r="AI11" s="10">
        <f t="shared" si="14"/>
        <v>489.6271850667767</v>
      </c>
      <c r="AJ11" s="10">
        <v>0</v>
      </c>
      <c r="AK11" s="10">
        <f t="shared" si="15"/>
        <v>0</v>
      </c>
      <c r="AL11" s="10">
        <v>45120</v>
      </c>
      <c r="AM11" s="10">
        <f t="shared" si="16"/>
        <v>2.326612695302429</v>
      </c>
      <c r="AN11" s="10">
        <v>1151441</v>
      </c>
      <c r="AO11" s="10">
        <f t="shared" si="17"/>
        <v>59.37405249316764</v>
      </c>
      <c r="AP11" s="16">
        <f t="shared" si="24"/>
        <v>49894838</v>
      </c>
      <c r="AQ11" s="16">
        <f t="shared" si="18"/>
        <v>2572.827205692776</v>
      </c>
      <c r="AR11" s="10">
        <v>12591197</v>
      </c>
      <c r="AS11" s="10">
        <f t="shared" si="19"/>
        <v>649.2650440880731</v>
      </c>
      <c r="AT11" s="10">
        <v>7060023</v>
      </c>
      <c r="AU11" s="10">
        <f t="shared" si="20"/>
        <v>364.0500696127469</v>
      </c>
      <c r="AV11" s="18">
        <f t="shared" si="25"/>
        <v>176765271</v>
      </c>
      <c r="AW11" s="18">
        <f t="shared" si="21"/>
        <v>9114.900788944464</v>
      </c>
    </row>
    <row r="12" spans="1:49" ht="12.75">
      <c r="A12" s="30">
        <v>9</v>
      </c>
      <c r="B12" s="125" t="s">
        <v>86</v>
      </c>
      <c r="C12" s="119">
        <v>43019</v>
      </c>
      <c r="D12" s="10">
        <v>138266154</v>
      </c>
      <c r="E12" s="10">
        <f t="shared" si="0"/>
        <v>3214.0717822357565</v>
      </c>
      <c r="F12" s="10">
        <v>55825558</v>
      </c>
      <c r="G12" s="10">
        <f t="shared" si="1"/>
        <v>1297.6953904088891</v>
      </c>
      <c r="H12" s="10">
        <v>4020391</v>
      </c>
      <c r="I12" s="10">
        <f t="shared" si="26"/>
        <v>93.456170529301</v>
      </c>
      <c r="J12" s="10">
        <v>13954799</v>
      </c>
      <c r="K12" s="10">
        <f t="shared" si="2"/>
        <v>324.3868755666101</v>
      </c>
      <c r="L12" s="10">
        <v>516686</v>
      </c>
      <c r="M12" s="10">
        <f t="shared" si="3"/>
        <v>12.010646458541574</v>
      </c>
      <c r="N12" s="10">
        <v>11490340</v>
      </c>
      <c r="O12" s="10">
        <f t="shared" si="4"/>
        <v>267.0991887305609</v>
      </c>
      <c r="P12" s="11">
        <f t="shared" si="22"/>
        <v>224073928</v>
      </c>
      <c r="Q12" s="12">
        <f t="shared" si="5"/>
        <v>5208.720053929659</v>
      </c>
      <c r="R12" s="10">
        <v>16101897</v>
      </c>
      <c r="S12" s="10">
        <f t="shared" si="6"/>
        <v>374.29733373625606</v>
      </c>
      <c r="T12" s="10">
        <v>27152509</v>
      </c>
      <c r="U12" s="10">
        <f t="shared" si="7"/>
        <v>631.1748064808573</v>
      </c>
      <c r="V12" s="13">
        <f t="shared" si="23"/>
        <v>267328334</v>
      </c>
      <c r="W12" s="14">
        <f t="shared" si="8"/>
        <v>6214.192194146773</v>
      </c>
      <c r="X12" s="10">
        <v>23344007</v>
      </c>
      <c r="Y12" s="10">
        <f t="shared" si="9"/>
        <v>542.6441107417653</v>
      </c>
      <c r="Z12" s="10">
        <v>5677348</v>
      </c>
      <c r="AA12" s="10">
        <f t="shared" si="10"/>
        <v>131.97303517050605</v>
      </c>
      <c r="AB12" s="10">
        <v>4019680</v>
      </c>
      <c r="AC12" s="10">
        <f t="shared" si="11"/>
        <v>93.43964294846464</v>
      </c>
      <c r="AD12" s="10">
        <v>38218520</v>
      </c>
      <c r="AE12" s="10">
        <f t="shared" si="12"/>
        <v>888.4102373369906</v>
      </c>
      <c r="AF12" s="10">
        <v>20562970</v>
      </c>
      <c r="AG12" s="10">
        <f t="shared" si="13"/>
        <v>477.9973964992213</v>
      </c>
      <c r="AH12" s="10">
        <v>21985185</v>
      </c>
      <c r="AI12" s="10">
        <f t="shared" si="14"/>
        <v>511.05755596364395</v>
      </c>
      <c r="AJ12" s="10">
        <v>0</v>
      </c>
      <c r="AK12" s="10">
        <f t="shared" si="15"/>
        <v>0</v>
      </c>
      <c r="AL12" s="10">
        <v>895656</v>
      </c>
      <c r="AM12" s="10">
        <f t="shared" si="16"/>
        <v>20.82000976312792</v>
      </c>
      <c r="AN12" s="10">
        <v>5318381</v>
      </c>
      <c r="AO12" s="10">
        <f t="shared" si="17"/>
        <v>123.62865245589158</v>
      </c>
      <c r="AP12" s="16">
        <f t="shared" si="24"/>
        <v>120021747</v>
      </c>
      <c r="AQ12" s="16">
        <f t="shared" si="18"/>
        <v>2789.9706408796114</v>
      </c>
      <c r="AR12" s="10">
        <v>34100010</v>
      </c>
      <c r="AS12" s="10">
        <f t="shared" si="19"/>
        <v>792.6732374067273</v>
      </c>
      <c r="AT12" s="10">
        <v>8029820</v>
      </c>
      <c r="AU12" s="10">
        <f t="shared" si="20"/>
        <v>186.65752341988423</v>
      </c>
      <c r="AV12" s="18">
        <f t="shared" si="25"/>
        <v>429479911</v>
      </c>
      <c r="AW12" s="18">
        <f t="shared" si="21"/>
        <v>9983.493595852995</v>
      </c>
    </row>
    <row r="13" spans="1:49" ht="12.75">
      <c r="A13" s="31">
        <v>10</v>
      </c>
      <c r="B13" s="127" t="s">
        <v>87</v>
      </c>
      <c r="C13" s="120">
        <v>32247</v>
      </c>
      <c r="D13" s="19">
        <v>99089248</v>
      </c>
      <c r="E13" s="19">
        <f t="shared" si="0"/>
        <v>3072.8206654882624</v>
      </c>
      <c r="F13" s="19">
        <v>34903569</v>
      </c>
      <c r="G13" s="19">
        <f t="shared" si="1"/>
        <v>1082.3818959903247</v>
      </c>
      <c r="H13" s="19">
        <v>5614321</v>
      </c>
      <c r="I13" s="19">
        <f t="shared" si="26"/>
        <v>174.1036685583155</v>
      </c>
      <c r="J13" s="19">
        <v>2752007</v>
      </c>
      <c r="K13" s="19">
        <f t="shared" si="2"/>
        <v>85.34148913077185</v>
      </c>
      <c r="L13" s="19">
        <v>473751</v>
      </c>
      <c r="M13" s="19">
        <f t="shared" si="3"/>
        <v>14.691320122802122</v>
      </c>
      <c r="N13" s="19">
        <v>13143381</v>
      </c>
      <c r="O13" s="19">
        <f t="shared" si="4"/>
        <v>407.5846125220951</v>
      </c>
      <c r="P13" s="20">
        <f t="shared" si="22"/>
        <v>155976277</v>
      </c>
      <c r="Q13" s="21">
        <f t="shared" si="5"/>
        <v>4836.923651812572</v>
      </c>
      <c r="R13" s="19">
        <v>14594849</v>
      </c>
      <c r="S13" s="19">
        <f t="shared" si="6"/>
        <v>452.595559276832</v>
      </c>
      <c r="T13" s="19">
        <v>24266301</v>
      </c>
      <c r="U13" s="19">
        <f t="shared" si="7"/>
        <v>752.513443110987</v>
      </c>
      <c r="V13" s="22">
        <f t="shared" si="23"/>
        <v>194837427</v>
      </c>
      <c r="W13" s="23">
        <f t="shared" si="8"/>
        <v>6042.03265420039</v>
      </c>
      <c r="X13" s="19">
        <v>14127767</v>
      </c>
      <c r="Y13" s="19">
        <f t="shared" si="9"/>
        <v>438.1110490898378</v>
      </c>
      <c r="Z13" s="19">
        <v>4349914</v>
      </c>
      <c r="AA13" s="19">
        <f t="shared" si="10"/>
        <v>134.89360250565943</v>
      </c>
      <c r="AB13" s="19">
        <v>3702851</v>
      </c>
      <c r="AC13" s="19">
        <f t="shared" si="11"/>
        <v>114.82776692405496</v>
      </c>
      <c r="AD13" s="19">
        <v>32784629</v>
      </c>
      <c r="AE13" s="19">
        <f t="shared" si="12"/>
        <v>1016.6722175706267</v>
      </c>
      <c r="AF13" s="19">
        <v>13788879</v>
      </c>
      <c r="AG13" s="19">
        <f t="shared" si="13"/>
        <v>427.6019164573449</v>
      </c>
      <c r="AH13" s="19">
        <v>14843078</v>
      </c>
      <c r="AI13" s="19">
        <f t="shared" si="14"/>
        <v>460.2932986014203</v>
      </c>
      <c r="AJ13" s="19">
        <v>33311</v>
      </c>
      <c r="AK13" s="19">
        <f t="shared" si="15"/>
        <v>1.0329953173938662</v>
      </c>
      <c r="AL13" s="19">
        <v>134437</v>
      </c>
      <c r="AM13" s="19">
        <f t="shared" si="16"/>
        <v>4.1689769590969705</v>
      </c>
      <c r="AN13" s="19">
        <v>2445280</v>
      </c>
      <c r="AO13" s="19">
        <f t="shared" si="17"/>
        <v>75.82968958352716</v>
      </c>
      <c r="AP13" s="24">
        <f t="shared" si="24"/>
        <v>86210146</v>
      </c>
      <c r="AQ13" s="25">
        <f t="shared" si="18"/>
        <v>2673.431513008962</v>
      </c>
      <c r="AR13" s="19">
        <v>7968559</v>
      </c>
      <c r="AS13" s="19">
        <f t="shared" si="19"/>
        <v>247.11008776010172</v>
      </c>
      <c r="AT13" s="19">
        <v>25160666</v>
      </c>
      <c r="AU13" s="19">
        <f t="shared" si="20"/>
        <v>780.2482711570068</v>
      </c>
      <c r="AV13" s="26">
        <f t="shared" si="25"/>
        <v>314176798</v>
      </c>
      <c r="AW13" s="26">
        <f t="shared" si="21"/>
        <v>9742.822526126462</v>
      </c>
    </row>
    <row r="14" spans="1:49" ht="12.75">
      <c r="A14" s="30">
        <v>11</v>
      </c>
      <c r="B14" s="126" t="s">
        <v>88</v>
      </c>
      <c r="C14" s="121">
        <v>1818</v>
      </c>
      <c r="D14" s="10">
        <v>5527161</v>
      </c>
      <c r="E14" s="10">
        <f t="shared" si="0"/>
        <v>3040.2425742574255</v>
      </c>
      <c r="F14" s="10">
        <v>1810486</v>
      </c>
      <c r="G14" s="10">
        <f t="shared" si="1"/>
        <v>995.8668866886688</v>
      </c>
      <c r="H14" s="10">
        <v>347774</v>
      </c>
      <c r="I14" s="10">
        <f t="shared" si="26"/>
        <v>191.2948294829483</v>
      </c>
      <c r="J14" s="10">
        <v>363542</v>
      </c>
      <c r="K14" s="10">
        <f t="shared" si="2"/>
        <v>199.96809680968096</v>
      </c>
      <c r="L14" s="10">
        <v>46015</v>
      </c>
      <c r="M14" s="10">
        <f t="shared" si="3"/>
        <v>25.310781078107812</v>
      </c>
      <c r="N14" s="10">
        <v>717199</v>
      </c>
      <c r="O14" s="10">
        <f t="shared" si="4"/>
        <v>394.498899889989</v>
      </c>
      <c r="P14" s="11">
        <f t="shared" si="22"/>
        <v>8812177</v>
      </c>
      <c r="Q14" s="12">
        <f t="shared" si="5"/>
        <v>4847.182068206821</v>
      </c>
      <c r="R14" s="10">
        <v>408132</v>
      </c>
      <c r="S14" s="10">
        <f t="shared" si="6"/>
        <v>224.4950495049505</v>
      </c>
      <c r="T14" s="10">
        <v>764159</v>
      </c>
      <c r="U14" s="10">
        <f t="shared" si="7"/>
        <v>420.3294829482948</v>
      </c>
      <c r="V14" s="13">
        <f t="shared" si="23"/>
        <v>9984468</v>
      </c>
      <c r="W14" s="14">
        <f t="shared" si="8"/>
        <v>5492.006600660066</v>
      </c>
      <c r="X14" s="10">
        <v>859368</v>
      </c>
      <c r="Y14" s="10">
        <f t="shared" si="9"/>
        <v>472.6996699669967</v>
      </c>
      <c r="Z14" s="10">
        <v>436614</v>
      </c>
      <c r="AA14" s="10">
        <f t="shared" si="10"/>
        <v>240.16171617161717</v>
      </c>
      <c r="AB14" s="10">
        <v>268133</v>
      </c>
      <c r="AC14" s="10">
        <f t="shared" si="11"/>
        <v>147.48789878987898</v>
      </c>
      <c r="AD14" s="10">
        <v>1219129</v>
      </c>
      <c r="AE14" s="10">
        <f t="shared" si="12"/>
        <v>670.5880088008801</v>
      </c>
      <c r="AF14" s="10">
        <v>1238883</v>
      </c>
      <c r="AG14" s="10">
        <f t="shared" si="13"/>
        <v>681.453795379538</v>
      </c>
      <c r="AH14" s="10">
        <v>1193119</v>
      </c>
      <c r="AI14" s="10">
        <f t="shared" si="14"/>
        <v>656.2810781078108</v>
      </c>
      <c r="AJ14" s="10">
        <v>0</v>
      </c>
      <c r="AK14" s="10">
        <f t="shared" si="15"/>
        <v>0</v>
      </c>
      <c r="AL14" s="10">
        <v>0</v>
      </c>
      <c r="AM14" s="10">
        <f t="shared" si="16"/>
        <v>0</v>
      </c>
      <c r="AN14" s="10">
        <v>50035</v>
      </c>
      <c r="AO14" s="10">
        <f t="shared" si="17"/>
        <v>27.522002200220022</v>
      </c>
      <c r="AP14" s="16">
        <f t="shared" si="24"/>
        <v>5265281</v>
      </c>
      <c r="AQ14" s="16">
        <f t="shared" si="18"/>
        <v>2896.194169416942</v>
      </c>
      <c r="AR14" s="10">
        <v>132070</v>
      </c>
      <c r="AS14" s="10">
        <f t="shared" si="19"/>
        <v>72.64576457645765</v>
      </c>
      <c r="AT14" s="10">
        <v>12727</v>
      </c>
      <c r="AU14" s="10">
        <f t="shared" si="20"/>
        <v>7.0005500550055</v>
      </c>
      <c r="AV14" s="28">
        <f t="shared" si="25"/>
        <v>15394546</v>
      </c>
      <c r="AW14" s="18">
        <f t="shared" si="21"/>
        <v>8467.84708470847</v>
      </c>
    </row>
    <row r="15" spans="1:49" ht="12.75">
      <c r="A15" s="30">
        <v>12</v>
      </c>
      <c r="B15" s="125" t="s">
        <v>89</v>
      </c>
      <c r="C15" s="119">
        <v>1530</v>
      </c>
      <c r="D15" s="10">
        <v>6992920</v>
      </c>
      <c r="E15" s="10">
        <f t="shared" si="0"/>
        <v>4570.535947712418</v>
      </c>
      <c r="F15" s="10">
        <v>1684174</v>
      </c>
      <c r="G15" s="10">
        <f t="shared" si="1"/>
        <v>1100.7673202614378</v>
      </c>
      <c r="H15" s="10">
        <v>965400</v>
      </c>
      <c r="I15" s="10">
        <f t="shared" si="26"/>
        <v>630.9803921568628</v>
      </c>
      <c r="J15" s="10">
        <v>233111</v>
      </c>
      <c r="K15" s="10">
        <f t="shared" si="2"/>
        <v>152.36013071895425</v>
      </c>
      <c r="L15" s="10">
        <v>0</v>
      </c>
      <c r="M15" s="10">
        <f t="shared" si="3"/>
        <v>0</v>
      </c>
      <c r="N15" s="10">
        <v>433321</v>
      </c>
      <c r="O15" s="10">
        <f t="shared" si="4"/>
        <v>283.21633986928106</v>
      </c>
      <c r="P15" s="11">
        <f t="shared" si="22"/>
        <v>10308926</v>
      </c>
      <c r="Q15" s="12">
        <f t="shared" si="5"/>
        <v>6737.860130718955</v>
      </c>
      <c r="R15" s="10">
        <v>681024</v>
      </c>
      <c r="S15" s="10">
        <f t="shared" si="6"/>
        <v>445.1137254901961</v>
      </c>
      <c r="T15" s="10">
        <v>901386</v>
      </c>
      <c r="U15" s="10">
        <f t="shared" si="7"/>
        <v>589.1411764705882</v>
      </c>
      <c r="V15" s="13">
        <f t="shared" si="23"/>
        <v>11891336</v>
      </c>
      <c r="W15" s="14">
        <f t="shared" si="8"/>
        <v>7772.115032679739</v>
      </c>
      <c r="X15" s="10">
        <v>1209277</v>
      </c>
      <c r="Y15" s="10">
        <f t="shared" si="9"/>
        <v>790.3771241830066</v>
      </c>
      <c r="Z15" s="10">
        <v>890529</v>
      </c>
      <c r="AA15" s="10">
        <f t="shared" si="10"/>
        <v>582.0450980392156</v>
      </c>
      <c r="AB15" s="10">
        <v>260854</v>
      </c>
      <c r="AC15" s="10">
        <f t="shared" si="11"/>
        <v>170.49281045751633</v>
      </c>
      <c r="AD15" s="10">
        <v>3612642</v>
      </c>
      <c r="AE15" s="10">
        <f t="shared" si="12"/>
        <v>2361.2039215686273</v>
      </c>
      <c r="AF15" s="10">
        <v>1362832</v>
      </c>
      <c r="AG15" s="10">
        <f t="shared" si="13"/>
        <v>890.7398692810458</v>
      </c>
      <c r="AH15" s="10">
        <v>1086264</v>
      </c>
      <c r="AI15" s="10">
        <f t="shared" si="14"/>
        <v>709.9764705882353</v>
      </c>
      <c r="AJ15" s="10">
        <v>0</v>
      </c>
      <c r="AK15" s="10">
        <f t="shared" si="15"/>
        <v>0</v>
      </c>
      <c r="AL15" s="10">
        <v>14269</v>
      </c>
      <c r="AM15" s="10">
        <f t="shared" si="16"/>
        <v>9.326143790849674</v>
      </c>
      <c r="AN15" s="10">
        <v>4250</v>
      </c>
      <c r="AO15" s="10">
        <f t="shared" si="17"/>
        <v>2.7777777777777777</v>
      </c>
      <c r="AP15" s="16">
        <f t="shared" si="24"/>
        <v>8440917</v>
      </c>
      <c r="AQ15" s="16">
        <f t="shared" si="18"/>
        <v>5516.939215686274</v>
      </c>
      <c r="AR15" s="10">
        <v>7199882</v>
      </c>
      <c r="AS15" s="10">
        <f t="shared" si="19"/>
        <v>4705.8052287581695</v>
      </c>
      <c r="AT15" s="10">
        <v>1408774</v>
      </c>
      <c r="AU15" s="10">
        <f t="shared" si="20"/>
        <v>920.7673202614379</v>
      </c>
      <c r="AV15" s="18">
        <f t="shared" si="25"/>
        <v>28940909</v>
      </c>
      <c r="AW15" s="18">
        <f t="shared" si="21"/>
        <v>18915.62679738562</v>
      </c>
    </row>
    <row r="16" spans="1:49" ht="12.75">
      <c r="A16" s="30">
        <v>13</v>
      </c>
      <c r="B16" s="125" t="s">
        <v>90</v>
      </c>
      <c r="C16" s="119">
        <v>1783</v>
      </c>
      <c r="D16" s="10">
        <v>5167151</v>
      </c>
      <c r="E16" s="10">
        <f t="shared" si="0"/>
        <v>2898.0095344924284</v>
      </c>
      <c r="F16" s="10">
        <v>1253878</v>
      </c>
      <c r="G16" s="10">
        <f t="shared" si="1"/>
        <v>703.2406057206955</v>
      </c>
      <c r="H16" s="10">
        <v>704143</v>
      </c>
      <c r="I16" s="10">
        <f t="shared" si="26"/>
        <v>394.9203589455973</v>
      </c>
      <c r="J16" s="10">
        <v>177652</v>
      </c>
      <c r="K16" s="10">
        <f t="shared" si="2"/>
        <v>99.63656758272575</v>
      </c>
      <c r="L16" s="10">
        <v>8803</v>
      </c>
      <c r="M16" s="10">
        <f t="shared" si="3"/>
        <v>4.937184520471116</v>
      </c>
      <c r="N16" s="10">
        <v>688096</v>
      </c>
      <c r="O16" s="10">
        <f t="shared" si="4"/>
        <v>385.9203589455973</v>
      </c>
      <c r="P16" s="11">
        <f t="shared" si="22"/>
        <v>7999723</v>
      </c>
      <c r="Q16" s="12">
        <f t="shared" si="5"/>
        <v>4486.664610207516</v>
      </c>
      <c r="R16" s="10">
        <v>642740</v>
      </c>
      <c r="S16" s="10">
        <f t="shared" si="6"/>
        <v>360.48233314638253</v>
      </c>
      <c r="T16" s="10">
        <v>1195744</v>
      </c>
      <c r="U16" s="10">
        <f t="shared" si="7"/>
        <v>670.63600673023</v>
      </c>
      <c r="V16" s="13">
        <f t="shared" si="23"/>
        <v>9838207</v>
      </c>
      <c r="W16" s="14">
        <f t="shared" si="8"/>
        <v>5517.782950084128</v>
      </c>
      <c r="X16" s="10">
        <v>674442</v>
      </c>
      <c r="Y16" s="10">
        <f t="shared" si="9"/>
        <v>378.2624789680314</v>
      </c>
      <c r="Z16" s="10">
        <v>353996</v>
      </c>
      <c r="AA16" s="10">
        <f t="shared" si="10"/>
        <v>198.53954010095345</v>
      </c>
      <c r="AB16" s="10">
        <v>374318</v>
      </c>
      <c r="AC16" s="10">
        <f t="shared" si="11"/>
        <v>209.9371845204711</v>
      </c>
      <c r="AD16" s="10">
        <v>1191297</v>
      </c>
      <c r="AE16" s="10">
        <f t="shared" si="12"/>
        <v>668.1418956814358</v>
      </c>
      <c r="AF16" s="10">
        <v>1153704</v>
      </c>
      <c r="AG16" s="10">
        <f t="shared" si="13"/>
        <v>647.0577678070667</v>
      </c>
      <c r="AH16" s="10">
        <v>1055468</v>
      </c>
      <c r="AI16" s="10">
        <f t="shared" si="14"/>
        <v>591.961862030286</v>
      </c>
      <c r="AJ16" s="10">
        <v>0</v>
      </c>
      <c r="AK16" s="10">
        <f t="shared" si="15"/>
        <v>0</v>
      </c>
      <c r="AL16" s="10">
        <v>9959</v>
      </c>
      <c r="AM16" s="10">
        <f t="shared" si="16"/>
        <v>5.585530005608525</v>
      </c>
      <c r="AN16" s="10">
        <v>10549</v>
      </c>
      <c r="AO16" s="10">
        <f t="shared" si="17"/>
        <v>5.916432978126752</v>
      </c>
      <c r="AP16" s="16">
        <f t="shared" si="24"/>
        <v>4823733</v>
      </c>
      <c r="AQ16" s="16">
        <f t="shared" si="18"/>
        <v>2705.4026920919796</v>
      </c>
      <c r="AR16" s="10">
        <v>35260</v>
      </c>
      <c r="AS16" s="10">
        <f t="shared" si="19"/>
        <v>19.77565900168256</v>
      </c>
      <c r="AT16" s="10">
        <v>223374</v>
      </c>
      <c r="AU16" s="10">
        <f t="shared" si="20"/>
        <v>125.279865395401</v>
      </c>
      <c r="AV16" s="18">
        <f t="shared" si="25"/>
        <v>14920574</v>
      </c>
      <c r="AW16" s="18">
        <f t="shared" si="21"/>
        <v>8368.24116657319</v>
      </c>
    </row>
    <row r="17" spans="1:49" ht="12.75">
      <c r="A17" s="30">
        <v>14</v>
      </c>
      <c r="B17" s="125" t="s">
        <v>91</v>
      </c>
      <c r="C17" s="119">
        <v>2579</v>
      </c>
      <c r="D17" s="10">
        <v>8451711</v>
      </c>
      <c r="E17" s="10">
        <f t="shared" si="0"/>
        <v>3277.127181077937</v>
      </c>
      <c r="F17" s="10">
        <v>2592795</v>
      </c>
      <c r="G17" s="10">
        <f t="shared" si="1"/>
        <v>1005.3489724699496</v>
      </c>
      <c r="H17" s="10">
        <v>418710</v>
      </c>
      <c r="I17" s="10">
        <f t="shared" si="26"/>
        <v>162.3536254362156</v>
      </c>
      <c r="J17" s="10">
        <v>638677</v>
      </c>
      <c r="K17" s="10">
        <f t="shared" si="2"/>
        <v>247.6452113222179</v>
      </c>
      <c r="L17" s="10">
        <v>61527</v>
      </c>
      <c r="M17" s="10">
        <f t="shared" si="3"/>
        <v>23.856921287320667</v>
      </c>
      <c r="N17" s="10">
        <v>1069574</v>
      </c>
      <c r="O17" s="10">
        <f t="shared" si="4"/>
        <v>414.7243117487398</v>
      </c>
      <c r="P17" s="11">
        <f t="shared" si="22"/>
        <v>13232994</v>
      </c>
      <c r="Q17" s="12">
        <f t="shared" si="5"/>
        <v>5131.056223342381</v>
      </c>
      <c r="R17" s="10">
        <v>729859</v>
      </c>
      <c r="S17" s="10">
        <f t="shared" si="6"/>
        <v>283.00077549437765</v>
      </c>
      <c r="T17" s="10">
        <v>1474791</v>
      </c>
      <c r="U17" s="10">
        <f t="shared" si="7"/>
        <v>571.8460643660334</v>
      </c>
      <c r="V17" s="13">
        <f t="shared" si="23"/>
        <v>15437644</v>
      </c>
      <c r="W17" s="14">
        <f t="shared" si="8"/>
        <v>5985.903063202792</v>
      </c>
      <c r="X17" s="10">
        <v>1491489</v>
      </c>
      <c r="Y17" s="10">
        <f t="shared" si="9"/>
        <v>578.3206669251648</v>
      </c>
      <c r="Z17" s="10">
        <v>730070</v>
      </c>
      <c r="AA17" s="10">
        <f t="shared" si="10"/>
        <v>283.0825901512214</v>
      </c>
      <c r="AB17" s="10">
        <v>284811</v>
      </c>
      <c r="AC17" s="10">
        <f t="shared" si="11"/>
        <v>110.43466459868166</v>
      </c>
      <c r="AD17" s="10">
        <v>1857976</v>
      </c>
      <c r="AE17" s="10">
        <f t="shared" si="12"/>
        <v>720.4249709189609</v>
      </c>
      <c r="AF17" s="10">
        <v>1567711</v>
      </c>
      <c r="AG17" s="10">
        <f t="shared" si="13"/>
        <v>607.8755331523846</v>
      </c>
      <c r="AH17" s="10">
        <v>1729088</v>
      </c>
      <c r="AI17" s="10">
        <f t="shared" si="14"/>
        <v>670.4490112446684</v>
      </c>
      <c r="AJ17" s="10">
        <v>0</v>
      </c>
      <c r="AK17" s="10">
        <f t="shared" si="15"/>
        <v>0</v>
      </c>
      <c r="AL17" s="10">
        <v>16424</v>
      </c>
      <c r="AM17" s="10">
        <f t="shared" si="16"/>
        <v>6.368359829391237</v>
      </c>
      <c r="AN17" s="10">
        <v>13787</v>
      </c>
      <c r="AO17" s="10">
        <f t="shared" si="17"/>
        <v>5.34587049243893</v>
      </c>
      <c r="AP17" s="16">
        <f t="shared" si="24"/>
        <v>7691356</v>
      </c>
      <c r="AQ17" s="16">
        <f t="shared" si="18"/>
        <v>2982.301667312912</v>
      </c>
      <c r="AR17" s="10">
        <v>1187475</v>
      </c>
      <c r="AS17" s="10">
        <f t="shared" si="19"/>
        <v>460.4400930593253</v>
      </c>
      <c r="AT17" s="10">
        <v>1435935</v>
      </c>
      <c r="AU17" s="10">
        <f t="shared" si="20"/>
        <v>556.7797595967429</v>
      </c>
      <c r="AV17" s="18">
        <f t="shared" si="25"/>
        <v>25752410</v>
      </c>
      <c r="AW17" s="18">
        <f t="shared" si="21"/>
        <v>9985.424583171773</v>
      </c>
    </row>
    <row r="18" spans="1:49" ht="12.75">
      <c r="A18" s="31">
        <v>15</v>
      </c>
      <c r="B18" s="127" t="s">
        <v>92</v>
      </c>
      <c r="C18" s="120">
        <v>4042</v>
      </c>
      <c r="D18" s="19">
        <v>12917188</v>
      </c>
      <c r="E18" s="19">
        <f t="shared" si="0"/>
        <v>3195.7417120237506</v>
      </c>
      <c r="F18" s="19">
        <v>2827822</v>
      </c>
      <c r="G18" s="19">
        <f t="shared" si="1"/>
        <v>699.6095992083127</v>
      </c>
      <c r="H18" s="19">
        <v>802910</v>
      </c>
      <c r="I18" s="19">
        <f t="shared" si="26"/>
        <v>198.64176150420585</v>
      </c>
      <c r="J18" s="19">
        <v>1441801</v>
      </c>
      <c r="K18" s="19">
        <f t="shared" si="2"/>
        <v>356.70484908461157</v>
      </c>
      <c r="L18" s="19">
        <v>345856</v>
      </c>
      <c r="M18" s="19">
        <f t="shared" si="3"/>
        <v>85.56556160316674</v>
      </c>
      <c r="N18" s="19">
        <v>2182429</v>
      </c>
      <c r="O18" s="19">
        <f t="shared" si="4"/>
        <v>539.9379020286987</v>
      </c>
      <c r="P18" s="20">
        <f t="shared" si="22"/>
        <v>20518006</v>
      </c>
      <c r="Q18" s="21">
        <f t="shared" si="5"/>
        <v>5076.201385452746</v>
      </c>
      <c r="R18" s="19">
        <v>1571228</v>
      </c>
      <c r="S18" s="19">
        <f t="shared" si="6"/>
        <v>388.725383473528</v>
      </c>
      <c r="T18" s="19">
        <v>1743707</v>
      </c>
      <c r="U18" s="19">
        <f t="shared" si="7"/>
        <v>431.397080653142</v>
      </c>
      <c r="V18" s="22">
        <f t="shared" si="23"/>
        <v>23832941</v>
      </c>
      <c r="W18" s="23">
        <f t="shared" si="8"/>
        <v>5896.323849579416</v>
      </c>
      <c r="X18" s="19">
        <v>1889962</v>
      </c>
      <c r="Y18" s="19">
        <f t="shared" si="9"/>
        <v>467.580900544285</v>
      </c>
      <c r="Z18" s="19">
        <v>924844</v>
      </c>
      <c r="AA18" s="19">
        <f t="shared" si="10"/>
        <v>228.80851063829786</v>
      </c>
      <c r="AB18" s="19">
        <v>494243</v>
      </c>
      <c r="AC18" s="19">
        <f t="shared" si="11"/>
        <v>122.27684314695695</v>
      </c>
      <c r="AD18" s="19">
        <v>2610371</v>
      </c>
      <c r="AE18" s="19">
        <f t="shared" si="12"/>
        <v>645.8117268678872</v>
      </c>
      <c r="AF18" s="19">
        <v>1533477</v>
      </c>
      <c r="AG18" s="19">
        <f t="shared" si="13"/>
        <v>379.38570014844134</v>
      </c>
      <c r="AH18" s="19">
        <v>2340199</v>
      </c>
      <c r="AI18" s="19">
        <f t="shared" si="14"/>
        <v>578.970559129144</v>
      </c>
      <c r="AJ18" s="19">
        <v>0</v>
      </c>
      <c r="AK18" s="19">
        <f t="shared" si="15"/>
        <v>0</v>
      </c>
      <c r="AL18" s="19">
        <v>28015</v>
      </c>
      <c r="AM18" s="19">
        <f t="shared" si="16"/>
        <v>6.9309747649678375</v>
      </c>
      <c r="AN18" s="19">
        <v>503821</v>
      </c>
      <c r="AO18" s="19">
        <f t="shared" si="17"/>
        <v>124.64646214745176</v>
      </c>
      <c r="AP18" s="24">
        <f t="shared" si="24"/>
        <v>10324932</v>
      </c>
      <c r="AQ18" s="25">
        <f t="shared" si="18"/>
        <v>2554.411677387432</v>
      </c>
      <c r="AR18" s="19">
        <v>2661634</v>
      </c>
      <c r="AS18" s="19">
        <f t="shared" si="19"/>
        <v>658.4943097476497</v>
      </c>
      <c r="AT18" s="19">
        <v>535106</v>
      </c>
      <c r="AU18" s="19">
        <f t="shared" si="20"/>
        <v>132.38644235526968</v>
      </c>
      <c r="AV18" s="26">
        <f t="shared" si="25"/>
        <v>37354613</v>
      </c>
      <c r="AW18" s="26">
        <f t="shared" si="21"/>
        <v>9241.616279069767</v>
      </c>
    </row>
    <row r="19" spans="1:49" ht="12.75">
      <c r="A19" s="30">
        <v>16</v>
      </c>
      <c r="B19" s="126" t="s">
        <v>93</v>
      </c>
      <c r="C19" s="121">
        <v>4965</v>
      </c>
      <c r="D19" s="10">
        <v>16172177</v>
      </c>
      <c r="E19" s="10">
        <f t="shared" si="0"/>
        <v>3257.236052366566</v>
      </c>
      <c r="F19" s="10">
        <v>5942922</v>
      </c>
      <c r="G19" s="10">
        <f t="shared" si="1"/>
        <v>1196.9631419939576</v>
      </c>
      <c r="H19" s="10">
        <v>1326505</v>
      </c>
      <c r="I19" s="10">
        <f t="shared" si="26"/>
        <v>267.17119838872105</v>
      </c>
      <c r="J19" s="10">
        <v>3080390</v>
      </c>
      <c r="K19" s="10">
        <f t="shared" si="2"/>
        <v>620.4209466263846</v>
      </c>
      <c r="L19" s="10">
        <v>117132</v>
      </c>
      <c r="M19" s="10">
        <f t="shared" si="3"/>
        <v>23.591540785498488</v>
      </c>
      <c r="N19" s="10">
        <v>2876214</v>
      </c>
      <c r="O19" s="10">
        <f t="shared" si="4"/>
        <v>579.2978851963746</v>
      </c>
      <c r="P19" s="11">
        <f t="shared" si="22"/>
        <v>29515340</v>
      </c>
      <c r="Q19" s="12">
        <f t="shared" si="5"/>
        <v>5944.680765357502</v>
      </c>
      <c r="R19" s="10">
        <v>1611725</v>
      </c>
      <c r="S19" s="10">
        <f t="shared" si="6"/>
        <v>324.6173212487412</v>
      </c>
      <c r="T19" s="10">
        <v>2959503</v>
      </c>
      <c r="U19" s="10">
        <f t="shared" si="7"/>
        <v>596.0731117824773</v>
      </c>
      <c r="V19" s="13">
        <f t="shared" si="23"/>
        <v>34086568</v>
      </c>
      <c r="W19" s="14">
        <f t="shared" si="8"/>
        <v>6865.3711983887215</v>
      </c>
      <c r="X19" s="10">
        <v>2927541</v>
      </c>
      <c r="Y19" s="10">
        <f t="shared" si="9"/>
        <v>589.6356495468278</v>
      </c>
      <c r="Z19" s="10">
        <v>1330760</v>
      </c>
      <c r="AA19" s="10">
        <f t="shared" si="10"/>
        <v>268.0281973816717</v>
      </c>
      <c r="AB19" s="10">
        <v>795577</v>
      </c>
      <c r="AC19" s="10">
        <f t="shared" si="11"/>
        <v>160.23705941591138</v>
      </c>
      <c r="AD19" s="10">
        <v>4616141</v>
      </c>
      <c r="AE19" s="10">
        <f t="shared" si="12"/>
        <v>929.7363544813696</v>
      </c>
      <c r="AF19" s="10">
        <v>4003705</v>
      </c>
      <c r="AG19" s="10">
        <f t="shared" si="13"/>
        <v>806.3856998992951</v>
      </c>
      <c r="AH19" s="10">
        <v>3031545</v>
      </c>
      <c r="AI19" s="10">
        <f t="shared" si="14"/>
        <v>610.583081570997</v>
      </c>
      <c r="AJ19" s="10">
        <v>0</v>
      </c>
      <c r="AK19" s="10">
        <f t="shared" si="15"/>
        <v>0</v>
      </c>
      <c r="AL19" s="10">
        <v>0</v>
      </c>
      <c r="AM19" s="10">
        <f t="shared" si="16"/>
        <v>0</v>
      </c>
      <c r="AN19" s="10">
        <v>180805</v>
      </c>
      <c r="AO19" s="10">
        <f t="shared" si="17"/>
        <v>36.4159113796576</v>
      </c>
      <c r="AP19" s="16">
        <f t="shared" si="24"/>
        <v>16886074</v>
      </c>
      <c r="AQ19" s="16">
        <f t="shared" si="18"/>
        <v>3401.02195367573</v>
      </c>
      <c r="AR19" s="10">
        <v>9387324</v>
      </c>
      <c r="AS19" s="10">
        <f t="shared" si="19"/>
        <v>1890.6996978851964</v>
      </c>
      <c r="AT19" s="10">
        <v>3560438</v>
      </c>
      <c r="AU19" s="10">
        <f t="shared" si="20"/>
        <v>717.1073514602216</v>
      </c>
      <c r="AV19" s="28">
        <f t="shared" si="25"/>
        <v>63920404</v>
      </c>
      <c r="AW19" s="18">
        <f t="shared" si="21"/>
        <v>12874.200201409869</v>
      </c>
    </row>
    <row r="20" spans="1:49" ht="12.75">
      <c r="A20" s="30">
        <v>17</v>
      </c>
      <c r="B20" s="125" t="s">
        <v>94</v>
      </c>
      <c r="C20" s="119">
        <v>49197</v>
      </c>
      <c r="D20" s="10">
        <v>146775443</v>
      </c>
      <c r="E20" s="10">
        <f t="shared" si="0"/>
        <v>2983.4226273959794</v>
      </c>
      <c r="F20" s="10">
        <v>66617379</v>
      </c>
      <c r="G20" s="10">
        <f t="shared" si="1"/>
        <v>1354.0943350204282</v>
      </c>
      <c r="H20" s="10">
        <v>8429539</v>
      </c>
      <c r="I20" s="10">
        <f t="shared" si="26"/>
        <v>171.3425412118625</v>
      </c>
      <c r="J20" s="10">
        <v>11773588</v>
      </c>
      <c r="K20" s="10">
        <f t="shared" si="2"/>
        <v>239.315161493587</v>
      </c>
      <c r="L20" s="10">
        <v>1167255</v>
      </c>
      <c r="M20" s="10">
        <f t="shared" si="3"/>
        <v>23.726141837916945</v>
      </c>
      <c r="N20" s="10">
        <v>27413339</v>
      </c>
      <c r="O20" s="10">
        <f t="shared" si="4"/>
        <v>557.215663556721</v>
      </c>
      <c r="P20" s="11">
        <f t="shared" si="22"/>
        <v>262176543</v>
      </c>
      <c r="Q20" s="12">
        <f t="shared" si="5"/>
        <v>5329.116470516495</v>
      </c>
      <c r="R20" s="10">
        <v>24679002</v>
      </c>
      <c r="S20" s="10">
        <f t="shared" si="6"/>
        <v>501.63631928776147</v>
      </c>
      <c r="T20" s="10">
        <v>19864167</v>
      </c>
      <c r="U20" s="10">
        <f t="shared" si="7"/>
        <v>403.7678516982743</v>
      </c>
      <c r="V20" s="13">
        <f t="shared" si="23"/>
        <v>306719712</v>
      </c>
      <c r="W20" s="14">
        <f t="shared" si="8"/>
        <v>6234.52064150253</v>
      </c>
      <c r="X20" s="10">
        <v>20059510</v>
      </c>
      <c r="Y20" s="10">
        <f t="shared" si="9"/>
        <v>407.7384799886172</v>
      </c>
      <c r="Z20" s="10">
        <v>10562552</v>
      </c>
      <c r="AA20" s="10">
        <f t="shared" si="10"/>
        <v>214.6991076691668</v>
      </c>
      <c r="AB20" s="10">
        <v>4509136</v>
      </c>
      <c r="AC20" s="10">
        <f t="shared" si="11"/>
        <v>91.65469439193447</v>
      </c>
      <c r="AD20" s="10">
        <v>50408459</v>
      </c>
      <c r="AE20" s="10">
        <f t="shared" si="12"/>
        <v>1024.6246519096692</v>
      </c>
      <c r="AF20" s="10">
        <v>27154625</v>
      </c>
      <c r="AG20" s="10">
        <f t="shared" si="13"/>
        <v>551.9569282679838</v>
      </c>
      <c r="AH20" s="10">
        <v>27707999</v>
      </c>
      <c r="AI20" s="10">
        <f t="shared" si="14"/>
        <v>563.2050531536476</v>
      </c>
      <c r="AJ20" s="10">
        <v>0</v>
      </c>
      <c r="AK20" s="10">
        <f t="shared" si="15"/>
        <v>0</v>
      </c>
      <c r="AL20" s="10">
        <v>8300</v>
      </c>
      <c r="AM20" s="10">
        <f t="shared" si="16"/>
        <v>0.16870947415492815</v>
      </c>
      <c r="AN20" s="10">
        <v>8862224</v>
      </c>
      <c r="AO20" s="10">
        <f t="shared" si="17"/>
        <v>180.13748805821493</v>
      </c>
      <c r="AP20" s="16">
        <f t="shared" si="24"/>
        <v>149272805</v>
      </c>
      <c r="AQ20" s="16">
        <f t="shared" si="18"/>
        <v>3034.185112913389</v>
      </c>
      <c r="AR20" s="10">
        <v>21874215</v>
      </c>
      <c r="AS20" s="10">
        <f t="shared" si="19"/>
        <v>444.624977132752</v>
      </c>
      <c r="AT20" s="10">
        <v>163636</v>
      </c>
      <c r="AU20" s="10">
        <f t="shared" si="20"/>
        <v>3.3261377726284125</v>
      </c>
      <c r="AV20" s="18">
        <f t="shared" si="25"/>
        <v>478030368</v>
      </c>
      <c r="AW20" s="18">
        <f t="shared" si="21"/>
        <v>9716.6568693213</v>
      </c>
    </row>
    <row r="21" spans="1:49" ht="12.75">
      <c r="A21" s="30">
        <v>18</v>
      </c>
      <c r="B21" s="125" t="s">
        <v>95</v>
      </c>
      <c r="C21" s="119">
        <v>1499</v>
      </c>
      <c r="D21" s="10">
        <v>4935694</v>
      </c>
      <c r="E21" s="10">
        <f t="shared" si="0"/>
        <v>3292.6577718478984</v>
      </c>
      <c r="F21" s="10">
        <v>891466</v>
      </c>
      <c r="G21" s="10">
        <f t="shared" si="1"/>
        <v>594.7071380920614</v>
      </c>
      <c r="H21" s="10">
        <v>363477</v>
      </c>
      <c r="I21" s="10">
        <f t="shared" si="26"/>
        <v>242.47965310206806</v>
      </c>
      <c r="J21" s="10">
        <v>114444</v>
      </c>
      <c r="K21" s="10">
        <f t="shared" si="2"/>
        <v>76.34689793195464</v>
      </c>
      <c r="L21" s="10">
        <v>0</v>
      </c>
      <c r="M21" s="10">
        <f t="shared" si="3"/>
        <v>0</v>
      </c>
      <c r="N21" s="10">
        <v>1673595</v>
      </c>
      <c r="O21" s="10">
        <f t="shared" si="4"/>
        <v>1116.4743162108073</v>
      </c>
      <c r="P21" s="11">
        <f t="shared" si="22"/>
        <v>7978676</v>
      </c>
      <c r="Q21" s="12">
        <f t="shared" si="5"/>
        <v>5322.6657771847895</v>
      </c>
      <c r="R21" s="10">
        <v>667420</v>
      </c>
      <c r="S21" s="10">
        <f t="shared" si="6"/>
        <v>445.24349566377583</v>
      </c>
      <c r="T21" s="10">
        <v>635953</v>
      </c>
      <c r="U21" s="10">
        <f t="shared" si="7"/>
        <v>424.25150100066713</v>
      </c>
      <c r="V21" s="13">
        <f t="shared" si="23"/>
        <v>9282049</v>
      </c>
      <c r="W21" s="14">
        <f t="shared" si="8"/>
        <v>6192.160773849233</v>
      </c>
      <c r="X21" s="10">
        <v>863013</v>
      </c>
      <c r="Y21" s="10">
        <f t="shared" si="9"/>
        <v>575.7258172114744</v>
      </c>
      <c r="Z21" s="10">
        <v>403722</v>
      </c>
      <c r="AA21" s="10">
        <f t="shared" si="10"/>
        <v>269.3275517011341</v>
      </c>
      <c r="AB21" s="10">
        <v>457346</v>
      </c>
      <c r="AC21" s="10">
        <f t="shared" si="11"/>
        <v>305.10073382254836</v>
      </c>
      <c r="AD21" s="10">
        <v>1223537</v>
      </c>
      <c r="AE21" s="10">
        <f t="shared" si="12"/>
        <v>816.2354903268846</v>
      </c>
      <c r="AF21" s="10">
        <v>774796</v>
      </c>
      <c r="AG21" s="10">
        <f t="shared" si="13"/>
        <v>516.8752501667778</v>
      </c>
      <c r="AH21" s="10">
        <v>1056710</v>
      </c>
      <c r="AI21" s="10">
        <f t="shared" si="14"/>
        <v>704.9432955303536</v>
      </c>
      <c r="AJ21" s="10">
        <v>0</v>
      </c>
      <c r="AK21" s="10">
        <f t="shared" si="15"/>
        <v>0</v>
      </c>
      <c r="AL21" s="10">
        <v>7132</v>
      </c>
      <c r="AM21" s="10">
        <f t="shared" si="16"/>
        <v>4.757838559039359</v>
      </c>
      <c r="AN21" s="10">
        <v>0</v>
      </c>
      <c r="AO21" s="10">
        <f t="shared" si="17"/>
        <v>0</v>
      </c>
      <c r="AP21" s="16">
        <f t="shared" si="24"/>
        <v>4786256</v>
      </c>
      <c r="AQ21" s="16">
        <f t="shared" si="18"/>
        <v>3192.965977318212</v>
      </c>
      <c r="AR21" s="10">
        <v>0</v>
      </c>
      <c r="AS21" s="10">
        <f t="shared" si="19"/>
        <v>0</v>
      </c>
      <c r="AT21" s="10">
        <v>199234</v>
      </c>
      <c r="AU21" s="10">
        <f t="shared" si="20"/>
        <v>132.91127418278853</v>
      </c>
      <c r="AV21" s="18">
        <f t="shared" si="25"/>
        <v>14267539</v>
      </c>
      <c r="AW21" s="18">
        <f t="shared" si="21"/>
        <v>9518.038025350234</v>
      </c>
    </row>
    <row r="22" spans="1:49" ht="12.75">
      <c r="A22" s="30">
        <v>19</v>
      </c>
      <c r="B22" s="125" t="s">
        <v>96</v>
      </c>
      <c r="C22" s="119">
        <v>2356</v>
      </c>
      <c r="D22" s="10">
        <v>8333974</v>
      </c>
      <c r="E22" s="10">
        <f t="shared" si="0"/>
        <v>3537.3404074702885</v>
      </c>
      <c r="F22" s="10">
        <v>1920144</v>
      </c>
      <c r="G22" s="10">
        <f t="shared" si="1"/>
        <v>815.0016977928693</v>
      </c>
      <c r="H22" s="10">
        <v>420542</v>
      </c>
      <c r="I22" s="10">
        <f t="shared" si="26"/>
        <v>178.49830220713073</v>
      </c>
      <c r="J22" s="10">
        <v>294152</v>
      </c>
      <c r="K22" s="10">
        <f t="shared" si="2"/>
        <v>124.85229202037351</v>
      </c>
      <c r="L22" s="10">
        <v>0</v>
      </c>
      <c r="M22" s="10">
        <f t="shared" si="3"/>
        <v>0</v>
      </c>
      <c r="N22" s="10">
        <v>1404110</v>
      </c>
      <c r="O22" s="10">
        <f t="shared" si="4"/>
        <v>595.971986417657</v>
      </c>
      <c r="P22" s="11">
        <f t="shared" si="22"/>
        <v>12372922</v>
      </c>
      <c r="Q22" s="12">
        <f t="shared" si="5"/>
        <v>5251.664685908319</v>
      </c>
      <c r="R22" s="10">
        <v>1012998</v>
      </c>
      <c r="S22" s="10">
        <f t="shared" si="6"/>
        <v>429.96519524618</v>
      </c>
      <c r="T22" s="10">
        <v>1472091</v>
      </c>
      <c r="U22" s="10">
        <f t="shared" si="7"/>
        <v>624.8264006791171</v>
      </c>
      <c r="V22" s="13">
        <f t="shared" si="23"/>
        <v>14858011</v>
      </c>
      <c r="W22" s="14">
        <f t="shared" si="8"/>
        <v>6306.456281833616</v>
      </c>
      <c r="X22" s="10">
        <v>1168858</v>
      </c>
      <c r="Y22" s="10">
        <f t="shared" si="9"/>
        <v>496.1196943972835</v>
      </c>
      <c r="Z22" s="10">
        <v>601905</v>
      </c>
      <c r="AA22" s="10">
        <f t="shared" si="10"/>
        <v>255.47750424448216</v>
      </c>
      <c r="AB22" s="10">
        <v>282378</v>
      </c>
      <c r="AC22" s="10">
        <f t="shared" si="11"/>
        <v>119.85483870967742</v>
      </c>
      <c r="AD22" s="10">
        <v>1798885</v>
      </c>
      <c r="AE22" s="10">
        <f t="shared" si="12"/>
        <v>763.5335314091681</v>
      </c>
      <c r="AF22" s="10">
        <v>1239719</v>
      </c>
      <c r="AG22" s="10">
        <f t="shared" si="13"/>
        <v>526.196519524618</v>
      </c>
      <c r="AH22" s="10">
        <v>1139890</v>
      </c>
      <c r="AI22" s="10">
        <f t="shared" si="14"/>
        <v>483.82427843803055</v>
      </c>
      <c r="AJ22" s="10">
        <v>0</v>
      </c>
      <c r="AK22" s="10">
        <f t="shared" si="15"/>
        <v>0</v>
      </c>
      <c r="AL22" s="10">
        <v>18500</v>
      </c>
      <c r="AM22" s="10">
        <f t="shared" si="16"/>
        <v>7.852292020373515</v>
      </c>
      <c r="AN22" s="10">
        <v>106607</v>
      </c>
      <c r="AO22" s="10">
        <f t="shared" si="17"/>
        <v>45.24915110356537</v>
      </c>
      <c r="AP22" s="16">
        <f t="shared" si="24"/>
        <v>6356742</v>
      </c>
      <c r="AQ22" s="16">
        <f t="shared" si="18"/>
        <v>2698.1078098471985</v>
      </c>
      <c r="AR22" s="10">
        <v>2030722</v>
      </c>
      <c r="AS22" s="10">
        <f t="shared" si="19"/>
        <v>861.9363327674024</v>
      </c>
      <c r="AT22" s="10">
        <v>0</v>
      </c>
      <c r="AU22" s="10">
        <f t="shared" si="20"/>
        <v>0</v>
      </c>
      <c r="AV22" s="18">
        <f t="shared" si="25"/>
        <v>23245475</v>
      </c>
      <c r="AW22" s="18">
        <f t="shared" si="21"/>
        <v>9866.500424448217</v>
      </c>
    </row>
    <row r="23" spans="1:49" ht="12.75">
      <c r="A23" s="31">
        <v>20</v>
      </c>
      <c r="B23" s="127" t="s">
        <v>97</v>
      </c>
      <c r="C23" s="120">
        <v>6173</v>
      </c>
      <c r="D23" s="19">
        <v>19503276</v>
      </c>
      <c r="E23" s="19">
        <f t="shared" si="0"/>
        <v>3159.448566337275</v>
      </c>
      <c r="F23" s="19">
        <v>6920505</v>
      </c>
      <c r="G23" s="19">
        <f t="shared" si="1"/>
        <v>1121.0926615907986</v>
      </c>
      <c r="H23" s="19">
        <v>1759377</v>
      </c>
      <c r="I23" s="19">
        <f t="shared" si="26"/>
        <v>285.0116636967439</v>
      </c>
      <c r="J23" s="19">
        <v>506924</v>
      </c>
      <c r="K23" s="19">
        <f t="shared" si="2"/>
        <v>82.11955289162482</v>
      </c>
      <c r="L23" s="19">
        <v>81207</v>
      </c>
      <c r="M23" s="19">
        <f t="shared" si="3"/>
        <v>13.15519196500891</v>
      </c>
      <c r="N23" s="19">
        <v>3378497</v>
      </c>
      <c r="O23" s="19">
        <f t="shared" si="4"/>
        <v>547.3022841406123</v>
      </c>
      <c r="P23" s="20">
        <f t="shared" si="22"/>
        <v>32149786</v>
      </c>
      <c r="Q23" s="21">
        <f t="shared" si="5"/>
        <v>5208.129920622064</v>
      </c>
      <c r="R23" s="19">
        <v>1717918</v>
      </c>
      <c r="S23" s="19">
        <f t="shared" si="6"/>
        <v>278.29548031751176</v>
      </c>
      <c r="T23" s="19">
        <v>2718906</v>
      </c>
      <c r="U23" s="19">
        <f t="shared" si="7"/>
        <v>440.4513202656731</v>
      </c>
      <c r="V23" s="22">
        <f t="shared" si="23"/>
        <v>36586610</v>
      </c>
      <c r="W23" s="23">
        <f t="shared" si="8"/>
        <v>5926.876721205249</v>
      </c>
      <c r="X23" s="19">
        <v>2676405</v>
      </c>
      <c r="Y23" s="19">
        <f t="shared" si="9"/>
        <v>433.56633727523086</v>
      </c>
      <c r="Z23" s="19">
        <v>1016048</v>
      </c>
      <c r="AA23" s="19">
        <f t="shared" si="10"/>
        <v>164.59549651709057</v>
      </c>
      <c r="AB23" s="19">
        <v>516555</v>
      </c>
      <c r="AC23" s="19">
        <f t="shared" si="11"/>
        <v>83.67973432690751</v>
      </c>
      <c r="AD23" s="19">
        <v>4114726</v>
      </c>
      <c r="AE23" s="19">
        <f t="shared" si="12"/>
        <v>666.5682812246881</v>
      </c>
      <c r="AF23" s="19">
        <v>4018007</v>
      </c>
      <c r="AG23" s="19">
        <f t="shared" si="13"/>
        <v>650.9002105945245</v>
      </c>
      <c r="AH23" s="19">
        <v>3266732</v>
      </c>
      <c r="AI23" s="19">
        <f t="shared" si="14"/>
        <v>529.1968248825531</v>
      </c>
      <c r="AJ23" s="19">
        <v>0</v>
      </c>
      <c r="AK23" s="19">
        <f t="shared" si="15"/>
        <v>0</v>
      </c>
      <c r="AL23" s="19">
        <v>34822</v>
      </c>
      <c r="AM23" s="19">
        <f t="shared" si="16"/>
        <v>5.641017333549327</v>
      </c>
      <c r="AN23" s="19">
        <v>739786</v>
      </c>
      <c r="AO23" s="19">
        <f t="shared" si="17"/>
        <v>119.84221610238134</v>
      </c>
      <c r="AP23" s="24">
        <f t="shared" si="24"/>
        <v>16383081</v>
      </c>
      <c r="AQ23" s="25">
        <f t="shared" si="18"/>
        <v>2653.990118256925</v>
      </c>
      <c r="AR23" s="19">
        <v>1041312</v>
      </c>
      <c r="AS23" s="19">
        <f t="shared" si="19"/>
        <v>168.6881581078892</v>
      </c>
      <c r="AT23" s="19">
        <v>970163</v>
      </c>
      <c r="AU23" s="19">
        <f t="shared" si="20"/>
        <v>157.16231977968573</v>
      </c>
      <c r="AV23" s="26">
        <f t="shared" si="25"/>
        <v>54981166</v>
      </c>
      <c r="AW23" s="26">
        <f t="shared" si="21"/>
        <v>8906.717317349749</v>
      </c>
    </row>
    <row r="24" spans="1:49" ht="12.75">
      <c r="A24" s="30">
        <v>21</v>
      </c>
      <c r="B24" s="126" t="s">
        <v>98</v>
      </c>
      <c r="C24" s="121">
        <v>3476</v>
      </c>
      <c r="D24" s="10">
        <v>9023939</v>
      </c>
      <c r="E24" s="10">
        <f t="shared" si="0"/>
        <v>2596.069907940161</v>
      </c>
      <c r="F24" s="10">
        <v>2503332</v>
      </c>
      <c r="G24" s="10">
        <f t="shared" si="1"/>
        <v>720.1760644418872</v>
      </c>
      <c r="H24" s="10">
        <v>308392</v>
      </c>
      <c r="I24" s="10">
        <f t="shared" si="26"/>
        <v>88.72036823935558</v>
      </c>
      <c r="J24" s="10">
        <v>1933892</v>
      </c>
      <c r="K24" s="10">
        <f t="shared" si="2"/>
        <v>556.355581127733</v>
      </c>
      <c r="L24" s="10">
        <v>20686</v>
      </c>
      <c r="M24" s="10">
        <f t="shared" si="3"/>
        <v>5.9510932105868815</v>
      </c>
      <c r="N24" s="10">
        <v>2151368</v>
      </c>
      <c r="O24" s="10">
        <f t="shared" si="4"/>
        <v>618.9205983889528</v>
      </c>
      <c r="P24" s="11">
        <f t="shared" si="22"/>
        <v>15941609</v>
      </c>
      <c r="Q24" s="12">
        <f t="shared" si="5"/>
        <v>4586.193613348677</v>
      </c>
      <c r="R24" s="10">
        <v>966825</v>
      </c>
      <c r="S24" s="10">
        <f t="shared" si="6"/>
        <v>278.1429804372842</v>
      </c>
      <c r="T24" s="10">
        <v>2352239</v>
      </c>
      <c r="U24" s="10">
        <f t="shared" si="7"/>
        <v>676.7085730724971</v>
      </c>
      <c r="V24" s="13">
        <f t="shared" si="23"/>
        <v>19260673</v>
      </c>
      <c r="W24" s="14">
        <f t="shared" si="8"/>
        <v>5541.045166858458</v>
      </c>
      <c r="X24" s="10">
        <v>1611695</v>
      </c>
      <c r="Y24" s="10">
        <f t="shared" si="9"/>
        <v>463.6636939010357</v>
      </c>
      <c r="Z24" s="10">
        <v>686714</v>
      </c>
      <c r="AA24" s="10">
        <f t="shared" si="10"/>
        <v>197.55868814729575</v>
      </c>
      <c r="AB24" s="10">
        <v>516493</v>
      </c>
      <c r="AC24" s="10">
        <f t="shared" si="11"/>
        <v>148.58831990794016</v>
      </c>
      <c r="AD24" s="10">
        <v>1809446</v>
      </c>
      <c r="AE24" s="10">
        <f t="shared" si="12"/>
        <v>520.554085155351</v>
      </c>
      <c r="AF24" s="10">
        <v>2135173</v>
      </c>
      <c r="AG24" s="10">
        <f t="shared" si="13"/>
        <v>614.261507479862</v>
      </c>
      <c r="AH24" s="10">
        <v>1718778</v>
      </c>
      <c r="AI24" s="10">
        <f t="shared" si="14"/>
        <v>494.47008055235904</v>
      </c>
      <c r="AJ24" s="10">
        <v>0</v>
      </c>
      <c r="AK24" s="10">
        <f t="shared" si="15"/>
        <v>0</v>
      </c>
      <c r="AL24" s="10">
        <v>1774</v>
      </c>
      <c r="AM24" s="10">
        <f t="shared" si="16"/>
        <v>0.5103567318757192</v>
      </c>
      <c r="AN24" s="10">
        <v>30351</v>
      </c>
      <c r="AO24" s="10">
        <f t="shared" si="17"/>
        <v>8.731588032220944</v>
      </c>
      <c r="AP24" s="16">
        <f t="shared" si="24"/>
        <v>8510424</v>
      </c>
      <c r="AQ24" s="16">
        <f t="shared" si="18"/>
        <v>2448.3383199079403</v>
      </c>
      <c r="AR24" s="10">
        <v>298975</v>
      </c>
      <c r="AS24" s="10">
        <f t="shared" si="19"/>
        <v>86.01121979286536</v>
      </c>
      <c r="AT24" s="10">
        <v>0</v>
      </c>
      <c r="AU24" s="10">
        <f t="shared" si="20"/>
        <v>0</v>
      </c>
      <c r="AV24" s="28">
        <f t="shared" si="25"/>
        <v>28070072</v>
      </c>
      <c r="AW24" s="18">
        <f t="shared" si="21"/>
        <v>8075.394706559264</v>
      </c>
    </row>
    <row r="25" spans="1:49" ht="12.75">
      <c r="A25" s="30">
        <v>22</v>
      </c>
      <c r="B25" s="125" t="s">
        <v>99</v>
      </c>
      <c r="C25" s="119">
        <v>3559</v>
      </c>
      <c r="D25" s="10">
        <v>9390332</v>
      </c>
      <c r="E25" s="10">
        <f t="shared" si="0"/>
        <v>2638.4748524866536</v>
      </c>
      <c r="F25" s="10">
        <v>3292820</v>
      </c>
      <c r="G25" s="10">
        <f t="shared" si="1"/>
        <v>925.2093284630514</v>
      </c>
      <c r="H25" s="10">
        <v>799081</v>
      </c>
      <c r="I25" s="10">
        <f t="shared" si="26"/>
        <v>224.52402360213543</v>
      </c>
      <c r="J25" s="10">
        <v>628525</v>
      </c>
      <c r="K25" s="10">
        <f t="shared" si="2"/>
        <v>176.60157347569543</v>
      </c>
      <c r="L25" s="10">
        <v>39</v>
      </c>
      <c r="M25" s="10">
        <f t="shared" si="3"/>
        <v>0.010958134307389716</v>
      </c>
      <c r="N25" s="10">
        <v>523980</v>
      </c>
      <c r="O25" s="10">
        <f t="shared" si="4"/>
        <v>147.22674908682214</v>
      </c>
      <c r="P25" s="11">
        <f t="shared" si="22"/>
        <v>14634777</v>
      </c>
      <c r="Q25" s="12">
        <f t="shared" si="5"/>
        <v>4112.047485248665</v>
      </c>
      <c r="R25" s="10">
        <v>820590</v>
      </c>
      <c r="S25" s="10">
        <f t="shared" si="6"/>
        <v>230.56757516156225</v>
      </c>
      <c r="T25" s="10">
        <v>1508676</v>
      </c>
      <c r="U25" s="10">
        <f t="shared" si="7"/>
        <v>423.9044675470638</v>
      </c>
      <c r="V25" s="13">
        <f t="shared" si="23"/>
        <v>16964043</v>
      </c>
      <c r="W25" s="14">
        <f t="shared" si="8"/>
        <v>4766.519527957292</v>
      </c>
      <c r="X25" s="10">
        <v>1616135</v>
      </c>
      <c r="Y25" s="10">
        <f t="shared" si="9"/>
        <v>454.098061253161</v>
      </c>
      <c r="Z25" s="10">
        <v>529745</v>
      </c>
      <c r="AA25" s="10">
        <f t="shared" si="10"/>
        <v>148.84658611969655</v>
      </c>
      <c r="AB25" s="10">
        <v>320259</v>
      </c>
      <c r="AC25" s="10">
        <f t="shared" si="11"/>
        <v>89.98567013205957</v>
      </c>
      <c r="AD25" s="10">
        <v>2176892</v>
      </c>
      <c r="AE25" s="10">
        <f t="shared" si="12"/>
        <v>611.6583309918517</v>
      </c>
      <c r="AF25" s="10">
        <v>2697045</v>
      </c>
      <c r="AG25" s="10">
        <f t="shared" si="13"/>
        <v>757.8097780275358</v>
      </c>
      <c r="AH25" s="10">
        <v>1700843</v>
      </c>
      <c r="AI25" s="10">
        <f t="shared" si="14"/>
        <v>477.89912896881145</v>
      </c>
      <c r="AJ25" s="10">
        <v>0</v>
      </c>
      <c r="AK25" s="10">
        <f t="shared" si="15"/>
        <v>0</v>
      </c>
      <c r="AL25" s="10">
        <v>6141</v>
      </c>
      <c r="AM25" s="10">
        <f t="shared" si="16"/>
        <v>1.72548468670975</v>
      </c>
      <c r="AN25" s="10">
        <v>44234</v>
      </c>
      <c r="AO25" s="10">
        <f t="shared" si="17"/>
        <v>12.428772127001967</v>
      </c>
      <c r="AP25" s="16">
        <f t="shared" si="24"/>
        <v>9091294</v>
      </c>
      <c r="AQ25" s="16">
        <f t="shared" si="18"/>
        <v>2554.451812306828</v>
      </c>
      <c r="AR25" s="10">
        <v>476653</v>
      </c>
      <c r="AS25" s="10">
        <f t="shared" si="19"/>
        <v>133.92891261590336</v>
      </c>
      <c r="AT25" s="10">
        <v>760379</v>
      </c>
      <c r="AU25" s="10">
        <f t="shared" si="20"/>
        <v>213.6496206799663</v>
      </c>
      <c r="AV25" s="18">
        <f t="shared" si="25"/>
        <v>27292369</v>
      </c>
      <c r="AW25" s="18">
        <f t="shared" si="21"/>
        <v>7668.549873559989</v>
      </c>
    </row>
    <row r="26" spans="1:49" ht="12.75">
      <c r="A26" s="30">
        <v>23</v>
      </c>
      <c r="B26" s="125" t="s">
        <v>100</v>
      </c>
      <c r="C26" s="119">
        <v>14129</v>
      </c>
      <c r="D26" s="10">
        <v>39687131</v>
      </c>
      <c r="E26" s="10">
        <f t="shared" si="0"/>
        <v>2808.912945006724</v>
      </c>
      <c r="F26" s="10">
        <v>17685025</v>
      </c>
      <c r="G26" s="10">
        <f t="shared" si="1"/>
        <v>1251.6827093212542</v>
      </c>
      <c r="H26" s="10">
        <v>3074856</v>
      </c>
      <c r="I26" s="10">
        <f t="shared" si="26"/>
        <v>217.62729138651002</v>
      </c>
      <c r="J26" s="10">
        <v>1469256</v>
      </c>
      <c r="K26" s="10">
        <f t="shared" si="2"/>
        <v>103.98867577323236</v>
      </c>
      <c r="L26" s="10">
        <v>86763</v>
      </c>
      <c r="M26" s="10">
        <f t="shared" si="3"/>
        <v>6.140774294005237</v>
      </c>
      <c r="N26" s="10">
        <v>9857170</v>
      </c>
      <c r="O26" s="10">
        <f t="shared" si="4"/>
        <v>697.6551772949254</v>
      </c>
      <c r="P26" s="11">
        <f t="shared" si="22"/>
        <v>71860201</v>
      </c>
      <c r="Q26" s="12">
        <f t="shared" si="5"/>
        <v>5086.007573076651</v>
      </c>
      <c r="R26" s="10">
        <v>3762841</v>
      </c>
      <c r="S26" s="10">
        <f t="shared" si="6"/>
        <v>266.32040484110695</v>
      </c>
      <c r="T26" s="10">
        <v>4918253</v>
      </c>
      <c r="U26" s="10">
        <f t="shared" si="7"/>
        <v>348.0963267039422</v>
      </c>
      <c r="V26" s="13">
        <f t="shared" si="23"/>
        <v>80541295</v>
      </c>
      <c r="W26" s="14">
        <f t="shared" si="8"/>
        <v>5700.4243046217</v>
      </c>
      <c r="X26" s="10">
        <v>4868813</v>
      </c>
      <c r="Y26" s="10">
        <f t="shared" si="9"/>
        <v>344.5971406327412</v>
      </c>
      <c r="Z26" s="10">
        <v>1847751</v>
      </c>
      <c r="AA26" s="10">
        <f t="shared" si="10"/>
        <v>130.77719583834667</v>
      </c>
      <c r="AB26" s="10">
        <v>1372537</v>
      </c>
      <c r="AC26" s="10">
        <f t="shared" si="11"/>
        <v>97.14325146861066</v>
      </c>
      <c r="AD26" s="10">
        <v>12557898</v>
      </c>
      <c r="AE26" s="10">
        <f t="shared" si="12"/>
        <v>888.8030292306604</v>
      </c>
      <c r="AF26" s="10">
        <v>7090778</v>
      </c>
      <c r="AG26" s="10">
        <f t="shared" si="13"/>
        <v>501.8598626937504</v>
      </c>
      <c r="AH26" s="10">
        <v>8032161</v>
      </c>
      <c r="AI26" s="10">
        <f t="shared" si="14"/>
        <v>568.4875787387642</v>
      </c>
      <c r="AJ26" s="10">
        <v>0</v>
      </c>
      <c r="AK26" s="10">
        <f t="shared" si="15"/>
        <v>0</v>
      </c>
      <c r="AL26" s="10">
        <v>463824</v>
      </c>
      <c r="AM26" s="10">
        <f t="shared" si="16"/>
        <v>32.827800976714556</v>
      </c>
      <c r="AN26" s="10">
        <v>431308</v>
      </c>
      <c r="AO26" s="10">
        <f t="shared" si="17"/>
        <v>30.52643499186071</v>
      </c>
      <c r="AP26" s="16">
        <f t="shared" si="24"/>
        <v>36665070</v>
      </c>
      <c r="AQ26" s="16">
        <f t="shared" si="18"/>
        <v>2595.0222945714486</v>
      </c>
      <c r="AR26" s="10">
        <v>17915790</v>
      </c>
      <c r="AS26" s="10">
        <f t="shared" si="19"/>
        <v>1268.015429258971</v>
      </c>
      <c r="AT26" s="10">
        <v>7331885</v>
      </c>
      <c r="AU26" s="10">
        <f t="shared" si="20"/>
        <v>518.9245523391606</v>
      </c>
      <c r="AV26" s="18">
        <f t="shared" si="25"/>
        <v>142454040</v>
      </c>
      <c r="AW26" s="18">
        <f t="shared" si="21"/>
        <v>10082.38658079128</v>
      </c>
    </row>
    <row r="27" spans="1:49" ht="12.75">
      <c r="A27" s="30">
        <v>24</v>
      </c>
      <c r="B27" s="125" t="s">
        <v>101</v>
      </c>
      <c r="C27" s="119">
        <v>4290</v>
      </c>
      <c r="D27" s="10">
        <v>13874956</v>
      </c>
      <c r="E27" s="10">
        <f t="shared" si="0"/>
        <v>3234.2554778554777</v>
      </c>
      <c r="F27" s="10">
        <v>4087219</v>
      </c>
      <c r="G27" s="10">
        <f t="shared" si="1"/>
        <v>952.7317016317016</v>
      </c>
      <c r="H27" s="10">
        <v>1239630</v>
      </c>
      <c r="I27" s="10">
        <f t="shared" si="26"/>
        <v>288.958041958042</v>
      </c>
      <c r="J27" s="10">
        <v>1092859</v>
      </c>
      <c r="K27" s="10">
        <f t="shared" si="2"/>
        <v>254.74568764568764</v>
      </c>
      <c r="L27" s="10">
        <v>38424</v>
      </c>
      <c r="M27" s="10">
        <f t="shared" si="3"/>
        <v>8.956643356643356</v>
      </c>
      <c r="N27" s="10">
        <v>3544818</v>
      </c>
      <c r="O27" s="10">
        <f t="shared" si="4"/>
        <v>826.2979020979021</v>
      </c>
      <c r="P27" s="11">
        <f t="shared" si="22"/>
        <v>23877906</v>
      </c>
      <c r="Q27" s="12">
        <f t="shared" si="5"/>
        <v>5565.945454545455</v>
      </c>
      <c r="R27" s="10">
        <v>2247577</v>
      </c>
      <c r="S27" s="10">
        <f t="shared" si="6"/>
        <v>523.9107226107226</v>
      </c>
      <c r="T27" s="10">
        <v>2310652</v>
      </c>
      <c r="U27" s="10">
        <f t="shared" si="7"/>
        <v>538.6135198135198</v>
      </c>
      <c r="V27" s="13">
        <f t="shared" si="23"/>
        <v>28436135</v>
      </c>
      <c r="W27" s="14">
        <f t="shared" si="8"/>
        <v>6628.469696969697</v>
      </c>
      <c r="X27" s="10">
        <v>2588395</v>
      </c>
      <c r="Y27" s="10">
        <f t="shared" si="9"/>
        <v>603.3554778554778</v>
      </c>
      <c r="Z27" s="10">
        <v>1274140</v>
      </c>
      <c r="AA27" s="10">
        <f t="shared" si="10"/>
        <v>297.002331002331</v>
      </c>
      <c r="AB27" s="10">
        <v>754875</v>
      </c>
      <c r="AC27" s="10">
        <f t="shared" si="11"/>
        <v>175.96153846153845</v>
      </c>
      <c r="AD27" s="10">
        <v>5156777</v>
      </c>
      <c r="AE27" s="10">
        <f t="shared" si="12"/>
        <v>1202.0459207459207</v>
      </c>
      <c r="AF27" s="10">
        <v>2792752</v>
      </c>
      <c r="AG27" s="10">
        <f t="shared" si="13"/>
        <v>650.9911421911422</v>
      </c>
      <c r="AH27" s="10">
        <v>3218806</v>
      </c>
      <c r="AI27" s="10">
        <f t="shared" si="14"/>
        <v>750.304428904429</v>
      </c>
      <c r="AJ27" s="10">
        <v>0</v>
      </c>
      <c r="AK27" s="10">
        <f t="shared" si="15"/>
        <v>0</v>
      </c>
      <c r="AL27" s="10">
        <v>11950</v>
      </c>
      <c r="AM27" s="10">
        <f t="shared" si="16"/>
        <v>2.7855477855477857</v>
      </c>
      <c r="AN27" s="10">
        <v>102744</v>
      </c>
      <c r="AO27" s="10">
        <f t="shared" si="17"/>
        <v>23.949650349650348</v>
      </c>
      <c r="AP27" s="16">
        <f t="shared" si="24"/>
        <v>15900439</v>
      </c>
      <c r="AQ27" s="16">
        <f t="shared" si="18"/>
        <v>3706.3960372960373</v>
      </c>
      <c r="AR27" s="10">
        <v>0</v>
      </c>
      <c r="AS27" s="10">
        <f t="shared" si="19"/>
        <v>0</v>
      </c>
      <c r="AT27" s="10">
        <v>3639479</v>
      </c>
      <c r="AU27" s="10">
        <f t="shared" si="20"/>
        <v>848.3634032634033</v>
      </c>
      <c r="AV27" s="18">
        <f t="shared" si="25"/>
        <v>47976053</v>
      </c>
      <c r="AW27" s="18">
        <f t="shared" si="21"/>
        <v>11183.229137529137</v>
      </c>
    </row>
    <row r="28" spans="1:49" ht="12.75">
      <c r="A28" s="31">
        <v>25</v>
      </c>
      <c r="B28" s="127" t="s">
        <v>102</v>
      </c>
      <c r="C28" s="120">
        <v>2162</v>
      </c>
      <c r="D28" s="19">
        <v>9859038</v>
      </c>
      <c r="E28" s="19">
        <f t="shared" si="0"/>
        <v>4560.147086031452</v>
      </c>
      <c r="F28" s="19">
        <v>2649148</v>
      </c>
      <c r="G28" s="19">
        <f t="shared" si="1"/>
        <v>1225.322849213691</v>
      </c>
      <c r="H28" s="19">
        <v>582779</v>
      </c>
      <c r="I28" s="19">
        <f t="shared" si="26"/>
        <v>269.5555041628122</v>
      </c>
      <c r="J28" s="19">
        <v>178462</v>
      </c>
      <c r="K28" s="19">
        <f t="shared" si="2"/>
        <v>82.54486586493987</v>
      </c>
      <c r="L28" s="19">
        <v>42806</v>
      </c>
      <c r="M28" s="19">
        <f t="shared" si="3"/>
        <v>19.799259944495837</v>
      </c>
      <c r="N28" s="19">
        <v>634134</v>
      </c>
      <c r="O28" s="19">
        <f t="shared" si="4"/>
        <v>293.308973172988</v>
      </c>
      <c r="P28" s="20">
        <f t="shared" si="22"/>
        <v>13946367</v>
      </c>
      <c r="Q28" s="21">
        <f t="shared" si="5"/>
        <v>6450.678538390379</v>
      </c>
      <c r="R28" s="19">
        <v>895979</v>
      </c>
      <c r="S28" s="19">
        <f t="shared" si="6"/>
        <v>414.4213691026827</v>
      </c>
      <c r="T28" s="19">
        <v>1496704</v>
      </c>
      <c r="U28" s="19">
        <f t="shared" si="7"/>
        <v>692.2775208140611</v>
      </c>
      <c r="V28" s="22">
        <f t="shared" si="23"/>
        <v>16339050</v>
      </c>
      <c r="W28" s="23">
        <f t="shared" si="8"/>
        <v>7557.377428307123</v>
      </c>
      <c r="X28" s="19">
        <v>1350279</v>
      </c>
      <c r="Y28" s="19">
        <f t="shared" si="9"/>
        <v>624.5508788159112</v>
      </c>
      <c r="Z28" s="19">
        <v>731161</v>
      </c>
      <c r="AA28" s="19">
        <f t="shared" si="10"/>
        <v>338.1873265494912</v>
      </c>
      <c r="AB28" s="19">
        <v>297397</v>
      </c>
      <c r="AC28" s="19">
        <f t="shared" si="11"/>
        <v>137.55642923219241</v>
      </c>
      <c r="AD28" s="19">
        <v>2224105</v>
      </c>
      <c r="AE28" s="19">
        <f t="shared" si="12"/>
        <v>1028.7257169287698</v>
      </c>
      <c r="AF28" s="19">
        <v>1440337</v>
      </c>
      <c r="AG28" s="19">
        <f t="shared" si="13"/>
        <v>666.2058279370953</v>
      </c>
      <c r="AH28" s="19">
        <v>1401739</v>
      </c>
      <c r="AI28" s="19">
        <f t="shared" si="14"/>
        <v>648.3529139685477</v>
      </c>
      <c r="AJ28" s="19">
        <v>0</v>
      </c>
      <c r="AK28" s="19">
        <f t="shared" si="15"/>
        <v>0</v>
      </c>
      <c r="AL28" s="19">
        <v>0</v>
      </c>
      <c r="AM28" s="19">
        <f t="shared" si="16"/>
        <v>0</v>
      </c>
      <c r="AN28" s="19">
        <v>0</v>
      </c>
      <c r="AO28" s="19">
        <f t="shared" si="17"/>
        <v>0</v>
      </c>
      <c r="AP28" s="24">
        <f t="shared" si="24"/>
        <v>7445018</v>
      </c>
      <c r="AQ28" s="25">
        <f t="shared" si="18"/>
        <v>3443.5790934320075</v>
      </c>
      <c r="AR28" s="19">
        <v>121852</v>
      </c>
      <c r="AS28" s="19">
        <f t="shared" si="19"/>
        <v>56.36077705827937</v>
      </c>
      <c r="AT28" s="19">
        <v>625029</v>
      </c>
      <c r="AU28" s="19">
        <f t="shared" si="20"/>
        <v>289.09759481961146</v>
      </c>
      <c r="AV28" s="26">
        <f t="shared" si="25"/>
        <v>24530949</v>
      </c>
      <c r="AW28" s="26">
        <f t="shared" si="21"/>
        <v>11346.41489361702</v>
      </c>
    </row>
    <row r="29" spans="1:49" ht="12.75">
      <c r="A29" s="30">
        <v>26</v>
      </c>
      <c r="B29" s="126" t="s">
        <v>103</v>
      </c>
      <c r="C29" s="121">
        <v>43528</v>
      </c>
      <c r="D29" s="10">
        <v>144340078</v>
      </c>
      <c r="E29" s="10">
        <f t="shared" si="0"/>
        <v>3316.028257673222</v>
      </c>
      <c r="F29" s="10">
        <v>73786383</v>
      </c>
      <c r="G29" s="10">
        <f t="shared" si="1"/>
        <v>1695.1475601911413</v>
      </c>
      <c r="H29" s="10">
        <v>6880164</v>
      </c>
      <c r="I29" s="10">
        <f t="shared" si="26"/>
        <v>158.0629479875023</v>
      </c>
      <c r="J29" s="10">
        <v>7130164</v>
      </c>
      <c r="K29" s="10">
        <f t="shared" si="2"/>
        <v>163.80637750413527</v>
      </c>
      <c r="L29" s="10">
        <v>1190294</v>
      </c>
      <c r="M29" s="10">
        <f t="shared" si="3"/>
        <v>27.34547877228451</v>
      </c>
      <c r="N29" s="10">
        <v>26580968</v>
      </c>
      <c r="O29" s="10">
        <f t="shared" si="4"/>
        <v>610.663664767506</v>
      </c>
      <c r="P29" s="11">
        <f t="shared" si="22"/>
        <v>259908051</v>
      </c>
      <c r="Q29" s="12">
        <f t="shared" si="5"/>
        <v>5971.054286895791</v>
      </c>
      <c r="R29" s="10">
        <v>17931437</v>
      </c>
      <c r="S29" s="10">
        <f t="shared" si="6"/>
        <v>411.95177816577836</v>
      </c>
      <c r="T29" s="10">
        <v>18776409</v>
      </c>
      <c r="U29" s="10">
        <f t="shared" si="7"/>
        <v>431.3639266678919</v>
      </c>
      <c r="V29" s="13">
        <f t="shared" si="23"/>
        <v>296615897</v>
      </c>
      <c r="W29" s="14">
        <f t="shared" si="8"/>
        <v>6814.369991729462</v>
      </c>
      <c r="X29" s="10">
        <v>27688482</v>
      </c>
      <c r="Y29" s="10">
        <f t="shared" si="9"/>
        <v>636.107379158243</v>
      </c>
      <c r="Z29" s="10">
        <v>27238198</v>
      </c>
      <c r="AA29" s="10">
        <f t="shared" si="10"/>
        <v>625.7626814923727</v>
      </c>
      <c r="AB29" s="10">
        <v>11445268</v>
      </c>
      <c r="AC29" s="10">
        <f t="shared" si="11"/>
        <v>262.9403602278993</v>
      </c>
      <c r="AD29" s="10">
        <v>36629835</v>
      </c>
      <c r="AE29" s="10">
        <f t="shared" si="12"/>
        <v>841.523502113582</v>
      </c>
      <c r="AF29" s="10">
        <v>17728237</v>
      </c>
      <c r="AG29" s="10">
        <f t="shared" si="13"/>
        <v>407.2835186546591</v>
      </c>
      <c r="AH29" s="10">
        <v>19373050</v>
      </c>
      <c r="AI29" s="10">
        <f t="shared" si="14"/>
        <v>445.07098878882556</v>
      </c>
      <c r="AJ29" s="10">
        <v>0</v>
      </c>
      <c r="AK29" s="10">
        <f t="shared" si="15"/>
        <v>0</v>
      </c>
      <c r="AL29" s="10">
        <v>2679392</v>
      </c>
      <c r="AM29" s="10">
        <f t="shared" si="16"/>
        <v>61.555596397721004</v>
      </c>
      <c r="AN29" s="10">
        <v>9128225</v>
      </c>
      <c r="AO29" s="10">
        <f t="shared" si="17"/>
        <v>209.70926759786803</v>
      </c>
      <c r="AP29" s="16">
        <f t="shared" si="24"/>
        <v>151910687</v>
      </c>
      <c r="AQ29" s="16">
        <f t="shared" si="18"/>
        <v>3489.953294431171</v>
      </c>
      <c r="AR29" s="10">
        <v>19892706</v>
      </c>
      <c r="AS29" s="10">
        <f t="shared" si="19"/>
        <v>457.0094192244073</v>
      </c>
      <c r="AT29" s="10">
        <v>29089341</v>
      </c>
      <c r="AU29" s="10">
        <f t="shared" si="20"/>
        <v>668.2903188752067</v>
      </c>
      <c r="AV29" s="28">
        <f t="shared" si="25"/>
        <v>497508631</v>
      </c>
      <c r="AW29" s="18">
        <f t="shared" si="21"/>
        <v>11429.623024260247</v>
      </c>
    </row>
    <row r="30" spans="1:49" ht="12.75">
      <c r="A30" s="30">
        <v>27</v>
      </c>
      <c r="B30" s="125" t="s">
        <v>104</v>
      </c>
      <c r="C30" s="119">
        <v>5776</v>
      </c>
      <c r="D30" s="10">
        <v>18667015</v>
      </c>
      <c r="E30" s="10">
        <f t="shared" si="0"/>
        <v>3231.8239265927978</v>
      </c>
      <c r="F30" s="10">
        <v>6316871</v>
      </c>
      <c r="G30" s="10">
        <f t="shared" si="1"/>
        <v>1093.6411011080334</v>
      </c>
      <c r="H30" s="10">
        <v>1666111</v>
      </c>
      <c r="I30" s="10">
        <f t="shared" si="26"/>
        <v>288.45412049861494</v>
      </c>
      <c r="J30" s="10">
        <v>702283</v>
      </c>
      <c r="K30" s="10">
        <f t="shared" si="2"/>
        <v>121.58639196675901</v>
      </c>
      <c r="L30" s="10">
        <v>74175</v>
      </c>
      <c r="M30" s="10">
        <f t="shared" si="3"/>
        <v>12.841932132963988</v>
      </c>
      <c r="N30" s="10">
        <v>2264351</v>
      </c>
      <c r="O30" s="10">
        <f t="shared" si="4"/>
        <v>392.027527700831</v>
      </c>
      <c r="P30" s="11">
        <f t="shared" si="22"/>
        <v>29690806</v>
      </c>
      <c r="Q30" s="12">
        <f t="shared" si="5"/>
        <v>5140.375</v>
      </c>
      <c r="R30" s="10">
        <v>2329475</v>
      </c>
      <c r="S30" s="10">
        <f t="shared" si="6"/>
        <v>403.30245844875344</v>
      </c>
      <c r="T30" s="10">
        <v>2857206</v>
      </c>
      <c r="U30" s="10">
        <f t="shared" si="7"/>
        <v>494.66862880886424</v>
      </c>
      <c r="V30" s="13">
        <f t="shared" si="23"/>
        <v>34877487</v>
      </c>
      <c r="W30" s="14">
        <f t="shared" si="8"/>
        <v>6038.346087257618</v>
      </c>
      <c r="X30" s="10">
        <v>3254207</v>
      </c>
      <c r="Y30" s="10">
        <f t="shared" si="9"/>
        <v>563.4014889196676</v>
      </c>
      <c r="Z30" s="10">
        <v>1219015</v>
      </c>
      <c r="AA30" s="10">
        <f t="shared" si="10"/>
        <v>211.04830332409972</v>
      </c>
      <c r="AB30" s="10">
        <v>778759</v>
      </c>
      <c r="AC30" s="10">
        <f t="shared" si="11"/>
        <v>134.82669667590028</v>
      </c>
      <c r="AD30" s="10">
        <v>6236836</v>
      </c>
      <c r="AE30" s="10">
        <f t="shared" si="12"/>
        <v>1079.7846260387812</v>
      </c>
      <c r="AF30" s="10">
        <v>2755549</v>
      </c>
      <c r="AG30" s="10">
        <f t="shared" si="13"/>
        <v>477.0687326869806</v>
      </c>
      <c r="AH30" s="10">
        <v>3745518</v>
      </c>
      <c r="AI30" s="10">
        <f t="shared" si="14"/>
        <v>648.4622576177285</v>
      </c>
      <c r="AJ30" s="10">
        <v>0</v>
      </c>
      <c r="AK30" s="10">
        <f t="shared" si="15"/>
        <v>0</v>
      </c>
      <c r="AL30" s="10">
        <v>31038</v>
      </c>
      <c r="AM30" s="10">
        <f t="shared" si="16"/>
        <v>5.373614958448753</v>
      </c>
      <c r="AN30" s="10">
        <v>365256</v>
      </c>
      <c r="AO30" s="10">
        <f t="shared" si="17"/>
        <v>63.23684210526316</v>
      </c>
      <c r="AP30" s="16">
        <f t="shared" si="24"/>
        <v>18386178</v>
      </c>
      <c r="AQ30" s="16">
        <f t="shared" si="18"/>
        <v>3183.2025623268696</v>
      </c>
      <c r="AR30" s="10">
        <v>1432568</v>
      </c>
      <c r="AS30" s="10">
        <f t="shared" si="19"/>
        <v>248.0207756232687</v>
      </c>
      <c r="AT30" s="10">
        <v>3966908</v>
      </c>
      <c r="AU30" s="10">
        <f t="shared" si="20"/>
        <v>686.7915512465374</v>
      </c>
      <c r="AV30" s="18">
        <f t="shared" si="25"/>
        <v>58663141</v>
      </c>
      <c r="AW30" s="18">
        <f t="shared" si="21"/>
        <v>10156.360976454294</v>
      </c>
    </row>
    <row r="31" spans="1:49" ht="12.75">
      <c r="A31" s="30">
        <v>28</v>
      </c>
      <c r="B31" s="125" t="s">
        <v>105</v>
      </c>
      <c r="C31" s="119">
        <v>30255</v>
      </c>
      <c r="D31" s="10">
        <v>96493107</v>
      </c>
      <c r="E31" s="10">
        <f t="shared" si="0"/>
        <v>3189.3276152702033</v>
      </c>
      <c r="F31" s="10">
        <v>35751869</v>
      </c>
      <c r="G31" s="10">
        <f t="shared" si="1"/>
        <v>1181.6846471657577</v>
      </c>
      <c r="H31" s="10">
        <v>4981210</v>
      </c>
      <c r="I31" s="10">
        <f t="shared" si="26"/>
        <v>164.64088580399934</v>
      </c>
      <c r="J31" s="10">
        <v>8769537</v>
      </c>
      <c r="K31" s="10">
        <f t="shared" si="2"/>
        <v>289.8541398116014</v>
      </c>
      <c r="L31" s="10">
        <v>443717</v>
      </c>
      <c r="M31" s="10">
        <f t="shared" si="3"/>
        <v>14.66590646174186</v>
      </c>
      <c r="N31" s="10">
        <v>12442131</v>
      </c>
      <c r="O31" s="10">
        <f t="shared" si="4"/>
        <v>411.24214179474467</v>
      </c>
      <c r="P31" s="11">
        <f t="shared" si="22"/>
        <v>158881571</v>
      </c>
      <c r="Q31" s="12">
        <f t="shared" si="5"/>
        <v>5251.415336308049</v>
      </c>
      <c r="R31" s="10">
        <v>12375969</v>
      </c>
      <c r="S31" s="10">
        <f t="shared" si="6"/>
        <v>409.05532969757064</v>
      </c>
      <c r="T31" s="10">
        <v>12743983</v>
      </c>
      <c r="U31" s="10">
        <f t="shared" si="7"/>
        <v>421.2190712278962</v>
      </c>
      <c r="V31" s="13">
        <f t="shared" si="23"/>
        <v>184001523</v>
      </c>
      <c r="W31" s="14">
        <f t="shared" si="8"/>
        <v>6081.689737233515</v>
      </c>
      <c r="X31" s="10">
        <v>11609549</v>
      </c>
      <c r="Y31" s="10">
        <f t="shared" si="9"/>
        <v>383.72331845975873</v>
      </c>
      <c r="Z31" s="10">
        <v>4127096</v>
      </c>
      <c r="AA31" s="10">
        <f t="shared" si="10"/>
        <v>136.410378449843</v>
      </c>
      <c r="AB31" s="10">
        <v>1877902</v>
      </c>
      <c r="AC31" s="10">
        <f t="shared" si="11"/>
        <v>62.06914559576929</v>
      </c>
      <c r="AD31" s="10">
        <v>17805073</v>
      </c>
      <c r="AE31" s="10">
        <f t="shared" si="12"/>
        <v>588.5001817881342</v>
      </c>
      <c r="AF31" s="10">
        <v>19535721</v>
      </c>
      <c r="AG31" s="10">
        <f t="shared" si="13"/>
        <v>645.7022310361924</v>
      </c>
      <c r="AH31" s="10">
        <v>11456723</v>
      </c>
      <c r="AI31" s="10">
        <f t="shared" si="14"/>
        <v>378.67205420591637</v>
      </c>
      <c r="AJ31" s="10">
        <v>0</v>
      </c>
      <c r="AK31" s="10">
        <f t="shared" si="15"/>
        <v>0</v>
      </c>
      <c r="AL31" s="10">
        <v>27847</v>
      </c>
      <c r="AM31" s="10">
        <f t="shared" si="16"/>
        <v>0.9204098496116344</v>
      </c>
      <c r="AN31" s="10">
        <v>3227100</v>
      </c>
      <c r="AO31" s="10">
        <f t="shared" si="17"/>
        <v>106.66336142786317</v>
      </c>
      <c r="AP31" s="16">
        <f t="shared" si="24"/>
        <v>69667011</v>
      </c>
      <c r="AQ31" s="16">
        <f t="shared" si="18"/>
        <v>2302.6610808130886</v>
      </c>
      <c r="AR31" s="10">
        <v>2262427</v>
      </c>
      <c r="AS31" s="10">
        <f t="shared" si="19"/>
        <v>74.77861510494134</v>
      </c>
      <c r="AT31" s="10">
        <v>12025412</v>
      </c>
      <c r="AU31" s="10">
        <f t="shared" si="20"/>
        <v>397.4685837051727</v>
      </c>
      <c r="AV31" s="18">
        <f t="shared" si="25"/>
        <v>267956373</v>
      </c>
      <c r="AW31" s="18">
        <f t="shared" si="21"/>
        <v>8856.598016856718</v>
      </c>
    </row>
    <row r="32" spans="1:49" ht="12.75">
      <c r="A32" s="30">
        <v>29</v>
      </c>
      <c r="B32" s="125" t="s">
        <v>106</v>
      </c>
      <c r="C32" s="119">
        <v>14613</v>
      </c>
      <c r="D32" s="10">
        <v>46800236</v>
      </c>
      <c r="E32" s="10">
        <f t="shared" si="0"/>
        <v>3202.643947170328</v>
      </c>
      <c r="F32" s="10">
        <v>17398797</v>
      </c>
      <c r="G32" s="10">
        <f t="shared" si="1"/>
        <v>1190.6382672962432</v>
      </c>
      <c r="H32" s="10">
        <v>2479563</v>
      </c>
      <c r="I32" s="10">
        <f t="shared" si="26"/>
        <v>169.68199548347363</v>
      </c>
      <c r="J32" s="10">
        <v>2019481</v>
      </c>
      <c r="K32" s="10">
        <f t="shared" si="2"/>
        <v>138.1975638130432</v>
      </c>
      <c r="L32" s="10">
        <v>800501</v>
      </c>
      <c r="M32" s="10">
        <f t="shared" si="3"/>
        <v>54.78005885170738</v>
      </c>
      <c r="N32" s="10">
        <v>5352171</v>
      </c>
      <c r="O32" s="10">
        <f t="shared" si="4"/>
        <v>366.2609320468076</v>
      </c>
      <c r="P32" s="11">
        <f t="shared" si="22"/>
        <v>74850749</v>
      </c>
      <c r="Q32" s="12">
        <f t="shared" si="5"/>
        <v>5122.2027646616025</v>
      </c>
      <c r="R32" s="10">
        <v>6768386</v>
      </c>
      <c r="S32" s="10">
        <f t="shared" si="6"/>
        <v>463.17566550331895</v>
      </c>
      <c r="T32" s="10">
        <v>6771095</v>
      </c>
      <c r="U32" s="10">
        <f t="shared" si="7"/>
        <v>463.36104838157803</v>
      </c>
      <c r="V32" s="13">
        <f t="shared" si="23"/>
        <v>88390230</v>
      </c>
      <c r="W32" s="14">
        <f t="shared" si="8"/>
        <v>6048.739478546499</v>
      </c>
      <c r="X32" s="10">
        <v>6538061</v>
      </c>
      <c r="Y32" s="10">
        <f t="shared" si="9"/>
        <v>447.4140149182235</v>
      </c>
      <c r="Z32" s="10">
        <v>2747046</v>
      </c>
      <c r="AA32" s="10">
        <f t="shared" si="10"/>
        <v>187.98645042085815</v>
      </c>
      <c r="AB32" s="10">
        <v>1045194</v>
      </c>
      <c r="AC32" s="10">
        <f t="shared" si="11"/>
        <v>71.52494354342024</v>
      </c>
      <c r="AD32" s="10">
        <v>11431317</v>
      </c>
      <c r="AE32" s="10">
        <f t="shared" si="12"/>
        <v>782.2703756928762</v>
      </c>
      <c r="AF32" s="10">
        <v>6891672</v>
      </c>
      <c r="AG32" s="10">
        <f t="shared" si="13"/>
        <v>471.61239991788136</v>
      </c>
      <c r="AH32" s="10">
        <v>8193410</v>
      </c>
      <c r="AI32" s="10">
        <f t="shared" si="14"/>
        <v>560.6932183672072</v>
      </c>
      <c r="AJ32" s="10">
        <v>0</v>
      </c>
      <c r="AK32" s="10">
        <f t="shared" si="15"/>
        <v>0</v>
      </c>
      <c r="AL32" s="10">
        <v>16509</v>
      </c>
      <c r="AM32" s="10">
        <f t="shared" si="16"/>
        <v>1.1297474851159925</v>
      </c>
      <c r="AN32" s="10">
        <v>1535502</v>
      </c>
      <c r="AO32" s="10">
        <f t="shared" si="17"/>
        <v>105.07780743173886</v>
      </c>
      <c r="AP32" s="16">
        <f t="shared" si="24"/>
        <v>38398711</v>
      </c>
      <c r="AQ32" s="16">
        <f t="shared" si="18"/>
        <v>2627.7089577773218</v>
      </c>
      <c r="AR32" s="10">
        <v>15601621</v>
      </c>
      <c r="AS32" s="10">
        <f t="shared" si="19"/>
        <v>1067.6535276808322</v>
      </c>
      <c r="AT32" s="10">
        <v>7089682</v>
      </c>
      <c r="AU32" s="10">
        <f t="shared" si="20"/>
        <v>485.1626633819202</v>
      </c>
      <c r="AV32" s="18">
        <f t="shared" si="25"/>
        <v>149480244</v>
      </c>
      <c r="AW32" s="18">
        <f t="shared" si="21"/>
        <v>10229.264627386574</v>
      </c>
    </row>
    <row r="33" spans="1:49" ht="12.75">
      <c r="A33" s="31">
        <v>30</v>
      </c>
      <c r="B33" s="127" t="s">
        <v>107</v>
      </c>
      <c r="C33" s="120">
        <v>2715</v>
      </c>
      <c r="D33" s="19">
        <v>8283439</v>
      </c>
      <c r="E33" s="19">
        <f t="shared" si="0"/>
        <v>3050.990423572744</v>
      </c>
      <c r="F33" s="19">
        <v>2280499</v>
      </c>
      <c r="G33" s="19">
        <f t="shared" si="1"/>
        <v>839.9627992633517</v>
      </c>
      <c r="H33" s="19">
        <v>586934</v>
      </c>
      <c r="I33" s="19">
        <f t="shared" si="26"/>
        <v>216.18195211786372</v>
      </c>
      <c r="J33" s="19">
        <v>665475</v>
      </c>
      <c r="K33" s="19">
        <f t="shared" si="2"/>
        <v>245.11049723756906</v>
      </c>
      <c r="L33" s="19">
        <v>75999</v>
      </c>
      <c r="M33" s="19">
        <f t="shared" si="3"/>
        <v>27.992265193370166</v>
      </c>
      <c r="N33" s="19">
        <v>1977380</v>
      </c>
      <c r="O33" s="19">
        <f t="shared" si="4"/>
        <v>728.3167587476979</v>
      </c>
      <c r="P33" s="20">
        <f t="shared" si="22"/>
        <v>13869726</v>
      </c>
      <c r="Q33" s="21">
        <f t="shared" si="5"/>
        <v>5108.554696132596</v>
      </c>
      <c r="R33" s="19">
        <v>725268</v>
      </c>
      <c r="S33" s="19">
        <f t="shared" si="6"/>
        <v>267.1337016574586</v>
      </c>
      <c r="T33" s="19">
        <v>1179926</v>
      </c>
      <c r="U33" s="19">
        <f t="shared" si="7"/>
        <v>434.59521178637203</v>
      </c>
      <c r="V33" s="22">
        <f t="shared" si="23"/>
        <v>15774920</v>
      </c>
      <c r="W33" s="23">
        <f t="shared" si="8"/>
        <v>5810.283609576427</v>
      </c>
      <c r="X33" s="19">
        <v>1143178</v>
      </c>
      <c r="Y33" s="19">
        <f t="shared" si="9"/>
        <v>421.06003683241255</v>
      </c>
      <c r="Z33" s="19">
        <v>529673</v>
      </c>
      <c r="AA33" s="19">
        <f t="shared" si="10"/>
        <v>195.09134438305708</v>
      </c>
      <c r="AB33" s="19">
        <v>324244</v>
      </c>
      <c r="AC33" s="19">
        <f t="shared" si="11"/>
        <v>119.4268876611418</v>
      </c>
      <c r="AD33" s="19">
        <v>1872902</v>
      </c>
      <c r="AE33" s="19">
        <f t="shared" si="12"/>
        <v>689.8349907918969</v>
      </c>
      <c r="AF33" s="19">
        <v>1678899</v>
      </c>
      <c r="AG33" s="19">
        <f t="shared" si="13"/>
        <v>618.3790055248619</v>
      </c>
      <c r="AH33" s="19">
        <v>1637610</v>
      </c>
      <c r="AI33" s="19">
        <f t="shared" si="14"/>
        <v>603.171270718232</v>
      </c>
      <c r="AJ33" s="19">
        <v>0</v>
      </c>
      <c r="AK33" s="19">
        <f t="shared" si="15"/>
        <v>0</v>
      </c>
      <c r="AL33" s="19">
        <v>0</v>
      </c>
      <c r="AM33" s="19">
        <f t="shared" si="16"/>
        <v>0</v>
      </c>
      <c r="AN33" s="19">
        <v>68596</v>
      </c>
      <c r="AO33" s="19">
        <f t="shared" si="17"/>
        <v>25.265561694290977</v>
      </c>
      <c r="AP33" s="24">
        <f t="shared" si="24"/>
        <v>7255102</v>
      </c>
      <c r="AQ33" s="25">
        <f t="shared" si="18"/>
        <v>2672.229097605893</v>
      </c>
      <c r="AR33" s="19">
        <v>5489116</v>
      </c>
      <c r="AS33" s="19">
        <f t="shared" si="19"/>
        <v>2021.7738489871087</v>
      </c>
      <c r="AT33" s="19">
        <v>72915</v>
      </c>
      <c r="AU33" s="19">
        <f t="shared" si="20"/>
        <v>26.85635359116022</v>
      </c>
      <c r="AV33" s="26">
        <f t="shared" si="25"/>
        <v>28592053</v>
      </c>
      <c r="AW33" s="26">
        <f t="shared" si="21"/>
        <v>10531.142909760589</v>
      </c>
    </row>
    <row r="34" spans="1:49" ht="12.75">
      <c r="A34" s="30">
        <v>31</v>
      </c>
      <c r="B34" s="126" t="s">
        <v>108</v>
      </c>
      <c r="C34" s="121">
        <v>6657</v>
      </c>
      <c r="D34" s="10">
        <v>21108661</v>
      </c>
      <c r="E34" s="10">
        <f t="shared" si="0"/>
        <v>3170.8969505783384</v>
      </c>
      <c r="F34" s="10">
        <v>6290744</v>
      </c>
      <c r="G34" s="10">
        <f t="shared" si="1"/>
        <v>944.9818236442842</v>
      </c>
      <c r="H34" s="10">
        <v>1307381</v>
      </c>
      <c r="I34" s="10">
        <f t="shared" si="26"/>
        <v>196.3919182815082</v>
      </c>
      <c r="J34" s="10">
        <v>1911702</v>
      </c>
      <c r="K34" s="10">
        <f t="shared" si="2"/>
        <v>287.1716989634971</v>
      </c>
      <c r="L34" s="10">
        <v>22</v>
      </c>
      <c r="M34" s="10">
        <f t="shared" si="3"/>
        <v>0.0033047919483250713</v>
      </c>
      <c r="N34" s="10">
        <v>1727379</v>
      </c>
      <c r="O34" s="10">
        <f t="shared" si="4"/>
        <v>259.4831004957188</v>
      </c>
      <c r="P34" s="11">
        <f t="shared" si="22"/>
        <v>32345889</v>
      </c>
      <c r="Q34" s="12">
        <f t="shared" si="5"/>
        <v>4858.9287967552955</v>
      </c>
      <c r="R34" s="10">
        <v>2263039</v>
      </c>
      <c r="S34" s="10">
        <f t="shared" si="6"/>
        <v>339.94877572480095</v>
      </c>
      <c r="T34" s="10">
        <v>3741676</v>
      </c>
      <c r="U34" s="10">
        <f t="shared" si="7"/>
        <v>562.0663962745982</v>
      </c>
      <c r="V34" s="13">
        <f t="shared" si="23"/>
        <v>38350604</v>
      </c>
      <c r="W34" s="14">
        <f t="shared" si="8"/>
        <v>5760.943968754695</v>
      </c>
      <c r="X34" s="10">
        <v>3046110</v>
      </c>
      <c r="Y34" s="10">
        <f t="shared" si="9"/>
        <v>457.579990986931</v>
      </c>
      <c r="Z34" s="10">
        <v>1089825</v>
      </c>
      <c r="AA34" s="10">
        <f t="shared" si="10"/>
        <v>163.7111311401532</v>
      </c>
      <c r="AB34" s="10">
        <v>563989</v>
      </c>
      <c r="AC34" s="10">
        <f t="shared" si="11"/>
        <v>84.72119573381403</v>
      </c>
      <c r="AD34" s="10">
        <v>4131261</v>
      </c>
      <c r="AE34" s="10">
        <f t="shared" si="12"/>
        <v>620.589004055881</v>
      </c>
      <c r="AF34" s="10">
        <v>3552736</v>
      </c>
      <c r="AG34" s="10">
        <f t="shared" si="13"/>
        <v>533.6842421511192</v>
      </c>
      <c r="AH34" s="10">
        <v>4336932</v>
      </c>
      <c r="AI34" s="10">
        <f t="shared" si="14"/>
        <v>651.4844524560613</v>
      </c>
      <c r="AJ34" s="10">
        <v>12141</v>
      </c>
      <c r="AK34" s="10">
        <f t="shared" si="15"/>
        <v>1.8237945020279405</v>
      </c>
      <c r="AL34" s="10">
        <v>101951</v>
      </c>
      <c r="AM34" s="10">
        <f t="shared" si="16"/>
        <v>15.314856541985879</v>
      </c>
      <c r="AN34" s="10">
        <v>52593</v>
      </c>
      <c r="AO34" s="10">
        <f t="shared" si="17"/>
        <v>7.900405588102749</v>
      </c>
      <c r="AP34" s="16">
        <f t="shared" si="24"/>
        <v>16887538</v>
      </c>
      <c r="AQ34" s="16">
        <f t="shared" si="18"/>
        <v>2536.8090731560765</v>
      </c>
      <c r="AR34" s="10">
        <v>15798332</v>
      </c>
      <c r="AS34" s="10">
        <f t="shared" si="19"/>
        <v>2373.1909268439235</v>
      </c>
      <c r="AT34" s="10">
        <v>2860522</v>
      </c>
      <c r="AU34" s="10">
        <f t="shared" si="20"/>
        <v>429.70136698212406</v>
      </c>
      <c r="AV34" s="28">
        <f t="shared" si="25"/>
        <v>73896996</v>
      </c>
      <c r="AW34" s="18">
        <f t="shared" si="21"/>
        <v>11100.64533573682</v>
      </c>
    </row>
    <row r="35" spans="1:49" ht="12.75">
      <c r="A35" s="30">
        <v>32</v>
      </c>
      <c r="B35" s="125" t="s">
        <v>109</v>
      </c>
      <c r="C35" s="119">
        <v>23155</v>
      </c>
      <c r="D35" s="10">
        <v>70585977</v>
      </c>
      <c r="E35" s="10">
        <f t="shared" si="0"/>
        <v>3048.4118764845607</v>
      </c>
      <c r="F35" s="10">
        <v>22158152</v>
      </c>
      <c r="G35" s="10">
        <f t="shared" si="1"/>
        <v>956.9489095227813</v>
      </c>
      <c r="H35" s="10">
        <v>2666118</v>
      </c>
      <c r="I35" s="10">
        <f t="shared" si="26"/>
        <v>115.14221550421075</v>
      </c>
      <c r="J35" s="10">
        <v>3450697</v>
      </c>
      <c r="K35" s="10">
        <f t="shared" si="2"/>
        <v>149.0259987043835</v>
      </c>
      <c r="L35" s="10">
        <v>157667</v>
      </c>
      <c r="M35" s="10">
        <f t="shared" si="3"/>
        <v>6.809198877132369</v>
      </c>
      <c r="N35" s="10">
        <v>5521269</v>
      </c>
      <c r="O35" s="10">
        <f t="shared" si="4"/>
        <v>238.4482401209242</v>
      </c>
      <c r="P35" s="11">
        <f t="shared" si="22"/>
        <v>104539880</v>
      </c>
      <c r="Q35" s="12">
        <f t="shared" si="5"/>
        <v>4514.786439213993</v>
      </c>
      <c r="R35" s="10">
        <v>6038155</v>
      </c>
      <c r="S35" s="10">
        <f t="shared" si="6"/>
        <v>260.77110775210537</v>
      </c>
      <c r="T35" s="10">
        <v>5925865</v>
      </c>
      <c r="U35" s="10">
        <f t="shared" si="7"/>
        <v>255.92161520190024</v>
      </c>
      <c r="V35" s="13">
        <f t="shared" si="23"/>
        <v>116503900</v>
      </c>
      <c r="W35" s="14">
        <f t="shared" si="8"/>
        <v>5031.479162167998</v>
      </c>
      <c r="X35" s="10">
        <v>7598176</v>
      </c>
      <c r="Y35" s="10">
        <f t="shared" si="9"/>
        <v>328.14407255452386</v>
      </c>
      <c r="Z35" s="10">
        <v>2313947</v>
      </c>
      <c r="AA35" s="10">
        <f t="shared" si="10"/>
        <v>99.93293025264522</v>
      </c>
      <c r="AB35" s="10">
        <v>1891491</v>
      </c>
      <c r="AC35" s="10">
        <f t="shared" si="11"/>
        <v>81.68823148348089</v>
      </c>
      <c r="AD35" s="10">
        <v>13498940</v>
      </c>
      <c r="AE35" s="10">
        <f t="shared" si="12"/>
        <v>582.9816454329518</v>
      </c>
      <c r="AF35" s="10">
        <v>8983875</v>
      </c>
      <c r="AG35" s="10">
        <f t="shared" si="13"/>
        <v>387.9885553876053</v>
      </c>
      <c r="AH35" s="10">
        <v>11989598</v>
      </c>
      <c r="AI35" s="10">
        <f t="shared" si="14"/>
        <v>517.7973655797883</v>
      </c>
      <c r="AJ35" s="10">
        <v>0</v>
      </c>
      <c r="AK35" s="10">
        <f t="shared" si="15"/>
        <v>0</v>
      </c>
      <c r="AL35" s="10">
        <v>67551</v>
      </c>
      <c r="AM35" s="10">
        <f t="shared" si="16"/>
        <v>2.917339667458432</v>
      </c>
      <c r="AN35" s="10">
        <v>1459797</v>
      </c>
      <c r="AO35" s="10">
        <f t="shared" si="17"/>
        <v>63.04456920751458</v>
      </c>
      <c r="AP35" s="16">
        <f t="shared" si="24"/>
        <v>47803375</v>
      </c>
      <c r="AQ35" s="16">
        <f t="shared" si="18"/>
        <v>2064.4947095659686</v>
      </c>
      <c r="AR35" s="10">
        <v>7354378</v>
      </c>
      <c r="AS35" s="10">
        <f t="shared" si="19"/>
        <v>317.61511552580436</v>
      </c>
      <c r="AT35" s="10">
        <v>9306166</v>
      </c>
      <c r="AU35" s="10">
        <f t="shared" si="20"/>
        <v>401.90740660764413</v>
      </c>
      <c r="AV35" s="18">
        <f t="shared" si="25"/>
        <v>180967819</v>
      </c>
      <c r="AW35" s="18">
        <f t="shared" si="21"/>
        <v>7815.4963938674155</v>
      </c>
    </row>
    <row r="36" spans="1:49" ht="12.75">
      <c r="A36" s="30">
        <v>33</v>
      </c>
      <c r="B36" s="125" t="s">
        <v>110</v>
      </c>
      <c r="C36" s="119">
        <v>2304</v>
      </c>
      <c r="D36" s="10">
        <v>6088637</v>
      </c>
      <c r="E36" s="10">
        <f aca="true" t="shared" si="27" ref="E36:E67">D36/C36</f>
        <v>2642.6375868055557</v>
      </c>
      <c r="F36" s="10">
        <v>1807158</v>
      </c>
      <c r="G36" s="10">
        <f aca="true" t="shared" si="28" ref="G36:G67">F36/C36</f>
        <v>784.3567708333334</v>
      </c>
      <c r="H36" s="10">
        <v>102206</v>
      </c>
      <c r="I36" s="10">
        <f t="shared" si="26"/>
        <v>44.36024305555556</v>
      </c>
      <c r="J36" s="10">
        <v>622713</v>
      </c>
      <c r="K36" s="10">
        <f aca="true" t="shared" si="29" ref="K36:K66">J36/$C36</f>
        <v>270.2747395833333</v>
      </c>
      <c r="L36" s="10">
        <v>67460</v>
      </c>
      <c r="M36" s="10">
        <f aca="true" t="shared" si="30" ref="M36:M67">L36/$C36</f>
        <v>29.27951388888889</v>
      </c>
      <c r="N36" s="10">
        <v>1494363</v>
      </c>
      <c r="O36" s="10">
        <f aca="true" t="shared" si="31" ref="O36:O67">N36/$C36</f>
        <v>648.5950520833334</v>
      </c>
      <c r="P36" s="11">
        <f t="shared" si="22"/>
        <v>10182537</v>
      </c>
      <c r="Q36" s="12">
        <f aca="true" t="shared" si="32" ref="Q36:Q67">P36/$C36</f>
        <v>4419.50390625</v>
      </c>
      <c r="R36" s="10">
        <v>1206872</v>
      </c>
      <c r="S36" s="10">
        <f aca="true" t="shared" si="33" ref="S36:S67">R36/$C36</f>
        <v>523.8159722222222</v>
      </c>
      <c r="T36" s="10">
        <v>1550373</v>
      </c>
      <c r="U36" s="10">
        <f aca="true" t="shared" si="34" ref="U36:U67">T36/$C36</f>
        <v>672.9049479166666</v>
      </c>
      <c r="V36" s="13">
        <f t="shared" si="23"/>
        <v>12939782</v>
      </c>
      <c r="W36" s="14">
        <f aca="true" t="shared" si="35" ref="W36:W67">V36/$C36</f>
        <v>5616.224826388889</v>
      </c>
      <c r="X36" s="10">
        <v>865078</v>
      </c>
      <c r="Y36" s="10">
        <f aca="true" t="shared" si="36" ref="Y36:Y67">X36/$C36</f>
        <v>375.46788194444446</v>
      </c>
      <c r="Z36" s="10">
        <v>665268</v>
      </c>
      <c r="AA36" s="10">
        <f aca="true" t="shared" si="37" ref="AA36:AA67">Z36/$C36</f>
        <v>288.7447916666667</v>
      </c>
      <c r="AB36" s="10">
        <v>410513</v>
      </c>
      <c r="AC36" s="10">
        <f aca="true" t="shared" si="38" ref="AC36:AC67">AB36/$C36</f>
        <v>178.17404513888889</v>
      </c>
      <c r="AD36" s="10">
        <v>1440183</v>
      </c>
      <c r="AE36" s="10">
        <f aca="true" t="shared" si="39" ref="AE36:AE67">AD36/$C36</f>
        <v>625.0794270833334</v>
      </c>
      <c r="AF36" s="10">
        <v>738883</v>
      </c>
      <c r="AG36" s="10">
        <f aca="true" t="shared" si="40" ref="AG36:AG67">AF36/$C36</f>
        <v>320.69574652777777</v>
      </c>
      <c r="AH36" s="10">
        <v>1351533</v>
      </c>
      <c r="AI36" s="10">
        <f aca="true" t="shared" si="41" ref="AI36:AI67">AH36/$C36</f>
        <v>586.6028645833334</v>
      </c>
      <c r="AJ36" s="10">
        <v>0</v>
      </c>
      <c r="AK36" s="10">
        <f t="shared" si="15"/>
        <v>0</v>
      </c>
      <c r="AL36" s="10">
        <v>7034</v>
      </c>
      <c r="AM36" s="10">
        <f t="shared" si="16"/>
        <v>3.052951388888889</v>
      </c>
      <c r="AN36" s="10">
        <v>0</v>
      </c>
      <c r="AO36" s="10">
        <f aca="true" t="shared" si="42" ref="AO36:AO67">AN36/$C36</f>
        <v>0</v>
      </c>
      <c r="AP36" s="16">
        <f t="shared" si="24"/>
        <v>5478492</v>
      </c>
      <c r="AQ36" s="16">
        <f aca="true" t="shared" si="43" ref="AQ36:AQ66">AP36/$C36</f>
        <v>2377.8177083333335</v>
      </c>
      <c r="AR36" s="10">
        <v>565959</v>
      </c>
      <c r="AS36" s="10">
        <f aca="true" t="shared" si="44" ref="AS36:AS67">AR36/$C36</f>
        <v>245.64192708333334</v>
      </c>
      <c r="AT36" s="10">
        <v>1836119</v>
      </c>
      <c r="AU36" s="10">
        <f aca="true" t="shared" si="45" ref="AU36:AU67">AT36/$C36</f>
        <v>796.9266493055555</v>
      </c>
      <c r="AV36" s="18">
        <f t="shared" si="25"/>
        <v>20820352</v>
      </c>
      <c r="AW36" s="18">
        <f aca="true" t="shared" si="46" ref="AW36:AW67">AV36/$C36</f>
        <v>9036.611111111111</v>
      </c>
    </row>
    <row r="37" spans="1:49" ht="12.75">
      <c r="A37" s="30">
        <v>34</v>
      </c>
      <c r="B37" s="125" t="s">
        <v>111</v>
      </c>
      <c r="C37" s="119">
        <v>4977</v>
      </c>
      <c r="D37" s="10">
        <v>16446941</v>
      </c>
      <c r="E37" s="10">
        <f t="shared" si="27"/>
        <v>3304.5893108298174</v>
      </c>
      <c r="F37" s="10">
        <v>4924614</v>
      </c>
      <c r="G37" s="10">
        <f t="shared" si="28"/>
        <v>989.4743821579265</v>
      </c>
      <c r="H37" s="10">
        <v>1232865</v>
      </c>
      <c r="I37" s="10">
        <f t="shared" si="26"/>
        <v>247.7124773960217</v>
      </c>
      <c r="J37" s="10">
        <v>530470</v>
      </c>
      <c r="K37" s="10">
        <f t="shared" si="29"/>
        <v>106.58428772352823</v>
      </c>
      <c r="L37" s="10">
        <v>206497</v>
      </c>
      <c r="M37" s="10">
        <f t="shared" si="30"/>
        <v>41.490255173799476</v>
      </c>
      <c r="N37" s="10">
        <v>2122237</v>
      </c>
      <c r="O37" s="10">
        <f t="shared" si="31"/>
        <v>426.4088808519188</v>
      </c>
      <c r="P37" s="11">
        <f t="shared" si="22"/>
        <v>25463624</v>
      </c>
      <c r="Q37" s="12">
        <f t="shared" si="32"/>
        <v>5116.259594133012</v>
      </c>
      <c r="R37" s="10">
        <v>2217496</v>
      </c>
      <c r="S37" s="10">
        <f t="shared" si="33"/>
        <v>445.5487241310026</v>
      </c>
      <c r="T37" s="10">
        <v>2619792</v>
      </c>
      <c r="U37" s="10">
        <f t="shared" si="34"/>
        <v>526.379746835443</v>
      </c>
      <c r="V37" s="13">
        <f t="shared" si="23"/>
        <v>30300912</v>
      </c>
      <c r="W37" s="14">
        <f t="shared" si="35"/>
        <v>6088.188065099457</v>
      </c>
      <c r="X37" s="10">
        <v>2406596</v>
      </c>
      <c r="Y37" s="10">
        <f t="shared" si="36"/>
        <v>483.54350010046215</v>
      </c>
      <c r="Z37" s="10">
        <v>878725</v>
      </c>
      <c r="AA37" s="10">
        <f t="shared" si="37"/>
        <v>176.557162949568</v>
      </c>
      <c r="AB37" s="10">
        <v>701633</v>
      </c>
      <c r="AC37" s="10">
        <f t="shared" si="38"/>
        <v>140.9750853928069</v>
      </c>
      <c r="AD37" s="10">
        <v>3261511</v>
      </c>
      <c r="AE37" s="10">
        <f t="shared" si="39"/>
        <v>655.3166566204541</v>
      </c>
      <c r="AF37" s="10">
        <v>2354093</v>
      </c>
      <c r="AG37" s="10">
        <f t="shared" si="40"/>
        <v>472.9943741209564</v>
      </c>
      <c r="AH37" s="10">
        <v>2749562</v>
      </c>
      <c r="AI37" s="10">
        <f t="shared" si="41"/>
        <v>552.4536869600161</v>
      </c>
      <c r="AJ37" s="10">
        <v>0</v>
      </c>
      <c r="AK37" s="10">
        <f t="shared" si="15"/>
        <v>0</v>
      </c>
      <c r="AL37" s="10">
        <v>708</v>
      </c>
      <c r="AM37" s="10">
        <f t="shared" si="16"/>
        <v>0.14225437010247136</v>
      </c>
      <c r="AN37" s="10">
        <v>656216</v>
      </c>
      <c r="AO37" s="10">
        <f t="shared" si="42"/>
        <v>131.84970865983524</v>
      </c>
      <c r="AP37" s="16">
        <f t="shared" si="24"/>
        <v>13009044</v>
      </c>
      <c r="AQ37" s="16">
        <f t="shared" si="43"/>
        <v>2613.8324291742015</v>
      </c>
      <c r="AR37" s="10">
        <v>124971</v>
      </c>
      <c r="AS37" s="10">
        <f t="shared" si="44"/>
        <v>25.109704641350213</v>
      </c>
      <c r="AT37" s="10">
        <v>3087438</v>
      </c>
      <c r="AU37" s="10">
        <f t="shared" si="45"/>
        <v>620.341169379144</v>
      </c>
      <c r="AV37" s="18">
        <f t="shared" si="25"/>
        <v>46522365</v>
      </c>
      <c r="AW37" s="18">
        <f t="shared" si="46"/>
        <v>9347.471368294153</v>
      </c>
    </row>
    <row r="38" spans="1:49" ht="12.75">
      <c r="A38" s="31">
        <v>35</v>
      </c>
      <c r="B38" s="127" t="s">
        <v>112</v>
      </c>
      <c r="C38" s="120">
        <v>6926</v>
      </c>
      <c r="D38" s="19">
        <v>20450319</v>
      </c>
      <c r="E38" s="19">
        <f t="shared" si="27"/>
        <v>2952.6882760612184</v>
      </c>
      <c r="F38" s="19">
        <v>6878436</v>
      </c>
      <c r="G38" s="19">
        <f t="shared" si="28"/>
        <v>993.1325440369621</v>
      </c>
      <c r="H38" s="19">
        <v>1041826</v>
      </c>
      <c r="I38" s="19">
        <f t="shared" si="26"/>
        <v>150.4224660698816</v>
      </c>
      <c r="J38" s="19">
        <v>2920815</v>
      </c>
      <c r="K38" s="19">
        <f t="shared" si="29"/>
        <v>421.71744152468955</v>
      </c>
      <c r="L38" s="19">
        <v>95895</v>
      </c>
      <c r="M38" s="19">
        <f t="shared" si="30"/>
        <v>13.845654057175858</v>
      </c>
      <c r="N38" s="19">
        <v>3452349</v>
      </c>
      <c r="O38" s="19">
        <f t="shared" si="31"/>
        <v>498.46217152757725</v>
      </c>
      <c r="P38" s="20">
        <f t="shared" si="22"/>
        <v>34839640</v>
      </c>
      <c r="Q38" s="21">
        <f t="shared" si="32"/>
        <v>5030.268553277505</v>
      </c>
      <c r="R38" s="19">
        <v>2181014</v>
      </c>
      <c r="S38" s="19">
        <f t="shared" si="33"/>
        <v>314.90239676581</v>
      </c>
      <c r="T38" s="19">
        <v>2460251</v>
      </c>
      <c r="U38" s="19">
        <f t="shared" si="34"/>
        <v>355.21960727692755</v>
      </c>
      <c r="V38" s="22">
        <f t="shared" si="23"/>
        <v>39480905</v>
      </c>
      <c r="W38" s="23">
        <f t="shared" si="35"/>
        <v>5700.390557320243</v>
      </c>
      <c r="X38" s="19">
        <v>2963309</v>
      </c>
      <c r="Y38" s="19">
        <f t="shared" si="36"/>
        <v>427.85287323130234</v>
      </c>
      <c r="Z38" s="19">
        <v>994398</v>
      </c>
      <c r="AA38" s="19">
        <f t="shared" si="37"/>
        <v>143.5746462604678</v>
      </c>
      <c r="AB38" s="19">
        <v>378913</v>
      </c>
      <c r="AC38" s="19">
        <f t="shared" si="38"/>
        <v>54.7087785157378</v>
      </c>
      <c r="AD38" s="19">
        <v>4408366</v>
      </c>
      <c r="AE38" s="19">
        <f t="shared" si="39"/>
        <v>636.4952353450765</v>
      </c>
      <c r="AF38" s="19">
        <v>4216960</v>
      </c>
      <c r="AG38" s="19">
        <f t="shared" si="40"/>
        <v>608.8593704880162</v>
      </c>
      <c r="AH38" s="19">
        <v>3624623</v>
      </c>
      <c r="AI38" s="19">
        <f t="shared" si="41"/>
        <v>523.3356915968814</v>
      </c>
      <c r="AJ38" s="19">
        <v>0</v>
      </c>
      <c r="AK38" s="19">
        <f t="shared" si="15"/>
        <v>0</v>
      </c>
      <c r="AL38" s="19">
        <v>1300</v>
      </c>
      <c r="AM38" s="19">
        <f t="shared" si="16"/>
        <v>0.1876985272884782</v>
      </c>
      <c r="AN38" s="19">
        <v>237227</v>
      </c>
      <c r="AO38" s="19">
        <f t="shared" si="42"/>
        <v>34.25166041004909</v>
      </c>
      <c r="AP38" s="24">
        <f t="shared" si="24"/>
        <v>16825096</v>
      </c>
      <c r="AQ38" s="25">
        <f t="shared" si="43"/>
        <v>2429.2659543748196</v>
      </c>
      <c r="AR38" s="19">
        <v>2750</v>
      </c>
      <c r="AS38" s="19">
        <f t="shared" si="44"/>
        <v>0.3970545769563962</v>
      </c>
      <c r="AT38" s="19">
        <v>3686558</v>
      </c>
      <c r="AU38" s="19">
        <f t="shared" si="45"/>
        <v>532.2780825873521</v>
      </c>
      <c r="AV38" s="26">
        <f t="shared" si="25"/>
        <v>59995309</v>
      </c>
      <c r="AW38" s="26">
        <f t="shared" si="46"/>
        <v>8662.33164885937</v>
      </c>
    </row>
    <row r="39" spans="1:49" ht="12.75">
      <c r="A39" s="30">
        <v>36</v>
      </c>
      <c r="B39" s="126" t="s">
        <v>113</v>
      </c>
      <c r="C39" s="121">
        <v>9039</v>
      </c>
      <c r="D39" s="10">
        <f>61579947-20647850.66</f>
        <v>40932096.34</v>
      </c>
      <c r="E39" s="10">
        <f t="shared" si="27"/>
        <v>4528.387691116274</v>
      </c>
      <c r="F39" s="10">
        <f>14033820-3441308.44</f>
        <v>10592511.56</v>
      </c>
      <c r="G39" s="10">
        <f t="shared" si="28"/>
        <v>1171.8676358004204</v>
      </c>
      <c r="H39" s="10">
        <v>489825</v>
      </c>
      <c r="I39" s="10">
        <f t="shared" si="26"/>
        <v>54.190175904414204</v>
      </c>
      <c r="J39" s="10">
        <v>1961517</v>
      </c>
      <c r="K39" s="10">
        <f t="shared" si="29"/>
        <v>217.00597411218055</v>
      </c>
      <c r="L39" s="10">
        <v>8280</v>
      </c>
      <c r="M39" s="10">
        <f t="shared" si="30"/>
        <v>0.916030534351145</v>
      </c>
      <c r="N39" s="10">
        <f>14482318-1720654.22</f>
        <v>12761663.78</v>
      </c>
      <c r="O39" s="10">
        <f t="shared" si="31"/>
        <v>1411.84464874433</v>
      </c>
      <c r="P39" s="11">
        <f t="shared" si="22"/>
        <v>66745893.68000001</v>
      </c>
      <c r="Q39" s="12">
        <f t="shared" si="32"/>
        <v>7384.212156211971</v>
      </c>
      <c r="R39" s="10">
        <f>7094156-1720654.22</f>
        <v>5373501.78</v>
      </c>
      <c r="S39" s="10">
        <f t="shared" si="33"/>
        <v>594.4796747427813</v>
      </c>
      <c r="T39" s="10">
        <f>7802541-1720654.22</f>
        <v>6081886.78</v>
      </c>
      <c r="U39" s="10">
        <f t="shared" si="34"/>
        <v>672.8495165394403</v>
      </c>
      <c r="V39" s="13">
        <f t="shared" si="23"/>
        <v>78201282.24000001</v>
      </c>
      <c r="W39" s="14">
        <f t="shared" si="35"/>
        <v>8651.541347494192</v>
      </c>
      <c r="X39" s="10">
        <f>10187615-1720654.22</f>
        <v>8466960.78</v>
      </c>
      <c r="Y39" s="10">
        <f t="shared" si="36"/>
        <v>936.7143245934284</v>
      </c>
      <c r="Z39" s="10">
        <f>15441102-6950000</f>
        <v>8491102</v>
      </c>
      <c r="AA39" s="10">
        <f t="shared" si="37"/>
        <v>939.3851089722315</v>
      </c>
      <c r="AB39" s="10">
        <f>12245574-1720654.22</f>
        <v>10524919.78</v>
      </c>
      <c r="AC39" s="10">
        <f t="shared" si="38"/>
        <v>1164.3898417966589</v>
      </c>
      <c r="AD39" s="10">
        <f>20949905-1720654.22</f>
        <v>19229250.78</v>
      </c>
      <c r="AE39" s="10">
        <f t="shared" si="39"/>
        <v>2127.3648390308663</v>
      </c>
      <c r="AF39" s="10">
        <v>5849283</v>
      </c>
      <c r="AG39" s="10">
        <f t="shared" si="40"/>
        <v>647.1161632923996</v>
      </c>
      <c r="AH39" s="10">
        <v>6617819</v>
      </c>
      <c r="AI39" s="10">
        <f t="shared" si="41"/>
        <v>732.1406128996571</v>
      </c>
      <c r="AJ39" s="10">
        <v>0</v>
      </c>
      <c r="AK39" s="10">
        <f t="shared" si="15"/>
        <v>0</v>
      </c>
      <c r="AL39" s="10">
        <v>0</v>
      </c>
      <c r="AM39" s="10">
        <f t="shared" si="16"/>
        <v>0</v>
      </c>
      <c r="AN39" s="10">
        <v>8820281</v>
      </c>
      <c r="AO39" s="10">
        <f t="shared" si="42"/>
        <v>975.8027436663348</v>
      </c>
      <c r="AP39" s="16">
        <f t="shared" si="24"/>
        <v>67999616.34</v>
      </c>
      <c r="AQ39" s="16">
        <f t="shared" si="43"/>
        <v>7522.913634251577</v>
      </c>
      <c r="AR39" s="10">
        <v>13320311</v>
      </c>
      <c r="AS39" s="10">
        <f t="shared" si="44"/>
        <v>1473.648744330125</v>
      </c>
      <c r="AT39" s="10">
        <v>38448655</v>
      </c>
      <c r="AU39" s="10">
        <f t="shared" si="45"/>
        <v>4253.640336320389</v>
      </c>
      <c r="AV39" s="28">
        <f t="shared" si="25"/>
        <v>197969864.58</v>
      </c>
      <c r="AW39" s="18">
        <f t="shared" si="46"/>
        <v>21901.744062396283</v>
      </c>
    </row>
    <row r="40" spans="1:49" ht="12.75">
      <c r="A40" s="30">
        <v>37</v>
      </c>
      <c r="B40" s="125" t="s">
        <v>114</v>
      </c>
      <c r="C40" s="119">
        <v>18937</v>
      </c>
      <c r="D40" s="10">
        <v>66743506</v>
      </c>
      <c r="E40" s="10">
        <f t="shared" si="27"/>
        <v>3524.502613930401</v>
      </c>
      <c r="F40" s="10">
        <v>17536085</v>
      </c>
      <c r="G40" s="10">
        <f t="shared" si="28"/>
        <v>926.0223372234251</v>
      </c>
      <c r="H40" s="10">
        <v>1243158</v>
      </c>
      <c r="I40" s="10">
        <f aca="true" t="shared" si="47" ref="I40:I69">H40/C40</f>
        <v>65.64704018587949</v>
      </c>
      <c r="J40" s="10">
        <v>2056889</v>
      </c>
      <c r="K40" s="10">
        <f t="shared" si="29"/>
        <v>108.61746844801183</v>
      </c>
      <c r="L40" s="10">
        <v>476376</v>
      </c>
      <c r="M40" s="10">
        <f t="shared" si="30"/>
        <v>25.15583249722765</v>
      </c>
      <c r="N40" s="10">
        <v>4141142</v>
      </c>
      <c r="O40" s="10">
        <f t="shared" si="31"/>
        <v>218.67993874425727</v>
      </c>
      <c r="P40" s="11">
        <f t="shared" si="22"/>
        <v>92197156</v>
      </c>
      <c r="Q40" s="12">
        <f t="shared" si="32"/>
        <v>4868.625231029202</v>
      </c>
      <c r="R40" s="10">
        <v>5607341</v>
      </c>
      <c r="S40" s="10">
        <f t="shared" si="33"/>
        <v>296.10503247610495</v>
      </c>
      <c r="T40" s="10">
        <v>8011685</v>
      </c>
      <c r="U40" s="10">
        <f t="shared" si="34"/>
        <v>423.07044410413476</v>
      </c>
      <c r="V40" s="13">
        <f t="shared" si="23"/>
        <v>105816182</v>
      </c>
      <c r="W40" s="14">
        <f t="shared" si="35"/>
        <v>5587.800707609442</v>
      </c>
      <c r="X40" s="10">
        <v>9371705</v>
      </c>
      <c r="Y40" s="10">
        <f t="shared" si="36"/>
        <v>494.8885779162486</v>
      </c>
      <c r="Z40" s="10">
        <v>1159821</v>
      </c>
      <c r="AA40" s="10">
        <f t="shared" si="37"/>
        <v>61.24629033109785</v>
      </c>
      <c r="AB40" s="10">
        <v>2254351</v>
      </c>
      <c r="AC40" s="10">
        <f t="shared" si="38"/>
        <v>119.04478006019961</v>
      </c>
      <c r="AD40" s="10">
        <v>17122395</v>
      </c>
      <c r="AE40" s="10">
        <f t="shared" si="39"/>
        <v>904.1767439404341</v>
      </c>
      <c r="AF40" s="10">
        <v>8585613</v>
      </c>
      <c r="AG40" s="10">
        <f t="shared" si="40"/>
        <v>453.3776733379099</v>
      </c>
      <c r="AH40" s="10">
        <v>9756954</v>
      </c>
      <c r="AI40" s="10">
        <f t="shared" si="41"/>
        <v>515.2322965622855</v>
      </c>
      <c r="AJ40" s="10">
        <v>0</v>
      </c>
      <c r="AK40" s="10">
        <f t="shared" si="15"/>
        <v>0</v>
      </c>
      <c r="AL40" s="10">
        <v>58345</v>
      </c>
      <c r="AM40" s="10">
        <f t="shared" si="16"/>
        <v>3.081005439087501</v>
      </c>
      <c r="AN40" s="10">
        <v>2489823</v>
      </c>
      <c r="AO40" s="10">
        <f t="shared" si="42"/>
        <v>131.47927338015526</v>
      </c>
      <c r="AP40" s="16">
        <f t="shared" si="24"/>
        <v>50799007</v>
      </c>
      <c r="AQ40" s="16">
        <f t="shared" si="43"/>
        <v>2682.526640967418</v>
      </c>
      <c r="AR40" s="10">
        <v>6056011</v>
      </c>
      <c r="AS40" s="10">
        <f t="shared" si="44"/>
        <v>319.79780324232985</v>
      </c>
      <c r="AT40" s="10">
        <v>9642196</v>
      </c>
      <c r="AU40" s="10">
        <f t="shared" si="45"/>
        <v>509.17230817975394</v>
      </c>
      <c r="AV40" s="18">
        <f t="shared" si="25"/>
        <v>172313396</v>
      </c>
      <c r="AW40" s="18">
        <f t="shared" si="46"/>
        <v>9099.297459998945</v>
      </c>
    </row>
    <row r="41" spans="1:49" ht="12.75">
      <c r="A41" s="30">
        <v>38</v>
      </c>
      <c r="B41" s="125" t="s">
        <v>115</v>
      </c>
      <c r="C41" s="119">
        <v>3573</v>
      </c>
      <c r="D41" s="10">
        <v>14939264</v>
      </c>
      <c r="E41" s="10">
        <f t="shared" si="27"/>
        <v>4181.1542121466555</v>
      </c>
      <c r="F41" s="10">
        <v>4036357</v>
      </c>
      <c r="G41" s="10">
        <f t="shared" si="28"/>
        <v>1129.6828995242095</v>
      </c>
      <c r="H41" s="10">
        <v>77519</v>
      </c>
      <c r="I41" s="10">
        <f t="shared" si="47"/>
        <v>21.69577385950182</v>
      </c>
      <c r="J41" s="10">
        <v>332554</v>
      </c>
      <c r="K41" s="10">
        <f t="shared" si="29"/>
        <v>93.07416736635881</v>
      </c>
      <c r="L41" s="10">
        <v>0</v>
      </c>
      <c r="M41" s="10">
        <f t="shared" si="30"/>
        <v>0</v>
      </c>
      <c r="N41" s="10">
        <v>7239405</v>
      </c>
      <c r="O41" s="10">
        <f t="shared" si="31"/>
        <v>2026.1418975650713</v>
      </c>
      <c r="P41" s="11">
        <f t="shared" si="22"/>
        <v>26625099</v>
      </c>
      <c r="Q41" s="12">
        <f t="shared" si="32"/>
        <v>7451.748950461797</v>
      </c>
      <c r="R41" s="10">
        <v>1724568</v>
      </c>
      <c r="S41" s="10">
        <f t="shared" si="33"/>
        <v>482.6666666666667</v>
      </c>
      <c r="T41" s="10">
        <v>2656495</v>
      </c>
      <c r="U41" s="10">
        <f t="shared" si="34"/>
        <v>743.4914637559474</v>
      </c>
      <c r="V41" s="13">
        <f t="shared" si="23"/>
        <v>31006162</v>
      </c>
      <c r="W41" s="14">
        <f t="shared" si="35"/>
        <v>8677.907080884412</v>
      </c>
      <c r="X41" s="10">
        <v>2021078</v>
      </c>
      <c r="Y41" s="10">
        <f t="shared" si="36"/>
        <v>565.6529527008116</v>
      </c>
      <c r="Z41" s="10">
        <v>1721560</v>
      </c>
      <c r="AA41" s="10">
        <f t="shared" si="37"/>
        <v>481.8247970892807</v>
      </c>
      <c r="AB41" s="10">
        <v>775722</v>
      </c>
      <c r="AC41" s="10">
        <f t="shared" si="38"/>
        <v>217.10663308144416</v>
      </c>
      <c r="AD41" s="10">
        <v>25776551</v>
      </c>
      <c r="AE41" s="10">
        <f t="shared" si="39"/>
        <v>7214.260005597537</v>
      </c>
      <c r="AF41" s="10">
        <v>3061916</v>
      </c>
      <c r="AG41" s="10">
        <f t="shared" si="40"/>
        <v>856.9594178561433</v>
      </c>
      <c r="AH41" s="10">
        <v>2173085</v>
      </c>
      <c r="AI41" s="10">
        <f t="shared" si="41"/>
        <v>608.1961936747831</v>
      </c>
      <c r="AJ41" s="10">
        <v>0</v>
      </c>
      <c r="AK41" s="10">
        <f t="shared" si="15"/>
        <v>0</v>
      </c>
      <c r="AL41" s="10">
        <v>112268</v>
      </c>
      <c r="AM41" s="10">
        <f t="shared" si="16"/>
        <v>31.421214665547158</v>
      </c>
      <c r="AN41" s="10">
        <v>1406485</v>
      </c>
      <c r="AO41" s="10">
        <f t="shared" si="42"/>
        <v>393.64259725720683</v>
      </c>
      <c r="AP41" s="16">
        <f t="shared" si="24"/>
        <v>37048665</v>
      </c>
      <c r="AQ41" s="16">
        <f t="shared" si="43"/>
        <v>10369.063811922753</v>
      </c>
      <c r="AR41" s="10">
        <v>3444800</v>
      </c>
      <c r="AS41" s="10">
        <f t="shared" si="44"/>
        <v>964.1197872935908</v>
      </c>
      <c r="AT41" s="10">
        <v>1581189</v>
      </c>
      <c r="AU41" s="10">
        <f t="shared" si="45"/>
        <v>442.53820319059616</v>
      </c>
      <c r="AV41" s="18">
        <f t="shared" si="25"/>
        <v>73080816</v>
      </c>
      <c r="AW41" s="18">
        <f t="shared" si="46"/>
        <v>20453.628883291352</v>
      </c>
    </row>
    <row r="42" spans="1:49" ht="12.75">
      <c r="A42" s="30">
        <v>39</v>
      </c>
      <c r="B42" s="125" t="s">
        <v>116</v>
      </c>
      <c r="C42" s="119">
        <v>2998</v>
      </c>
      <c r="D42" s="10">
        <v>9034654</v>
      </c>
      <c r="E42" s="10">
        <f t="shared" si="27"/>
        <v>3013.5603735823884</v>
      </c>
      <c r="F42" s="10">
        <v>3167321</v>
      </c>
      <c r="G42" s="10">
        <f t="shared" si="28"/>
        <v>1056.477985323549</v>
      </c>
      <c r="H42" s="10">
        <v>661882</v>
      </c>
      <c r="I42" s="10">
        <f t="shared" si="47"/>
        <v>220.77451634422948</v>
      </c>
      <c r="J42" s="10">
        <v>529447</v>
      </c>
      <c r="K42" s="10">
        <f t="shared" si="29"/>
        <v>176.60006671114076</v>
      </c>
      <c r="L42" s="10">
        <v>10197</v>
      </c>
      <c r="M42" s="10">
        <f t="shared" si="30"/>
        <v>3.4012675116744497</v>
      </c>
      <c r="N42" s="10">
        <v>1750208</v>
      </c>
      <c r="O42" s="10">
        <f t="shared" si="31"/>
        <v>583.7918612408272</v>
      </c>
      <c r="P42" s="11">
        <f t="shared" si="22"/>
        <v>15153709</v>
      </c>
      <c r="Q42" s="12">
        <f t="shared" si="32"/>
        <v>5054.6060707138095</v>
      </c>
      <c r="R42" s="10">
        <v>1076651</v>
      </c>
      <c r="S42" s="10">
        <f t="shared" si="33"/>
        <v>359.12308205470316</v>
      </c>
      <c r="T42" s="10">
        <v>2352048</v>
      </c>
      <c r="U42" s="10">
        <f t="shared" si="34"/>
        <v>784.5390260173449</v>
      </c>
      <c r="V42" s="13">
        <f t="shared" si="23"/>
        <v>18582408</v>
      </c>
      <c r="W42" s="14">
        <f t="shared" si="35"/>
        <v>6198.268178785857</v>
      </c>
      <c r="X42" s="10">
        <v>1511308</v>
      </c>
      <c r="Y42" s="10">
        <f t="shared" si="36"/>
        <v>504.1054036024016</v>
      </c>
      <c r="Z42" s="10">
        <v>902070</v>
      </c>
      <c r="AA42" s="10">
        <f t="shared" si="37"/>
        <v>300.8905937291528</v>
      </c>
      <c r="AB42" s="10">
        <v>412669</v>
      </c>
      <c r="AC42" s="10">
        <f t="shared" si="38"/>
        <v>137.64809873248834</v>
      </c>
      <c r="AD42" s="10">
        <v>2109107</v>
      </c>
      <c r="AE42" s="10">
        <f t="shared" si="39"/>
        <v>703.5046697798532</v>
      </c>
      <c r="AF42" s="10">
        <v>3023063</v>
      </c>
      <c r="AG42" s="10">
        <f t="shared" si="40"/>
        <v>1008.3599066044029</v>
      </c>
      <c r="AH42" s="10">
        <v>1711898</v>
      </c>
      <c r="AI42" s="10">
        <f t="shared" si="41"/>
        <v>571.013342228152</v>
      </c>
      <c r="AJ42" s="10">
        <v>0</v>
      </c>
      <c r="AK42" s="10">
        <f t="shared" si="15"/>
        <v>0</v>
      </c>
      <c r="AL42" s="10">
        <v>0</v>
      </c>
      <c r="AM42" s="10">
        <f t="shared" si="16"/>
        <v>0</v>
      </c>
      <c r="AN42" s="10">
        <v>236375</v>
      </c>
      <c r="AO42" s="10">
        <f t="shared" si="42"/>
        <v>78.84422948632421</v>
      </c>
      <c r="AP42" s="16">
        <f t="shared" si="24"/>
        <v>9906490</v>
      </c>
      <c r="AQ42" s="16">
        <f t="shared" si="43"/>
        <v>3304.3662441627753</v>
      </c>
      <c r="AR42" s="10">
        <v>1090206</v>
      </c>
      <c r="AS42" s="10">
        <f t="shared" si="44"/>
        <v>363.6444296197465</v>
      </c>
      <c r="AT42" s="10">
        <v>1069044</v>
      </c>
      <c r="AU42" s="10">
        <f t="shared" si="45"/>
        <v>356.58572381587726</v>
      </c>
      <c r="AV42" s="18">
        <f t="shared" si="25"/>
        <v>30648148</v>
      </c>
      <c r="AW42" s="18">
        <f t="shared" si="46"/>
        <v>10222.864576384256</v>
      </c>
    </row>
    <row r="43" spans="1:49" ht="12.75">
      <c r="A43" s="31">
        <v>40</v>
      </c>
      <c r="B43" s="127" t="s">
        <v>117</v>
      </c>
      <c r="C43" s="120">
        <v>23763</v>
      </c>
      <c r="D43" s="19">
        <v>66723488</v>
      </c>
      <c r="E43" s="19">
        <f t="shared" si="27"/>
        <v>2807.873079998317</v>
      </c>
      <c r="F43" s="19">
        <v>30618577</v>
      </c>
      <c r="G43" s="19">
        <f t="shared" si="28"/>
        <v>1288.4979590119092</v>
      </c>
      <c r="H43" s="19">
        <v>3985361</v>
      </c>
      <c r="I43" s="19">
        <f t="shared" si="47"/>
        <v>167.71287295375163</v>
      </c>
      <c r="J43" s="19">
        <v>2208963</v>
      </c>
      <c r="K43" s="19">
        <f t="shared" si="29"/>
        <v>92.95808610023987</v>
      </c>
      <c r="L43" s="19">
        <v>474018</v>
      </c>
      <c r="M43" s="19">
        <f t="shared" si="30"/>
        <v>19.94773387198586</v>
      </c>
      <c r="N43" s="19">
        <v>13806060</v>
      </c>
      <c r="O43" s="19">
        <f t="shared" si="31"/>
        <v>580.9897740184321</v>
      </c>
      <c r="P43" s="20">
        <f t="shared" si="22"/>
        <v>117816467</v>
      </c>
      <c r="Q43" s="21">
        <f t="shared" si="32"/>
        <v>4957.979505954635</v>
      </c>
      <c r="R43" s="19">
        <v>7654811</v>
      </c>
      <c r="S43" s="19">
        <f t="shared" si="33"/>
        <v>322.13150696460883</v>
      </c>
      <c r="T43" s="19">
        <v>9385352</v>
      </c>
      <c r="U43" s="19">
        <f t="shared" si="34"/>
        <v>394.9565290577789</v>
      </c>
      <c r="V43" s="22">
        <f t="shared" si="23"/>
        <v>134856630</v>
      </c>
      <c r="W43" s="23">
        <f t="shared" si="35"/>
        <v>5675.067541977023</v>
      </c>
      <c r="X43" s="19">
        <v>10136261</v>
      </c>
      <c r="Y43" s="19">
        <f t="shared" si="36"/>
        <v>426.5564533097673</v>
      </c>
      <c r="Z43" s="19">
        <v>3806452</v>
      </c>
      <c r="AA43" s="19">
        <f t="shared" si="37"/>
        <v>160.18398350376637</v>
      </c>
      <c r="AB43" s="19">
        <v>1079786</v>
      </c>
      <c r="AC43" s="19">
        <f t="shared" si="38"/>
        <v>45.439801371880655</v>
      </c>
      <c r="AD43" s="19">
        <v>18190835</v>
      </c>
      <c r="AE43" s="19">
        <f t="shared" si="39"/>
        <v>765.5108782561124</v>
      </c>
      <c r="AF43" s="19">
        <v>12670537</v>
      </c>
      <c r="AG43" s="19">
        <f t="shared" si="40"/>
        <v>533.2044354669023</v>
      </c>
      <c r="AH43" s="19">
        <v>13505932</v>
      </c>
      <c r="AI43" s="19">
        <f t="shared" si="41"/>
        <v>568.3597188907124</v>
      </c>
      <c r="AJ43" s="19">
        <v>0</v>
      </c>
      <c r="AK43" s="19">
        <f t="shared" si="15"/>
        <v>0</v>
      </c>
      <c r="AL43" s="19">
        <v>107644</v>
      </c>
      <c r="AM43" s="19">
        <f t="shared" si="16"/>
        <v>4.529899423473467</v>
      </c>
      <c r="AN43" s="19">
        <v>1583258</v>
      </c>
      <c r="AO43" s="19">
        <f t="shared" si="42"/>
        <v>66.62702520725497</v>
      </c>
      <c r="AP43" s="24">
        <f t="shared" si="24"/>
        <v>61080705</v>
      </c>
      <c r="AQ43" s="25">
        <f t="shared" si="43"/>
        <v>2570.41219542987</v>
      </c>
      <c r="AR43" s="19">
        <v>7104791</v>
      </c>
      <c r="AS43" s="19">
        <f t="shared" si="44"/>
        <v>298.9854395488785</v>
      </c>
      <c r="AT43" s="19">
        <v>9470461</v>
      </c>
      <c r="AU43" s="19">
        <f t="shared" si="45"/>
        <v>398.53810545806505</v>
      </c>
      <c r="AV43" s="26">
        <f t="shared" si="25"/>
        <v>212512587</v>
      </c>
      <c r="AW43" s="26">
        <f t="shared" si="46"/>
        <v>8943.003282413836</v>
      </c>
    </row>
    <row r="44" spans="1:49" ht="12.75">
      <c r="A44" s="30">
        <v>41</v>
      </c>
      <c r="B44" s="126" t="s">
        <v>118</v>
      </c>
      <c r="C44" s="121">
        <v>1553</v>
      </c>
      <c r="D44" s="10">
        <v>4948788</v>
      </c>
      <c r="E44" s="10">
        <f t="shared" si="27"/>
        <v>3186.598840952994</v>
      </c>
      <c r="F44" s="10">
        <v>1572619</v>
      </c>
      <c r="G44" s="10">
        <f t="shared" si="28"/>
        <v>1012.6329684481649</v>
      </c>
      <c r="H44" s="10">
        <v>406597</v>
      </c>
      <c r="I44" s="10">
        <f t="shared" si="47"/>
        <v>261.81390856406955</v>
      </c>
      <c r="J44" s="10">
        <v>536951</v>
      </c>
      <c r="K44" s="10">
        <f t="shared" si="29"/>
        <v>345.75080489375404</v>
      </c>
      <c r="L44" s="10">
        <v>101690</v>
      </c>
      <c r="M44" s="10">
        <f t="shared" si="30"/>
        <v>65.47971667739859</v>
      </c>
      <c r="N44" s="10">
        <v>1296505</v>
      </c>
      <c r="O44" s="10">
        <f t="shared" si="31"/>
        <v>834.8390212491951</v>
      </c>
      <c r="P44" s="11">
        <f t="shared" si="22"/>
        <v>8863150</v>
      </c>
      <c r="Q44" s="12">
        <f t="shared" si="32"/>
        <v>5707.1152607855765</v>
      </c>
      <c r="R44" s="10">
        <v>707362</v>
      </c>
      <c r="S44" s="10">
        <f t="shared" si="33"/>
        <v>455.48100450740503</v>
      </c>
      <c r="T44" s="10">
        <v>770145</v>
      </c>
      <c r="U44" s="10">
        <f t="shared" si="34"/>
        <v>495.9079201545396</v>
      </c>
      <c r="V44" s="13">
        <f t="shared" si="23"/>
        <v>10340657</v>
      </c>
      <c r="W44" s="14">
        <f t="shared" si="35"/>
        <v>6658.504185447521</v>
      </c>
      <c r="X44" s="10">
        <v>880543</v>
      </c>
      <c r="Y44" s="10">
        <f t="shared" si="36"/>
        <v>566.9948486799742</v>
      </c>
      <c r="Z44" s="10">
        <v>748399</v>
      </c>
      <c r="AA44" s="10">
        <f t="shared" si="37"/>
        <v>481.90534449452673</v>
      </c>
      <c r="AB44" s="10">
        <v>236487</v>
      </c>
      <c r="AC44" s="10">
        <f t="shared" si="38"/>
        <v>152.27752736638763</v>
      </c>
      <c r="AD44" s="10">
        <v>1152335</v>
      </c>
      <c r="AE44" s="10">
        <f t="shared" si="39"/>
        <v>742.0057952350289</v>
      </c>
      <c r="AF44" s="10">
        <v>1213865</v>
      </c>
      <c r="AG44" s="10">
        <f t="shared" si="40"/>
        <v>781.6258853831295</v>
      </c>
      <c r="AH44" s="10">
        <v>1015841</v>
      </c>
      <c r="AI44" s="10">
        <f t="shared" si="41"/>
        <v>654.1152607855763</v>
      </c>
      <c r="AJ44" s="10">
        <v>0</v>
      </c>
      <c r="AK44" s="10">
        <f t="shared" si="15"/>
        <v>0</v>
      </c>
      <c r="AL44" s="10">
        <v>0</v>
      </c>
      <c r="AM44" s="10">
        <f t="shared" si="16"/>
        <v>0</v>
      </c>
      <c r="AN44" s="10">
        <v>15776</v>
      </c>
      <c r="AO44" s="10">
        <f t="shared" si="42"/>
        <v>10.158403090792016</v>
      </c>
      <c r="AP44" s="16">
        <f t="shared" si="24"/>
        <v>5263246</v>
      </c>
      <c r="AQ44" s="16">
        <f t="shared" si="43"/>
        <v>3389.0830650354155</v>
      </c>
      <c r="AR44" s="10">
        <v>0</v>
      </c>
      <c r="AS44" s="10">
        <f t="shared" si="44"/>
        <v>0</v>
      </c>
      <c r="AT44" s="10">
        <v>926405</v>
      </c>
      <c r="AU44" s="10">
        <f t="shared" si="45"/>
        <v>596.5260785576304</v>
      </c>
      <c r="AV44" s="28">
        <f t="shared" si="25"/>
        <v>16530308</v>
      </c>
      <c r="AW44" s="18">
        <f t="shared" si="46"/>
        <v>10644.113329040567</v>
      </c>
    </row>
    <row r="45" spans="1:49" ht="12.75">
      <c r="A45" s="30">
        <v>42</v>
      </c>
      <c r="B45" s="125" t="s">
        <v>119</v>
      </c>
      <c r="C45" s="119">
        <v>3429</v>
      </c>
      <c r="D45" s="10">
        <v>10181423</v>
      </c>
      <c r="E45" s="10">
        <f t="shared" si="27"/>
        <v>2969.2105570137064</v>
      </c>
      <c r="F45" s="10">
        <v>3476044</v>
      </c>
      <c r="G45" s="10">
        <f t="shared" si="28"/>
        <v>1013.7194517351998</v>
      </c>
      <c r="H45" s="10">
        <v>797889</v>
      </c>
      <c r="I45" s="10">
        <f t="shared" si="47"/>
        <v>232.68853893263343</v>
      </c>
      <c r="J45" s="10">
        <v>822132</v>
      </c>
      <c r="K45" s="10">
        <f t="shared" si="29"/>
        <v>239.75853018372703</v>
      </c>
      <c r="L45" s="10">
        <v>3695</v>
      </c>
      <c r="M45" s="10">
        <f t="shared" si="30"/>
        <v>1.0775736366287547</v>
      </c>
      <c r="N45" s="10">
        <v>1245705</v>
      </c>
      <c r="O45" s="10">
        <f t="shared" si="31"/>
        <v>363.28521434820647</v>
      </c>
      <c r="P45" s="11">
        <f t="shared" si="22"/>
        <v>16526888</v>
      </c>
      <c r="Q45" s="12">
        <f t="shared" si="32"/>
        <v>4819.739865850102</v>
      </c>
      <c r="R45" s="10">
        <v>1138709</v>
      </c>
      <c r="S45" s="10">
        <f t="shared" si="33"/>
        <v>332.0819480898221</v>
      </c>
      <c r="T45" s="10">
        <v>2079282</v>
      </c>
      <c r="U45" s="10">
        <f t="shared" si="34"/>
        <v>606.3814523184602</v>
      </c>
      <c r="V45" s="13">
        <f t="shared" si="23"/>
        <v>19744879</v>
      </c>
      <c r="W45" s="14">
        <f t="shared" si="35"/>
        <v>5758.203266258384</v>
      </c>
      <c r="X45" s="10">
        <v>1742801</v>
      </c>
      <c r="Y45" s="10">
        <f t="shared" si="36"/>
        <v>508.2534266550015</v>
      </c>
      <c r="Z45" s="10">
        <v>767768</v>
      </c>
      <c r="AA45" s="10">
        <f t="shared" si="37"/>
        <v>223.90434529017207</v>
      </c>
      <c r="AB45" s="10">
        <v>507754</v>
      </c>
      <c r="AC45" s="10">
        <f t="shared" si="38"/>
        <v>148.0764071157772</v>
      </c>
      <c r="AD45" s="10">
        <v>2339399</v>
      </c>
      <c r="AE45" s="10">
        <f t="shared" si="39"/>
        <v>682.2394284047828</v>
      </c>
      <c r="AF45" s="10">
        <v>1876803</v>
      </c>
      <c r="AG45" s="10">
        <f t="shared" si="40"/>
        <v>547.3324584426947</v>
      </c>
      <c r="AH45" s="10">
        <v>1964226</v>
      </c>
      <c r="AI45" s="10">
        <f t="shared" si="41"/>
        <v>572.827646544182</v>
      </c>
      <c r="AJ45" s="10">
        <v>0</v>
      </c>
      <c r="AK45" s="10">
        <f t="shared" si="15"/>
        <v>0</v>
      </c>
      <c r="AL45" s="10">
        <v>13945</v>
      </c>
      <c r="AM45" s="10">
        <f t="shared" si="16"/>
        <v>4.066783318751822</v>
      </c>
      <c r="AN45" s="10">
        <v>23389</v>
      </c>
      <c r="AO45" s="10">
        <f t="shared" si="42"/>
        <v>6.8209390492855055</v>
      </c>
      <c r="AP45" s="16">
        <f t="shared" si="24"/>
        <v>9236085</v>
      </c>
      <c r="AQ45" s="16">
        <f t="shared" si="43"/>
        <v>2693.5214348206473</v>
      </c>
      <c r="AR45" s="10">
        <v>2853848</v>
      </c>
      <c r="AS45" s="10">
        <f t="shared" si="44"/>
        <v>832.2682997958589</v>
      </c>
      <c r="AT45" s="10">
        <v>1683926</v>
      </c>
      <c r="AU45" s="10">
        <f t="shared" si="45"/>
        <v>491.08369787109945</v>
      </c>
      <c r="AV45" s="18">
        <f t="shared" si="25"/>
        <v>33518738</v>
      </c>
      <c r="AW45" s="18">
        <f t="shared" si="46"/>
        <v>9775.07669874599</v>
      </c>
    </row>
    <row r="46" spans="1:49" ht="12.75">
      <c r="A46" s="30">
        <v>43</v>
      </c>
      <c r="B46" s="125" t="s">
        <v>120</v>
      </c>
      <c r="C46" s="119">
        <v>4187</v>
      </c>
      <c r="D46" s="10">
        <v>13126169</v>
      </c>
      <c r="E46" s="10">
        <f t="shared" si="27"/>
        <v>3134.9818485789347</v>
      </c>
      <c r="F46" s="10">
        <v>3844281</v>
      </c>
      <c r="G46" s="10">
        <f t="shared" si="28"/>
        <v>918.1468832099355</v>
      </c>
      <c r="H46" s="10">
        <v>1404454</v>
      </c>
      <c r="I46" s="10">
        <f t="shared" si="47"/>
        <v>335.43205158824935</v>
      </c>
      <c r="J46" s="10">
        <v>483252</v>
      </c>
      <c r="K46" s="10">
        <f t="shared" si="29"/>
        <v>115.41724385001194</v>
      </c>
      <c r="L46" s="10">
        <v>103249</v>
      </c>
      <c r="M46" s="10">
        <f t="shared" si="30"/>
        <v>24.659422020539765</v>
      </c>
      <c r="N46" s="10">
        <v>2128042</v>
      </c>
      <c r="O46" s="10">
        <f t="shared" si="31"/>
        <v>508.24982087413423</v>
      </c>
      <c r="P46" s="11">
        <f t="shared" si="22"/>
        <v>21089447</v>
      </c>
      <c r="Q46" s="12">
        <f t="shared" si="32"/>
        <v>5036.887270121805</v>
      </c>
      <c r="R46" s="10">
        <v>1062822</v>
      </c>
      <c r="S46" s="10">
        <f t="shared" si="33"/>
        <v>253.83854788631479</v>
      </c>
      <c r="T46" s="10">
        <v>2498123</v>
      </c>
      <c r="U46" s="10">
        <f t="shared" si="34"/>
        <v>596.6379269166467</v>
      </c>
      <c r="V46" s="13">
        <f t="shared" si="23"/>
        <v>24650392</v>
      </c>
      <c r="W46" s="14">
        <f t="shared" si="35"/>
        <v>5887.363744924767</v>
      </c>
      <c r="X46" s="10">
        <v>1606536</v>
      </c>
      <c r="Y46" s="10">
        <f t="shared" si="36"/>
        <v>383.69620253164555</v>
      </c>
      <c r="Z46" s="10">
        <v>627596</v>
      </c>
      <c r="AA46" s="10">
        <f t="shared" si="37"/>
        <v>149.8915691425842</v>
      </c>
      <c r="AB46" s="10">
        <v>324682</v>
      </c>
      <c r="AC46" s="10">
        <f t="shared" si="38"/>
        <v>77.54525913541916</v>
      </c>
      <c r="AD46" s="10">
        <v>2719392</v>
      </c>
      <c r="AE46" s="10">
        <f t="shared" si="39"/>
        <v>649.4845951755434</v>
      </c>
      <c r="AF46" s="10">
        <v>2809203</v>
      </c>
      <c r="AG46" s="10">
        <f t="shared" si="40"/>
        <v>670.9345593503701</v>
      </c>
      <c r="AH46" s="10">
        <v>2122446</v>
      </c>
      <c r="AI46" s="10">
        <f t="shared" si="41"/>
        <v>506.9133030809649</v>
      </c>
      <c r="AJ46" s="10">
        <v>0</v>
      </c>
      <c r="AK46" s="10">
        <f t="shared" si="15"/>
        <v>0</v>
      </c>
      <c r="AL46" s="10">
        <v>10623</v>
      </c>
      <c r="AM46" s="10">
        <f t="shared" si="16"/>
        <v>2.537138762837354</v>
      </c>
      <c r="AN46" s="10">
        <v>268455</v>
      </c>
      <c r="AO46" s="10">
        <f t="shared" si="42"/>
        <v>64.11631239550991</v>
      </c>
      <c r="AP46" s="16">
        <f t="shared" si="24"/>
        <v>10488933</v>
      </c>
      <c r="AQ46" s="16">
        <f t="shared" si="43"/>
        <v>2505.1189395748747</v>
      </c>
      <c r="AR46" s="10">
        <v>333744</v>
      </c>
      <c r="AS46" s="10">
        <f t="shared" si="44"/>
        <v>79.70957726295677</v>
      </c>
      <c r="AT46" s="10">
        <v>2386446</v>
      </c>
      <c r="AU46" s="10">
        <f t="shared" si="45"/>
        <v>569.9656078337712</v>
      </c>
      <c r="AV46" s="18">
        <f t="shared" si="25"/>
        <v>37859515</v>
      </c>
      <c r="AW46" s="18">
        <f t="shared" si="46"/>
        <v>9042.157869596369</v>
      </c>
    </row>
    <row r="47" spans="1:49" ht="12.75">
      <c r="A47" s="30">
        <v>44</v>
      </c>
      <c r="B47" s="125" t="s">
        <v>121</v>
      </c>
      <c r="C47" s="119">
        <v>3513</v>
      </c>
      <c r="D47" s="10">
        <v>21512967</v>
      </c>
      <c r="E47" s="10">
        <f t="shared" si="27"/>
        <v>6123.816396242528</v>
      </c>
      <c r="F47" s="10">
        <v>3169118</v>
      </c>
      <c r="G47" s="10">
        <f t="shared" si="28"/>
        <v>902.1115855394249</v>
      </c>
      <c r="H47" s="10">
        <v>192238</v>
      </c>
      <c r="I47" s="10">
        <f t="shared" si="47"/>
        <v>54.721890122402506</v>
      </c>
      <c r="J47" s="10">
        <v>391725</v>
      </c>
      <c r="K47" s="10">
        <f t="shared" si="29"/>
        <v>111.5072587532024</v>
      </c>
      <c r="L47" s="10">
        <v>217576</v>
      </c>
      <c r="M47" s="10">
        <f t="shared" si="30"/>
        <v>61.93452889268431</v>
      </c>
      <c r="N47" s="10">
        <v>2239253</v>
      </c>
      <c r="O47" s="10">
        <f t="shared" si="31"/>
        <v>637.4190150868204</v>
      </c>
      <c r="P47" s="11">
        <f t="shared" si="22"/>
        <v>27722877</v>
      </c>
      <c r="Q47" s="12">
        <f t="shared" si="32"/>
        <v>7891.510674637062</v>
      </c>
      <c r="R47" s="10">
        <v>2173855</v>
      </c>
      <c r="S47" s="10">
        <f t="shared" si="33"/>
        <v>618.8030173640763</v>
      </c>
      <c r="T47" s="10">
        <v>3029517</v>
      </c>
      <c r="U47" s="10">
        <f t="shared" si="34"/>
        <v>862.3731853116994</v>
      </c>
      <c r="V47" s="13">
        <f t="shared" si="23"/>
        <v>32926249</v>
      </c>
      <c r="W47" s="14">
        <f t="shared" si="35"/>
        <v>9372.686877312837</v>
      </c>
      <c r="X47" s="10">
        <v>1794199</v>
      </c>
      <c r="Y47" s="10">
        <f t="shared" si="36"/>
        <v>510.7312838030174</v>
      </c>
      <c r="Z47" s="10">
        <v>804674</v>
      </c>
      <c r="AA47" s="10">
        <f t="shared" si="37"/>
        <v>229.05607742670082</v>
      </c>
      <c r="AB47" s="10">
        <v>468629</v>
      </c>
      <c r="AC47" s="10">
        <f t="shared" si="38"/>
        <v>133.3985197836607</v>
      </c>
      <c r="AD47" s="10">
        <v>6870082</v>
      </c>
      <c r="AE47" s="10">
        <f t="shared" si="39"/>
        <v>1955.6168516937091</v>
      </c>
      <c r="AF47" s="10">
        <v>4496890</v>
      </c>
      <c r="AG47" s="10">
        <f t="shared" si="40"/>
        <v>1280.0711642470824</v>
      </c>
      <c r="AH47" s="10">
        <v>2614452</v>
      </c>
      <c r="AI47" s="10">
        <f t="shared" si="41"/>
        <v>744.2220324508967</v>
      </c>
      <c r="AJ47" s="10">
        <v>0</v>
      </c>
      <c r="AK47" s="10">
        <f t="shared" si="15"/>
        <v>0</v>
      </c>
      <c r="AL47" s="10">
        <v>4100</v>
      </c>
      <c r="AM47" s="10">
        <f t="shared" si="16"/>
        <v>1.1670936521491602</v>
      </c>
      <c r="AN47" s="10">
        <v>490258</v>
      </c>
      <c r="AO47" s="10">
        <f t="shared" si="42"/>
        <v>139.55536578423</v>
      </c>
      <c r="AP47" s="16">
        <f t="shared" si="24"/>
        <v>17543284</v>
      </c>
      <c r="AQ47" s="16">
        <f t="shared" si="43"/>
        <v>4993.818388841446</v>
      </c>
      <c r="AR47" s="10">
        <v>41868321</v>
      </c>
      <c r="AS47" s="10">
        <f t="shared" si="44"/>
        <v>11918.110162254483</v>
      </c>
      <c r="AT47" s="10">
        <v>3189638</v>
      </c>
      <c r="AU47" s="10">
        <f t="shared" si="45"/>
        <v>907.9527469399374</v>
      </c>
      <c r="AV47" s="18">
        <f t="shared" si="25"/>
        <v>95527492</v>
      </c>
      <c r="AW47" s="18">
        <f t="shared" si="46"/>
        <v>27192.568175348704</v>
      </c>
    </row>
    <row r="48" spans="1:49" ht="12.75">
      <c r="A48" s="31">
        <v>45</v>
      </c>
      <c r="B48" s="127" t="s">
        <v>122</v>
      </c>
      <c r="C48" s="120">
        <v>9678</v>
      </c>
      <c r="D48" s="19">
        <v>40859693</v>
      </c>
      <c r="E48" s="19">
        <f t="shared" si="27"/>
        <v>4221.914961768961</v>
      </c>
      <c r="F48" s="19">
        <v>13677688</v>
      </c>
      <c r="G48" s="19">
        <f t="shared" si="28"/>
        <v>1413.276296755528</v>
      </c>
      <c r="H48" s="19">
        <v>1539836</v>
      </c>
      <c r="I48" s="19">
        <f t="shared" si="47"/>
        <v>159.1068402562513</v>
      </c>
      <c r="J48" s="19">
        <v>7074390</v>
      </c>
      <c r="K48" s="19">
        <f t="shared" si="29"/>
        <v>730.9764414135152</v>
      </c>
      <c r="L48" s="19">
        <v>435179</v>
      </c>
      <c r="M48" s="19">
        <f t="shared" si="30"/>
        <v>44.96579871874354</v>
      </c>
      <c r="N48" s="19">
        <v>3005497</v>
      </c>
      <c r="O48" s="19">
        <f t="shared" si="31"/>
        <v>310.5493903699111</v>
      </c>
      <c r="P48" s="20">
        <f t="shared" si="22"/>
        <v>66592283</v>
      </c>
      <c r="Q48" s="21">
        <f t="shared" si="32"/>
        <v>6880.789729282909</v>
      </c>
      <c r="R48" s="19">
        <v>4405384</v>
      </c>
      <c r="S48" s="19">
        <f t="shared" si="33"/>
        <v>455.1957015912379</v>
      </c>
      <c r="T48" s="19">
        <v>5202681</v>
      </c>
      <c r="U48" s="19">
        <f t="shared" si="34"/>
        <v>537.5781153130812</v>
      </c>
      <c r="V48" s="22">
        <f t="shared" si="23"/>
        <v>76200348</v>
      </c>
      <c r="W48" s="23">
        <f t="shared" si="35"/>
        <v>7873.563546187229</v>
      </c>
      <c r="X48" s="19">
        <v>7038995</v>
      </c>
      <c r="Y48" s="19">
        <f t="shared" si="36"/>
        <v>727.3191775160157</v>
      </c>
      <c r="Z48" s="19">
        <v>3084405</v>
      </c>
      <c r="AA48" s="19">
        <f t="shared" si="37"/>
        <v>318.7027278363298</v>
      </c>
      <c r="AB48" s="19">
        <v>1204367</v>
      </c>
      <c r="AC48" s="19">
        <f t="shared" si="38"/>
        <v>124.44379003926431</v>
      </c>
      <c r="AD48" s="19">
        <v>10507305</v>
      </c>
      <c r="AE48" s="19">
        <f t="shared" si="39"/>
        <v>1085.689708617483</v>
      </c>
      <c r="AF48" s="19">
        <v>6705566</v>
      </c>
      <c r="AG48" s="19">
        <f t="shared" si="40"/>
        <v>692.8669146517875</v>
      </c>
      <c r="AH48" s="19">
        <v>5058823</v>
      </c>
      <c r="AI48" s="19">
        <f t="shared" si="41"/>
        <v>522.7136805125026</v>
      </c>
      <c r="AJ48" s="19">
        <v>0</v>
      </c>
      <c r="AK48" s="19">
        <f t="shared" si="15"/>
        <v>0</v>
      </c>
      <c r="AL48" s="19">
        <v>133332</v>
      </c>
      <c r="AM48" s="19">
        <f t="shared" si="16"/>
        <v>13.776813391196528</v>
      </c>
      <c r="AN48" s="19">
        <v>2016960</v>
      </c>
      <c r="AO48" s="19">
        <f t="shared" si="42"/>
        <v>208.4066955982641</v>
      </c>
      <c r="AP48" s="24">
        <f t="shared" si="24"/>
        <v>35749753</v>
      </c>
      <c r="AQ48" s="25">
        <f t="shared" si="43"/>
        <v>3693.9195081628436</v>
      </c>
      <c r="AR48" s="19">
        <v>10443616</v>
      </c>
      <c r="AS48" s="19">
        <f t="shared" si="44"/>
        <v>1079.1089067989253</v>
      </c>
      <c r="AT48" s="19">
        <v>5638383</v>
      </c>
      <c r="AU48" s="19">
        <f t="shared" si="45"/>
        <v>582.5979541227526</v>
      </c>
      <c r="AV48" s="26">
        <f t="shared" si="25"/>
        <v>128032100</v>
      </c>
      <c r="AW48" s="26">
        <f t="shared" si="46"/>
        <v>13229.18991527175</v>
      </c>
    </row>
    <row r="49" spans="1:49" ht="12.75">
      <c r="A49" s="30">
        <v>46</v>
      </c>
      <c r="B49" s="126" t="s">
        <v>123</v>
      </c>
      <c r="C49" s="121">
        <v>1313</v>
      </c>
      <c r="D49" s="10">
        <v>2977206</v>
      </c>
      <c r="E49" s="10">
        <f t="shared" si="27"/>
        <v>2267.4836252856053</v>
      </c>
      <c r="F49" s="10">
        <v>1092810</v>
      </c>
      <c r="G49" s="10">
        <f t="shared" si="28"/>
        <v>832.3000761614622</v>
      </c>
      <c r="H49" s="10">
        <v>288488</v>
      </c>
      <c r="I49" s="10">
        <f t="shared" si="47"/>
        <v>219.71667936024372</v>
      </c>
      <c r="J49" s="10">
        <v>489571</v>
      </c>
      <c r="K49" s="10">
        <f t="shared" si="29"/>
        <v>372.86443259710586</v>
      </c>
      <c r="L49" s="10">
        <v>0</v>
      </c>
      <c r="M49" s="10">
        <f t="shared" si="30"/>
        <v>0</v>
      </c>
      <c r="N49" s="10">
        <v>1131233</v>
      </c>
      <c r="O49" s="10">
        <f t="shared" si="31"/>
        <v>861.5635948210206</v>
      </c>
      <c r="P49" s="11">
        <f t="shared" si="22"/>
        <v>5979308</v>
      </c>
      <c r="Q49" s="12">
        <f t="shared" si="32"/>
        <v>4553.928408225438</v>
      </c>
      <c r="R49" s="10">
        <v>437753</v>
      </c>
      <c r="S49" s="10">
        <f t="shared" si="33"/>
        <v>333.3990860624524</v>
      </c>
      <c r="T49" s="10">
        <v>993136</v>
      </c>
      <c r="U49" s="10">
        <f t="shared" si="34"/>
        <v>756.3869002284844</v>
      </c>
      <c r="V49" s="13">
        <f t="shared" si="23"/>
        <v>7410197</v>
      </c>
      <c r="W49" s="14">
        <f t="shared" si="35"/>
        <v>5643.714394516374</v>
      </c>
      <c r="X49" s="10">
        <v>583468</v>
      </c>
      <c r="Y49" s="10">
        <f t="shared" si="36"/>
        <v>444.3777608530084</v>
      </c>
      <c r="Z49" s="10">
        <v>455485</v>
      </c>
      <c r="AA49" s="10">
        <f t="shared" si="37"/>
        <v>346.9040365575019</v>
      </c>
      <c r="AB49" s="10">
        <v>361605</v>
      </c>
      <c r="AC49" s="10">
        <f t="shared" si="38"/>
        <v>275.4036557501904</v>
      </c>
      <c r="AD49" s="10">
        <v>950146</v>
      </c>
      <c r="AE49" s="10">
        <f t="shared" si="39"/>
        <v>723.6450875856816</v>
      </c>
      <c r="AF49" s="10">
        <v>1196293</v>
      </c>
      <c r="AG49" s="10">
        <f t="shared" si="40"/>
        <v>911.1142421934501</v>
      </c>
      <c r="AH49" s="10">
        <v>815725</v>
      </c>
      <c r="AI49" s="10">
        <f t="shared" si="41"/>
        <v>621.2680883472963</v>
      </c>
      <c r="AJ49" s="10">
        <v>0</v>
      </c>
      <c r="AK49" s="10">
        <f t="shared" si="15"/>
        <v>0</v>
      </c>
      <c r="AL49" s="10">
        <v>1150</v>
      </c>
      <c r="AM49" s="10">
        <f t="shared" si="16"/>
        <v>0.8758568164508759</v>
      </c>
      <c r="AN49" s="10">
        <v>418090</v>
      </c>
      <c r="AO49" s="10">
        <f t="shared" si="42"/>
        <v>318.4234577303884</v>
      </c>
      <c r="AP49" s="16">
        <f t="shared" si="24"/>
        <v>4781962</v>
      </c>
      <c r="AQ49" s="16">
        <f t="shared" si="43"/>
        <v>3642.012185833968</v>
      </c>
      <c r="AR49" s="10">
        <v>204244</v>
      </c>
      <c r="AS49" s="10">
        <f t="shared" si="44"/>
        <v>155.55521706016756</v>
      </c>
      <c r="AT49" s="10">
        <v>252005</v>
      </c>
      <c r="AU49" s="10">
        <f t="shared" si="45"/>
        <v>191.93069306930693</v>
      </c>
      <c r="AV49" s="28">
        <f t="shared" si="25"/>
        <v>12648408</v>
      </c>
      <c r="AW49" s="18">
        <f t="shared" si="46"/>
        <v>9633.212490479817</v>
      </c>
    </row>
    <row r="50" spans="1:49" ht="12.75">
      <c r="A50" s="30">
        <v>47</v>
      </c>
      <c r="B50" s="125" t="s">
        <v>124</v>
      </c>
      <c r="C50" s="119">
        <v>4096</v>
      </c>
      <c r="D50" s="10">
        <v>14610339</v>
      </c>
      <c r="E50" s="10">
        <f t="shared" si="27"/>
        <v>3566.977294921875</v>
      </c>
      <c r="F50" s="10">
        <v>4279007</v>
      </c>
      <c r="G50" s="10">
        <f t="shared" si="28"/>
        <v>1044.679443359375</v>
      </c>
      <c r="H50" s="10">
        <v>1039143</v>
      </c>
      <c r="I50" s="10">
        <f t="shared" si="47"/>
        <v>253.697021484375</v>
      </c>
      <c r="J50" s="10">
        <v>1001864</v>
      </c>
      <c r="K50" s="10">
        <f t="shared" si="29"/>
        <v>244.595703125</v>
      </c>
      <c r="L50" s="10">
        <v>62634</v>
      </c>
      <c r="M50" s="10">
        <f t="shared" si="30"/>
        <v>15.29150390625</v>
      </c>
      <c r="N50" s="10">
        <v>3520714</v>
      </c>
      <c r="O50" s="10">
        <f t="shared" si="31"/>
        <v>859.54931640625</v>
      </c>
      <c r="P50" s="11">
        <f t="shared" si="22"/>
        <v>24513701</v>
      </c>
      <c r="Q50" s="12">
        <f t="shared" si="32"/>
        <v>5984.790283203125</v>
      </c>
      <c r="R50" s="10">
        <v>1684935</v>
      </c>
      <c r="S50" s="10">
        <f t="shared" si="33"/>
        <v>411.361083984375</v>
      </c>
      <c r="T50" s="10">
        <v>3028581</v>
      </c>
      <c r="U50" s="10">
        <f t="shared" si="34"/>
        <v>739.399658203125</v>
      </c>
      <c r="V50" s="13">
        <f t="shared" si="23"/>
        <v>29227217</v>
      </c>
      <c r="W50" s="14">
        <f t="shared" si="35"/>
        <v>7135.551025390625</v>
      </c>
      <c r="X50" s="10">
        <v>2515444</v>
      </c>
      <c r="Y50" s="10">
        <f t="shared" si="36"/>
        <v>614.1220703125</v>
      </c>
      <c r="Z50" s="10">
        <v>1389969</v>
      </c>
      <c r="AA50" s="10">
        <f t="shared" si="37"/>
        <v>339.347900390625</v>
      </c>
      <c r="AB50" s="10">
        <v>488383</v>
      </c>
      <c r="AC50" s="10">
        <f t="shared" si="38"/>
        <v>119.234130859375</v>
      </c>
      <c r="AD50" s="10">
        <v>5304182</v>
      </c>
      <c r="AE50" s="10">
        <f t="shared" si="39"/>
        <v>1294.96630859375</v>
      </c>
      <c r="AF50" s="10">
        <v>2258864</v>
      </c>
      <c r="AG50" s="10">
        <f t="shared" si="40"/>
        <v>551.48046875</v>
      </c>
      <c r="AH50" s="10">
        <v>2542065</v>
      </c>
      <c r="AI50" s="10">
        <f t="shared" si="41"/>
        <v>620.621337890625</v>
      </c>
      <c r="AJ50" s="10">
        <v>0</v>
      </c>
      <c r="AK50" s="10">
        <f t="shared" si="15"/>
        <v>0</v>
      </c>
      <c r="AL50" s="10">
        <v>8052</v>
      </c>
      <c r="AM50" s="10">
        <f t="shared" si="16"/>
        <v>1.9658203125</v>
      </c>
      <c r="AN50" s="10">
        <v>845467</v>
      </c>
      <c r="AO50" s="10">
        <f t="shared" si="42"/>
        <v>206.412841796875</v>
      </c>
      <c r="AP50" s="16">
        <f t="shared" si="24"/>
        <v>15352426</v>
      </c>
      <c r="AQ50" s="16">
        <f t="shared" si="43"/>
        <v>3748.15087890625</v>
      </c>
      <c r="AR50" s="10">
        <v>1686496</v>
      </c>
      <c r="AS50" s="10">
        <f t="shared" si="44"/>
        <v>411.7421875</v>
      </c>
      <c r="AT50" s="10">
        <v>2638072</v>
      </c>
      <c r="AU50" s="10">
        <f t="shared" si="45"/>
        <v>644.060546875</v>
      </c>
      <c r="AV50" s="18">
        <f t="shared" si="25"/>
        <v>48904211</v>
      </c>
      <c r="AW50" s="18">
        <f t="shared" si="46"/>
        <v>11939.504638671875</v>
      </c>
    </row>
    <row r="51" spans="1:49" ht="12.75">
      <c r="A51" s="30">
        <v>48</v>
      </c>
      <c r="B51" s="125" t="s">
        <v>125</v>
      </c>
      <c r="C51" s="119">
        <v>6711</v>
      </c>
      <c r="D51" s="10">
        <v>24577858</v>
      </c>
      <c r="E51" s="10">
        <f t="shared" si="27"/>
        <v>3662.3242437788704</v>
      </c>
      <c r="F51" s="10">
        <v>10679172</v>
      </c>
      <c r="G51" s="10">
        <f t="shared" si="28"/>
        <v>1591.2936969155119</v>
      </c>
      <c r="H51" s="10">
        <v>212863</v>
      </c>
      <c r="I51" s="10">
        <f t="shared" si="47"/>
        <v>31.71852182983162</v>
      </c>
      <c r="J51" s="10">
        <v>1864696</v>
      </c>
      <c r="K51" s="10">
        <f t="shared" si="29"/>
        <v>277.8566532558486</v>
      </c>
      <c r="L51" s="10">
        <v>91043</v>
      </c>
      <c r="M51" s="10">
        <f t="shared" si="30"/>
        <v>13.566234540306958</v>
      </c>
      <c r="N51" s="10">
        <v>3927642</v>
      </c>
      <c r="O51" s="10">
        <f t="shared" si="31"/>
        <v>585.2543585158695</v>
      </c>
      <c r="P51" s="11">
        <f t="shared" si="22"/>
        <v>41353274</v>
      </c>
      <c r="Q51" s="12">
        <f t="shared" si="32"/>
        <v>6162.013708836239</v>
      </c>
      <c r="R51" s="10">
        <v>2968707</v>
      </c>
      <c r="S51" s="10">
        <f t="shared" si="33"/>
        <v>442.3643272239607</v>
      </c>
      <c r="T51" s="10">
        <v>1426684</v>
      </c>
      <c r="U51" s="10">
        <f t="shared" si="34"/>
        <v>212.58888392191923</v>
      </c>
      <c r="V51" s="13">
        <f t="shared" si="23"/>
        <v>45748665</v>
      </c>
      <c r="W51" s="14">
        <f t="shared" si="35"/>
        <v>6816.966919982119</v>
      </c>
      <c r="X51" s="10">
        <v>3601878</v>
      </c>
      <c r="Y51" s="10">
        <f t="shared" si="36"/>
        <v>536.7125614662494</v>
      </c>
      <c r="Z51" s="10">
        <v>1771135</v>
      </c>
      <c r="AA51" s="10">
        <f t="shared" si="37"/>
        <v>263.91521382804353</v>
      </c>
      <c r="AB51" s="10">
        <v>630936</v>
      </c>
      <c r="AC51" s="10">
        <f t="shared" si="38"/>
        <v>94.01519892713455</v>
      </c>
      <c r="AD51" s="10">
        <v>6742218</v>
      </c>
      <c r="AE51" s="10">
        <f t="shared" si="39"/>
        <v>1004.6517657577112</v>
      </c>
      <c r="AF51" s="10">
        <v>3289739</v>
      </c>
      <c r="AG51" s="10">
        <f t="shared" si="40"/>
        <v>490.20101326180895</v>
      </c>
      <c r="AH51" s="10">
        <v>3142200</v>
      </c>
      <c r="AI51" s="10">
        <f t="shared" si="41"/>
        <v>468.2163611980331</v>
      </c>
      <c r="AJ51" s="10">
        <v>0</v>
      </c>
      <c r="AK51" s="10">
        <f t="shared" si="15"/>
        <v>0</v>
      </c>
      <c r="AL51" s="10">
        <v>0</v>
      </c>
      <c r="AM51" s="10">
        <f t="shared" si="16"/>
        <v>0</v>
      </c>
      <c r="AN51" s="10">
        <v>1260755</v>
      </c>
      <c r="AO51" s="10">
        <f t="shared" si="42"/>
        <v>187.86395470123676</v>
      </c>
      <c r="AP51" s="16">
        <f t="shared" si="24"/>
        <v>20438861</v>
      </c>
      <c r="AQ51" s="16">
        <f t="shared" si="43"/>
        <v>3045.5760691402174</v>
      </c>
      <c r="AR51" s="10">
        <v>2087176</v>
      </c>
      <c r="AS51" s="10">
        <f t="shared" si="44"/>
        <v>311.0081954999255</v>
      </c>
      <c r="AT51" s="10">
        <v>5270467</v>
      </c>
      <c r="AU51" s="10">
        <f t="shared" si="45"/>
        <v>785.347489196841</v>
      </c>
      <c r="AV51" s="18">
        <f t="shared" si="25"/>
        <v>73545169</v>
      </c>
      <c r="AW51" s="18">
        <f t="shared" si="46"/>
        <v>10958.898673819103</v>
      </c>
    </row>
    <row r="52" spans="1:49" ht="12.75">
      <c r="A52" s="30">
        <v>49</v>
      </c>
      <c r="B52" s="125" t="s">
        <v>126</v>
      </c>
      <c r="C52" s="119">
        <v>15457</v>
      </c>
      <c r="D52" s="10">
        <v>48815585</v>
      </c>
      <c r="E52" s="10">
        <f t="shared" si="27"/>
        <v>3158.1539108494535</v>
      </c>
      <c r="F52" s="10">
        <v>16513229</v>
      </c>
      <c r="G52" s="10">
        <f t="shared" si="28"/>
        <v>1068.3333764637382</v>
      </c>
      <c r="H52" s="10">
        <v>2001822</v>
      </c>
      <c r="I52" s="10">
        <f t="shared" si="47"/>
        <v>129.50908973280715</v>
      </c>
      <c r="J52" s="10">
        <v>624466</v>
      </c>
      <c r="K52" s="10">
        <f t="shared" si="29"/>
        <v>40.40020702594294</v>
      </c>
      <c r="L52" s="10">
        <v>494990</v>
      </c>
      <c r="M52" s="10">
        <f t="shared" si="30"/>
        <v>32.02367859222359</v>
      </c>
      <c r="N52" s="10">
        <v>7959770</v>
      </c>
      <c r="O52" s="10">
        <f t="shared" si="31"/>
        <v>514.9621530698065</v>
      </c>
      <c r="P52" s="11">
        <f t="shared" si="22"/>
        <v>76409862</v>
      </c>
      <c r="Q52" s="12">
        <f t="shared" si="32"/>
        <v>4943.382415733971</v>
      </c>
      <c r="R52" s="10">
        <v>4014468</v>
      </c>
      <c r="S52" s="10">
        <f t="shared" si="33"/>
        <v>259.7184447176037</v>
      </c>
      <c r="T52" s="10">
        <v>3651125</v>
      </c>
      <c r="U52" s="10">
        <f t="shared" si="34"/>
        <v>236.21174872226175</v>
      </c>
      <c r="V52" s="13">
        <f t="shared" si="23"/>
        <v>84075455</v>
      </c>
      <c r="W52" s="14">
        <f t="shared" si="35"/>
        <v>5439.312609173837</v>
      </c>
      <c r="X52" s="10">
        <v>6926942</v>
      </c>
      <c r="Y52" s="10">
        <f t="shared" si="36"/>
        <v>448.1427185094132</v>
      </c>
      <c r="Z52" s="10">
        <v>2533851</v>
      </c>
      <c r="AA52" s="10">
        <f t="shared" si="37"/>
        <v>163.9290289189364</v>
      </c>
      <c r="AB52" s="10">
        <v>837566</v>
      </c>
      <c r="AC52" s="10">
        <f t="shared" si="38"/>
        <v>54.186840913501975</v>
      </c>
      <c r="AD52" s="10">
        <v>11378212</v>
      </c>
      <c r="AE52" s="10">
        <f t="shared" si="39"/>
        <v>736.1203338293329</v>
      </c>
      <c r="AF52" s="10">
        <v>7810445</v>
      </c>
      <c r="AG52" s="10">
        <f t="shared" si="40"/>
        <v>505.30148152940416</v>
      </c>
      <c r="AH52" s="10">
        <v>8544155</v>
      </c>
      <c r="AI52" s="10">
        <f t="shared" si="41"/>
        <v>552.7692954648379</v>
      </c>
      <c r="AJ52" s="10">
        <v>0</v>
      </c>
      <c r="AK52" s="10">
        <f t="shared" si="15"/>
        <v>0</v>
      </c>
      <c r="AL52" s="10">
        <v>0</v>
      </c>
      <c r="AM52" s="10">
        <f t="shared" si="16"/>
        <v>0</v>
      </c>
      <c r="AN52" s="10">
        <v>1787047</v>
      </c>
      <c r="AO52" s="10">
        <f t="shared" si="42"/>
        <v>115.61409070324125</v>
      </c>
      <c r="AP52" s="16">
        <f t="shared" si="24"/>
        <v>39818218</v>
      </c>
      <c r="AQ52" s="16">
        <f t="shared" si="43"/>
        <v>2576.0637898686678</v>
      </c>
      <c r="AR52" s="10">
        <v>1409957</v>
      </c>
      <c r="AS52" s="10">
        <f t="shared" si="44"/>
        <v>91.21802419615707</v>
      </c>
      <c r="AT52" s="10">
        <v>4147204</v>
      </c>
      <c r="AU52" s="10">
        <f t="shared" si="45"/>
        <v>268.3058808306916</v>
      </c>
      <c r="AV52" s="18">
        <f t="shared" si="25"/>
        <v>129450834</v>
      </c>
      <c r="AW52" s="18">
        <f t="shared" si="46"/>
        <v>8374.900304069353</v>
      </c>
    </row>
    <row r="53" spans="1:49" ht="12.75">
      <c r="A53" s="31">
        <v>50</v>
      </c>
      <c r="B53" s="127" t="s">
        <v>127</v>
      </c>
      <c r="C53" s="120">
        <v>8582</v>
      </c>
      <c r="D53" s="19">
        <v>22626977</v>
      </c>
      <c r="E53" s="19">
        <f t="shared" si="27"/>
        <v>2636.5622232579817</v>
      </c>
      <c r="F53" s="19">
        <v>6946808</v>
      </c>
      <c r="G53" s="19">
        <f t="shared" si="28"/>
        <v>809.4625961314379</v>
      </c>
      <c r="H53" s="19">
        <v>1330704</v>
      </c>
      <c r="I53" s="19">
        <f t="shared" si="47"/>
        <v>155.05756233978093</v>
      </c>
      <c r="J53" s="19">
        <v>1084350</v>
      </c>
      <c r="K53" s="19">
        <f t="shared" si="29"/>
        <v>126.35166627825681</v>
      </c>
      <c r="L53" s="19">
        <v>116676</v>
      </c>
      <c r="M53" s="19">
        <f t="shared" si="30"/>
        <v>13.595432300163132</v>
      </c>
      <c r="N53" s="19">
        <v>4958560</v>
      </c>
      <c r="O53" s="19">
        <f t="shared" si="31"/>
        <v>577.7860638545793</v>
      </c>
      <c r="P53" s="20">
        <f t="shared" si="22"/>
        <v>37064075</v>
      </c>
      <c r="Q53" s="21">
        <f t="shared" si="32"/>
        <v>4318.8155441622</v>
      </c>
      <c r="R53" s="19">
        <v>3579305</v>
      </c>
      <c r="S53" s="19">
        <f t="shared" si="33"/>
        <v>417.07119552551853</v>
      </c>
      <c r="T53" s="19">
        <v>3141626</v>
      </c>
      <c r="U53" s="19">
        <f t="shared" si="34"/>
        <v>366.07154509438357</v>
      </c>
      <c r="V53" s="22">
        <f t="shared" si="23"/>
        <v>43785006</v>
      </c>
      <c r="W53" s="23">
        <f t="shared" si="35"/>
        <v>5101.958284782102</v>
      </c>
      <c r="X53" s="19">
        <v>3261879</v>
      </c>
      <c r="Y53" s="19">
        <f t="shared" si="36"/>
        <v>380.0837800046609</v>
      </c>
      <c r="Z53" s="19">
        <v>1001831</v>
      </c>
      <c r="AA53" s="19">
        <f t="shared" si="37"/>
        <v>116.7363085527849</v>
      </c>
      <c r="AB53" s="19">
        <v>863943</v>
      </c>
      <c r="AC53" s="19">
        <f t="shared" si="38"/>
        <v>100.66919133069214</v>
      </c>
      <c r="AD53" s="19">
        <v>5469591</v>
      </c>
      <c r="AE53" s="19">
        <f t="shared" si="39"/>
        <v>637.3329060824982</v>
      </c>
      <c r="AF53" s="19">
        <v>4043609</v>
      </c>
      <c r="AG53" s="19">
        <f t="shared" si="40"/>
        <v>471.1732696341179</v>
      </c>
      <c r="AH53" s="19">
        <v>4267145</v>
      </c>
      <c r="AI53" s="19">
        <f t="shared" si="41"/>
        <v>497.22034490794687</v>
      </c>
      <c r="AJ53" s="19">
        <v>0</v>
      </c>
      <c r="AK53" s="19">
        <f t="shared" si="15"/>
        <v>0</v>
      </c>
      <c r="AL53" s="19">
        <v>243773</v>
      </c>
      <c r="AM53" s="19">
        <f t="shared" si="16"/>
        <v>28.40515031461198</v>
      </c>
      <c r="AN53" s="19">
        <v>715111</v>
      </c>
      <c r="AO53" s="19">
        <f t="shared" si="42"/>
        <v>83.3268468888371</v>
      </c>
      <c r="AP53" s="24">
        <f t="shared" si="24"/>
        <v>19866882</v>
      </c>
      <c r="AQ53" s="25">
        <f t="shared" si="43"/>
        <v>2314.94779771615</v>
      </c>
      <c r="AR53" s="19">
        <v>481866</v>
      </c>
      <c r="AS53" s="19">
        <f t="shared" si="44"/>
        <v>56.1484502446982</v>
      </c>
      <c r="AT53" s="19">
        <v>3012896</v>
      </c>
      <c r="AU53" s="19">
        <f t="shared" si="45"/>
        <v>351.07154509438357</v>
      </c>
      <c r="AV53" s="26">
        <f t="shared" si="25"/>
        <v>67146650</v>
      </c>
      <c r="AW53" s="26">
        <f t="shared" si="46"/>
        <v>7824.126077837334</v>
      </c>
    </row>
    <row r="54" spans="1:49" ht="12.75">
      <c r="A54" s="30">
        <v>51</v>
      </c>
      <c r="B54" s="126" t="s">
        <v>128</v>
      </c>
      <c r="C54" s="121">
        <v>9841</v>
      </c>
      <c r="D54" s="10">
        <v>30703487</v>
      </c>
      <c r="E54" s="10">
        <f t="shared" si="27"/>
        <v>3119.956000406463</v>
      </c>
      <c r="F54" s="10">
        <v>10557509</v>
      </c>
      <c r="G54" s="10">
        <f t="shared" si="28"/>
        <v>1072.8085560410527</v>
      </c>
      <c r="H54" s="10">
        <v>2240849</v>
      </c>
      <c r="I54" s="10">
        <f t="shared" si="47"/>
        <v>227.70541611624836</v>
      </c>
      <c r="J54" s="10">
        <v>1578400</v>
      </c>
      <c r="K54" s="10">
        <f t="shared" si="29"/>
        <v>160.39020424753582</v>
      </c>
      <c r="L54" s="10">
        <v>430148</v>
      </c>
      <c r="M54" s="10">
        <f t="shared" si="30"/>
        <v>43.70978559089524</v>
      </c>
      <c r="N54" s="10">
        <v>4407728</v>
      </c>
      <c r="O54" s="10">
        <f t="shared" si="31"/>
        <v>447.89431968295906</v>
      </c>
      <c r="P54" s="11">
        <f t="shared" si="22"/>
        <v>49918121</v>
      </c>
      <c r="Q54" s="12">
        <f t="shared" si="32"/>
        <v>5072.464282085154</v>
      </c>
      <c r="R54" s="10">
        <v>3650896</v>
      </c>
      <c r="S54" s="10">
        <f t="shared" si="33"/>
        <v>370.98831419571184</v>
      </c>
      <c r="T54" s="10">
        <v>5343267</v>
      </c>
      <c r="U54" s="10">
        <f t="shared" si="34"/>
        <v>542.9597601869729</v>
      </c>
      <c r="V54" s="13">
        <f t="shared" si="23"/>
        <v>58912284</v>
      </c>
      <c r="W54" s="14">
        <f t="shared" si="35"/>
        <v>5986.412356467838</v>
      </c>
      <c r="X54" s="10">
        <v>4790883</v>
      </c>
      <c r="Y54" s="10">
        <f t="shared" si="36"/>
        <v>486.8288791789452</v>
      </c>
      <c r="Z54" s="10">
        <v>1621458</v>
      </c>
      <c r="AA54" s="10">
        <f t="shared" si="37"/>
        <v>164.76557260441012</v>
      </c>
      <c r="AB54" s="10">
        <v>728677</v>
      </c>
      <c r="AC54" s="10">
        <f t="shared" si="38"/>
        <v>74.04501575043187</v>
      </c>
      <c r="AD54" s="10">
        <v>10062056</v>
      </c>
      <c r="AE54" s="10">
        <f t="shared" si="39"/>
        <v>1022.462757849812</v>
      </c>
      <c r="AF54" s="10">
        <v>3191374</v>
      </c>
      <c r="AG54" s="10">
        <f t="shared" si="40"/>
        <v>324.2936693425465</v>
      </c>
      <c r="AH54" s="10">
        <v>5668007</v>
      </c>
      <c r="AI54" s="10">
        <f t="shared" si="41"/>
        <v>575.9584391830099</v>
      </c>
      <c r="AJ54" s="10">
        <v>0</v>
      </c>
      <c r="AK54" s="10">
        <f t="shared" si="15"/>
        <v>0</v>
      </c>
      <c r="AL54" s="10">
        <v>8000</v>
      </c>
      <c r="AM54" s="10">
        <f t="shared" si="16"/>
        <v>0.812925515699624</v>
      </c>
      <c r="AN54" s="10">
        <v>988190</v>
      </c>
      <c r="AO54" s="10">
        <f t="shared" si="42"/>
        <v>100.41560816990143</v>
      </c>
      <c r="AP54" s="16">
        <f t="shared" si="24"/>
        <v>27058645</v>
      </c>
      <c r="AQ54" s="16">
        <f t="shared" si="43"/>
        <v>2749.5828675947564</v>
      </c>
      <c r="AR54" s="10">
        <v>4450473</v>
      </c>
      <c r="AS54" s="10">
        <f t="shared" si="44"/>
        <v>452.2378823290316</v>
      </c>
      <c r="AT54" s="10">
        <v>1962355</v>
      </c>
      <c r="AU54" s="10">
        <f t="shared" si="45"/>
        <v>199.40605629509196</v>
      </c>
      <c r="AV54" s="28">
        <f t="shared" si="25"/>
        <v>92383757</v>
      </c>
      <c r="AW54" s="18">
        <f t="shared" si="46"/>
        <v>9387.639162686719</v>
      </c>
    </row>
    <row r="55" spans="1:49" ht="12.75">
      <c r="A55" s="30">
        <v>52</v>
      </c>
      <c r="B55" s="125" t="s">
        <v>129</v>
      </c>
      <c r="C55" s="119">
        <v>34857</v>
      </c>
      <c r="D55" s="10">
        <v>121074509</v>
      </c>
      <c r="E55" s="10">
        <f t="shared" si="27"/>
        <v>3473.4632641937055</v>
      </c>
      <c r="F55" s="10">
        <v>61235522</v>
      </c>
      <c r="G55" s="10">
        <f t="shared" si="28"/>
        <v>1756.7639785408956</v>
      </c>
      <c r="H55" s="10">
        <v>4979286</v>
      </c>
      <c r="I55" s="10">
        <f t="shared" si="47"/>
        <v>142.84895429899302</v>
      </c>
      <c r="J55" s="10">
        <v>13554486</v>
      </c>
      <c r="K55" s="10">
        <f t="shared" si="29"/>
        <v>388.859798605732</v>
      </c>
      <c r="L55" s="10">
        <v>419454</v>
      </c>
      <c r="M55" s="10">
        <f t="shared" si="30"/>
        <v>12.033565711334882</v>
      </c>
      <c r="N55" s="10">
        <v>11358156</v>
      </c>
      <c r="O55" s="10">
        <f t="shared" si="31"/>
        <v>325.8500731560375</v>
      </c>
      <c r="P55" s="11">
        <f t="shared" si="22"/>
        <v>212621413</v>
      </c>
      <c r="Q55" s="12">
        <f t="shared" si="32"/>
        <v>6099.819634506699</v>
      </c>
      <c r="R55" s="10">
        <v>12934180</v>
      </c>
      <c r="S55" s="10">
        <f t="shared" si="33"/>
        <v>371.06406173795796</v>
      </c>
      <c r="T55" s="10">
        <v>13503763</v>
      </c>
      <c r="U55" s="10">
        <f t="shared" si="34"/>
        <v>387.40462460911726</v>
      </c>
      <c r="V55" s="13">
        <f t="shared" si="23"/>
        <v>239059356</v>
      </c>
      <c r="W55" s="14">
        <f t="shared" si="35"/>
        <v>6858.288320853774</v>
      </c>
      <c r="X55" s="10">
        <v>16640522</v>
      </c>
      <c r="Y55" s="10">
        <f t="shared" si="36"/>
        <v>477.39398112287347</v>
      </c>
      <c r="Z55" s="10">
        <v>6160089</v>
      </c>
      <c r="AA55" s="10">
        <f t="shared" si="37"/>
        <v>176.72458903520098</v>
      </c>
      <c r="AB55" s="10">
        <v>2209097</v>
      </c>
      <c r="AC55" s="10">
        <f t="shared" si="38"/>
        <v>63.37599334423502</v>
      </c>
      <c r="AD55" s="10">
        <v>28761041</v>
      </c>
      <c r="AE55" s="10">
        <f t="shared" si="39"/>
        <v>825.115213586941</v>
      </c>
      <c r="AF55" s="10">
        <v>22810754</v>
      </c>
      <c r="AG55" s="10">
        <f t="shared" si="40"/>
        <v>654.4095590555698</v>
      </c>
      <c r="AH55" s="10">
        <v>16777219</v>
      </c>
      <c r="AI55" s="10">
        <f t="shared" si="41"/>
        <v>481.3156324411166</v>
      </c>
      <c r="AJ55" s="10">
        <v>0</v>
      </c>
      <c r="AK55" s="10">
        <f t="shared" si="15"/>
        <v>0</v>
      </c>
      <c r="AL55" s="10">
        <v>1340078</v>
      </c>
      <c r="AM55" s="10">
        <f t="shared" si="16"/>
        <v>38.445018217287775</v>
      </c>
      <c r="AN55" s="10">
        <v>4399589</v>
      </c>
      <c r="AO55" s="10">
        <f t="shared" si="42"/>
        <v>126.21823450096107</v>
      </c>
      <c r="AP55" s="16">
        <f t="shared" si="24"/>
        <v>99098389</v>
      </c>
      <c r="AQ55" s="16">
        <f t="shared" si="43"/>
        <v>2842.998221304186</v>
      </c>
      <c r="AR55" s="10">
        <v>49147166</v>
      </c>
      <c r="AS55" s="10">
        <f t="shared" si="44"/>
        <v>1409.9654588748315</v>
      </c>
      <c r="AT55" s="10">
        <v>31471823</v>
      </c>
      <c r="AU55" s="10">
        <f t="shared" si="45"/>
        <v>902.8838683765098</v>
      </c>
      <c r="AV55" s="18">
        <f t="shared" si="25"/>
        <v>418776734</v>
      </c>
      <c r="AW55" s="18">
        <f t="shared" si="46"/>
        <v>12014.135869409301</v>
      </c>
    </row>
    <row r="56" spans="1:49" ht="12.75">
      <c r="A56" s="30">
        <v>53</v>
      </c>
      <c r="B56" s="125" t="s">
        <v>130</v>
      </c>
      <c r="C56" s="119">
        <v>19487</v>
      </c>
      <c r="D56" s="10">
        <v>54600609</v>
      </c>
      <c r="E56" s="10">
        <f t="shared" si="27"/>
        <v>2801.8991635449274</v>
      </c>
      <c r="F56" s="10">
        <v>19268838</v>
      </c>
      <c r="G56" s="10">
        <f t="shared" si="28"/>
        <v>988.8047416226202</v>
      </c>
      <c r="H56" s="10">
        <v>2836846</v>
      </c>
      <c r="I56" s="10">
        <f t="shared" si="47"/>
        <v>145.57633293990867</v>
      </c>
      <c r="J56" s="10">
        <v>3174079</v>
      </c>
      <c r="K56" s="10">
        <f t="shared" si="29"/>
        <v>162.88186996459177</v>
      </c>
      <c r="L56" s="10">
        <v>360822</v>
      </c>
      <c r="M56" s="10">
        <f t="shared" si="30"/>
        <v>18.516036331913583</v>
      </c>
      <c r="N56" s="10">
        <v>9331293</v>
      </c>
      <c r="O56" s="10">
        <f t="shared" si="31"/>
        <v>478.84707753887204</v>
      </c>
      <c r="P56" s="11">
        <f t="shared" si="22"/>
        <v>89572487</v>
      </c>
      <c r="Q56" s="12">
        <f t="shared" si="32"/>
        <v>4596.525221942834</v>
      </c>
      <c r="R56" s="10">
        <v>4635267</v>
      </c>
      <c r="S56" s="10">
        <f t="shared" si="33"/>
        <v>237.86457638425617</v>
      </c>
      <c r="T56" s="10">
        <v>6565938</v>
      </c>
      <c r="U56" s="10">
        <f t="shared" si="34"/>
        <v>336.9393954944322</v>
      </c>
      <c r="V56" s="13">
        <f t="shared" si="23"/>
        <v>100773692</v>
      </c>
      <c r="W56" s="14">
        <f t="shared" si="35"/>
        <v>5171.3291938215225</v>
      </c>
      <c r="X56" s="10">
        <v>7116634</v>
      </c>
      <c r="Y56" s="10">
        <f t="shared" si="36"/>
        <v>365.1990557807769</v>
      </c>
      <c r="Z56" s="10">
        <v>1277254</v>
      </c>
      <c r="AA56" s="10">
        <f t="shared" si="37"/>
        <v>65.54390106224663</v>
      </c>
      <c r="AB56" s="10">
        <v>1459364</v>
      </c>
      <c r="AC56" s="10">
        <f t="shared" si="38"/>
        <v>74.88910555755119</v>
      </c>
      <c r="AD56" s="10">
        <v>12377957</v>
      </c>
      <c r="AE56" s="10">
        <f t="shared" si="39"/>
        <v>635.1904859650023</v>
      </c>
      <c r="AF56" s="10">
        <v>10924416</v>
      </c>
      <c r="AG56" s="10">
        <f t="shared" si="40"/>
        <v>560.6001950017961</v>
      </c>
      <c r="AH56" s="10">
        <v>10671305</v>
      </c>
      <c r="AI56" s="10">
        <f t="shared" si="41"/>
        <v>547.6114845794632</v>
      </c>
      <c r="AJ56" s="10">
        <v>0</v>
      </c>
      <c r="AK56" s="10">
        <f t="shared" si="15"/>
        <v>0</v>
      </c>
      <c r="AL56" s="10">
        <v>48270</v>
      </c>
      <c r="AM56" s="10">
        <f t="shared" si="16"/>
        <v>2.4770359726997486</v>
      </c>
      <c r="AN56" s="10">
        <v>1563521</v>
      </c>
      <c r="AO56" s="10">
        <f t="shared" si="42"/>
        <v>80.23405347154514</v>
      </c>
      <c r="AP56" s="16">
        <f t="shared" si="24"/>
        <v>45438721</v>
      </c>
      <c r="AQ56" s="16">
        <f t="shared" si="43"/>
        <v>2331.7453173910812</v>
      </c>
      <c r="AR56" s="10">
        <v>3846985</v>
      </c>
      <c r="AS56" s="10">
        <f t="shared" si="44"/>
        <v>197.41289064504542</v>
      </c>
      <c r="AT56" s="10">
        <v>7532259</v>
      </c>
      <c r="AU56" s="10">
        <f t="shared" si="45"/>
        <v>386.5273772258429</v>
      </c>
      <c r="AV56" s="18">
        <f t="shared" si="25"/>
        <v>157591657</v>
      </c>
      <c r="AW56" s="18">
        <f t="shared" si="46"/>
        <v>8087.014779083492</v>
      </c>
    </row>
    <row r="57" spans="1:49" ht="12.75">
      <c r="A57" s="30">
        <v>54</v>
      </c>
      <c r="B57" s="125" t="s">
        <v>131</v>
      </c>
      <c r="C57" s="119">
        <v>812</v>
      </c>
      <c r="D57" s="10">
        <v>2086823</v>
      </c>
      <c r="E57" s="10">
        <f t="shared" si="27"/>
        <v>2569.979064039409</v>
      </c>
      <c r="F57" s="10">
        <v>1539703</v>
      </c>
      <c r="G57" s="10">
        <f t="shared" si="28"/>
        <v>1896.185960591133</v>
      </c>
      <c r="H57" s="10">
        <v>254088</v>
      </c>
      <c r="I57" s="10">
        <f t="shared" si="47"/>
        <v>312.9162561576355</v>
      </c>
      <c r="J57" s="10">
        <v>429211</v>
      </c>
      <c r="K57" s="10">
        <f t="shared" si="29"/>
        <v>528.5849753694581</v>
      </c>
      <c r="L57" s="10">
        <v>1800</v>
      </c>
      <c r="M57" s="10">
        <f t="shared" si="30"/>
        <v>2.2167487684729066</v>
      </c>
      <c r="N57" s="10">
        <v>628757</v>
      </c>
      <c r="O57" s="10">
        <f t="shared" si="31"/>
        <v>774.3312807881773</v>
      </c>
      <c r="P57" s="11">
        <f t="shared" si="22"/>
        <v>4940382</v>
      </c>
      <c r="Q57" s="12">
        <f t="shared" si="32"/>
        <v>6084.214285714285</v>
      </c>
      <c r="R57" s="10">
        <v>522218</v>
      </c>
      <c r="S57" s="10">
        <f t="shared" si="33"/>
        <v>643.1256157635468</v>
      </c>
      <c r="T57" s="10">
        <v>764198</v>
      </c>
      <c r="U57" s="10">
        <f t="shared" si="34"/>
        <v>941.1305418719212</v>
      </c>
      <c r="V57" s="13">
        <f t="shared" si="23"/>
        <v>6226798</v>
      </c>
      <c r="W57" s="14">
        <f t="shared" si="35"/>
        <v>7668.470443349754</v>
      </c>
      <c r="X57" s="10">
        <v>403281</v>
      </c>
      <c r="Y57" s="10">
        <f t="shared" si="36"/>
        <v>496.65147783251234</v>
      </c>
      <c r="Z57" s="10">
        <v>291691</v>
      </c>
      <c r="AA57" s="10">
        <f t="shared" si="37"/>
        <v>359.22536945812806</v>
      </c>
      <c r="AB57" s="10">
        <v>289672</v>
      </c>
      <c r="AC57" s="10">
        <f t="shared" si="38"/>
        <v>356.7389162561576</v>
      </c>
      <c r="AD57" s="10">
        <v>748832</v>
      </c>
      <c r="AE57" s="10">
        <f t="shared" si="39"/>
        <v>922.2068965517242</v>
      </c>
      <c r="AF57" s="10">
        <v>663413</v>
      </c>
      <c r="AG57" s="10">
        <f t="shared" si="40"/>
        <v>817.0110837438424</v>
      </c>
      <c r="AH57" s="10">
        <v>522703</v>
      </c>
      <c r="AI57" s="10">
        <f t="shared" si="41"/>
        <v>643.7229064039409</v>
      </c>
      <c r="AJ57" s="10">
        <v>0</v>
      </c>
      <c r="AK57" s="10">
        <f t="shared" si="15"/>
        <v>0</v>
      </c>
      <c r="AL57" s="10">
        <v>3461</v>
      </c>
      <c r="AM57" s="10">
        <f t="shared" si="16"/>
        <v>4.262315270935961</v>
      </c>
      <c r="AN57" s="10">
        <v>0</v>
      </c>
      <c r="AO57" s="10">
        <f t="shared" si="42"/>
        <v>0</v>
      </c>
      <c r="AP57" s="16">
        <f t="shared" si="24"/>
        <v>2923053</v>
      </c>
      <c r="AQ57" s="16">
        <f t="shared" si="43"/>
        <v>3599.8189655172414</v>
      </c>
      <c r="AR57" s="10">
        <v>142646</v>
      </c>
      <c r="AS57" s="10">
        <f t="shared" si="44"/>
        <v>175.67241379310346</v>
      </c>
      <c r="AT57" s="10">
        <v>73067</v>
      </c>
      <c r="AU57" s="10">
        <f t="shared" si="45"/>
        <v>89.98399014778325</v>
      </c>
      <c r="AV57" s="18">
        <f t="shared" si="25"/>
        <v>9365564</v>
      </c>
      <c r="AW57" s="18">
        <f t="shared" si="46"/>
        <v>11533.945812807882</v>
      </c>
    </row>
    <row r="58" spans="1:49" ht="12.75">
      <c r="A58" s="31">
        <v>55</v>
      </c>
      <c r="B58" s="127" t="s">
        <v>132</v>
      </c>
      <c r="C58" s="120">
        <v>18911</v>
      </c>
      <c r="D58" s="19">
        <v>60906653</v>
      </c>
      <c r="E58" s="19">
        <f t="shared" si="27"/>
        <v>3220.6997514674</v>
      </c>
      <c r="F58" s="19">
        <v>21309730</v>
      </c>
      <c r="G58" s="19">
        <f t="shared" si="28"/>
        <v>1126.8431071862938</v>
      </c>
      <c r="H58" s="19">
        <v>4081240</v>
      </c>
      <c r="I58" s="19">
        <f t="shared" si="47"/>
        <v>215.81301887790175</v>
      </c>
      <c r="J58" s="19">
        <v>5179116</v>
      </c>
      <c r="K58" s="19">
        <f t="shared" si="29"/>
        <v>273.8679075670245</v>
      </c>
      <c r="L58" s="19">
        <v>460956</v>
      </c>
      <c r="M58" s="19">
        <f t="shared" si="30"/>
        <v>24.37501982972873</v>
      </c>
      <c r="N58" s="19">
        <v>6803161</v>
      </c>
      <c r="O58" s="19">
        <f t="shared" si="31"/>
        <v>359.74623235154144</v>
      </c>
      <c r="P58" s="20">
        <f>D58+F58+H58+J58+L58+N58</f>
        <v>98740856</v>
      </c>
      <c r="Q58" s="21">
        <f t="shared" si="32"/>
        <v>5221.34503727989</v>
      </c>
      <c r="R58" s="19">
        <v>7084839</v>
      </c>
      <c r="S58" s="19">
        <f t="shared" si="33"/>
        <v>374.64116122891437</v>
      </c>
      <c r="T58" s="19">
        <v>8702653</v>
      </c>
      <c r="U58" s="19">
        <f t="shared" si="34"/>
        <v>460.18999524086513</v>
      </c>
      <c r="V58" s="22">
        <f t="shared" si="23"/>
        <v>114528348</v>
      </c>
      <c r="W58" s="23">
        <f t="shared" si="35"/>
        <v>6056.176193749669</v>
      </c>
      <c r="X58" s="19">
        <v>7177645</v>
      </c>
      <c r="Y58" s="19">
        <f t="shared" si="36"/>
        <v>379.5486753741209</v>
      </c>
      <c r="Z58" s="19">
        <v>1430795</v>
      </c>
      <c r="AA58" s="19">
        <f t="shared" si="37"/>
        <v>75.65940457934535</v>
      </c>
      <c r="AB58" s="19">
        <v>1584066</v>
      </c>
      <c r="AC58" s="19">
        <f t="shared" si="38"/>
        <v>83.76426418486595</v>
      </c>
      <c r="AD58" s="19">
        <v>12464081</v>
      </c>
      <c r="AE58" s="19">
        <f t="shared" si="39"/>
        <v>659.0915869070911</v>
      </c>
      <c r="AF58" s="19">
        <v>8234022</v>
      </c>
      <c r="AG58" s="19">
        <f t="shared" si="40"/>
        <v>435.40912696314314</v>
      </c>
      <c r="AH58" s="19">
        <v>9774959</v>
      </c>
      <c r="AI58" s="19">
        <f t="shared" si="41"/>
        <v>516.8927608270319</v>
      </c>
      <c r="AJ58" s="19">
        <v>0</v>
      </c>
      <c r="AK58" s="19">
        <f t="shared" si="15"/>
        <v>0</v>
      </c>
      <c r="AL58" s="19">
        <v>68923</v>
      </c>
      <c r="AM58" s="19">
        <f t="shared" si="16"/>
        <v>3.6445983818941357</v>
      </c>
      <c r="AN58" s="19">
        <v>1128354</v>
      </c>
      <c r="AO58" s="19">
        <f t="shared" si="42"/>
        <v>59.66654328168791</v>
      </c>
      <c r="AP58" s="24">
        <f t="shared" si="24"/>
        <v>41862845</v>
      </c>
      <c r="AQ58" s="25">
        <f t="shared" si="43"/>
        <v>2213.6769604991805</v>
      </c>
      <c r="AR58" s="19">
        <v>6799662</v>
      </c>
      <c r="AS58" s="19">
        <f t="shared" si="44"/>
        <v>359.5612077626778</v>
      </c>
      <c r="AT58" s="19">
        <v>669847</v>
      </c>
      <c r="AU58" s="19">
        <f t="shared" si="45"/>
        <v>35.42102480038073</v>
      </c>
      <c r="AV58" s="26">
        <f t="shared" si="25"/>
        <v>163860702</v>
      </c>
      <c r="AW58" s="26">
        <f t="shared" si="46"/>
        <v>8664.835386811908</v>
      </c>
    </row>
    <row r="59" spans="1:49" ht="12.75">
      <c r="A59" s="30">
        <v>56</v>
      </c>
      <c r="B59" s="126" t="s">
        <v>133</v>
      </c>
      <c r="C59" s="121">
        <v>3072</v>
      </c>
      <c r="D59" s="10">
        <v>8788241</v>
      </c>
      <c r="E59" s="10">
        <f t="shared" si="27"/>
        <v>2860.7555338541665</v>
      </c>
      <c r="F59" s="10">
        <v>2651862</v>
      </c>
      <c r="G59" s="10">
        <f t="shared" si="28"/>
        <v>863.236328125</v>
      </c>
      <c r="H59" s="10">
        <v>720607</v>
      </c>
      <c r="I59" s="10">
        <f t="shared" si="47"/>
        <v>234.57259114583334</v>
      </c>
      <c r="J59" s="10">
        <v>590596</v>
      </c>
      <c r="K59" s="10">
        <f t="shared" si="29"/>
        <v>192.25130208333334</v>
      </c>
      <c r="L59" s="10">
        <v>69166</v>
      </c>
      <c r="M59" s="10">
        <f t="shared" si="30"/>
        <v>22.514973958333332</v>
      </c>
      <c r="N59" s="10">
        <v>1502334</v>
      </c>
      <c r="O59" s="10">
        <f t="shared" si="31"/>
        <v>489.041015625</v>
      </c>
      <c r="P59" s="11">
        <f t="shared" si="22"/>
        <v>14322806</v>
      </c>
      <c r="Q59" s="12">
        <f t="shared" si="32"/>
        <v>4662.371744791667</v>
      </c>
      <c r="R59" s="10">
        <v>746617</v>
      </c>
      <c r="S59" s="10">
        <f t="shared" si="33"/>
        <v>243.03938802083334</v>
      </c>
      <c r="T59" s="10">
        <v>1618761</v>
      </c>
      <c r="U59" s="10">
        <f t="shared" si="34"/>
        <v>526.9404296875</v>
      </c>
      <c r="V59" s="13">
        <f t="shared" si="23"/>
        <v>16688184</v>
      </c>
      <c r="W59" s="14">
        <f t="shared" si="35"/>
        <v>5432.3515625</v>
      </c>
      <c r="X59" s="10">
        <v>850031</v>
      </c>
      <c r="Y59" s="10">
        <f t="shared" si="36"/>
        <v>276.7027994791667</v>
      </c>
      <c r="Z59" s="10">
        <v>689396</v>
      </c>
      <c r="AA59" s="10">
        <f t="shared" si="37"/>
        <v>224.41276041666666</v>
      </c>
      <c r="AB59" s="10">
        <v>300977</v>
      </c>
      <c r="AC59" s="10">
        <f t="shared" si="38"/>
        <v>97.97428385416667</v>
      </c>
      <c r="AD59" s="10">
        <v>2229512</v>
      </c>
      <c r="AE59" s="10">
        <f t="shared" si="39"/>
        <v>725.7526041666666</v>
      </c>
      <c r="AF59" s="10">
        <v>2435542</v>
      </c>
      <c r="AG59" s="10">
        <f t="shared" si="40"/>
        <v>792.8196614583334</v>
      </c>
      <c r="AH59" s="10">
        <v>1852511</v>
      </c>
      <c r="AI59" s="10">
        <f t="shared" si="41"/>
        <v>603.0309244791666</v>
      </c>
      <c r="AJ59" s="10">
        <v>0</v>
      </c>
      <c r="AK59" s="10">
        <f t="shared" si="15"/>
        <v>0</v>
      </c>
      <c r="AL59" s="10">
        <v>12605</v>
      </c>
      <c r="AM59" s="10">
        <f t="shared" si="16"/>
        <v>4.103190104166667</v>
      </c>
      <c r="AN59" s="10">
        <v>84790</v>
      </c>
      <c r="AO59" s="10">
        <f t="shared" si="42"/>
        <v>27.600911458333332</v>
      </c>
      <c r="AP59" s="16">
        <f t="shared" si="24"/>
        <v>8455364</v>
      </c>
      <c r="AQ59" s="16">
        <f t="shared" si="43"/>
        <v>2752.3971354166665</v>
      </c>
      <c r="AR59" s="10">
        <v>366135</v>
      </c>
      <c r="AS59" s="10">
        <f t="shared" si="44"/>
        <v>119.1845703125</v>
      </c>
      <c r="AT59" s="10">
        <v>0</v>
      </c>
      <c r="AU59" s="10">
        <f t="shared" si="45"/>
        <v>0</v>
      </c>
      <c r="AV59" s="28">
        <f t="shared" si="25"/>
        <v>25509683</v>
      </c>
      <c r="AW59" s="18">
        <f t="shared" si="46"/>
        <v>8303.933268229166</v>
      </c>
    </row>
    <row r="60" spans="1:49" ht="12.75">
      <c r="A60" s="30">
        <v>57</v>
      </c>
      <c r="B60" s="125" t="s">
        <v>134</v>
      </c>
      <c r="C60" s="119">
        <v>8986</v>
      </c>
      <c r="D60" s="10">
        <v>28641544</v>
      </c>
      <c r="E60" s="10">
        <f t="shared" si="27"/>
        <v>3187.351880703316</v>
      </c>
      <c r="F60" s="10">
        <v>8579048</v>
      </c>
      <c r="G60" s="10">
        <f t="shared" si="28"/>
        <v>954.7126641442244</v>
      </c>
      <c r="H60" s="10">
        <v>1952144</v>
      </c>
      <c r="I60" s="10">
        <f t="shared" si="47"/>
        <v>217.2428221678166</v>
      </c>
      <c r="J60" s="10">
        <v>165557</v>
      </c>
      <c r="K60" s="10">
        <f t="shared" si="29"/>
        <v>18.42388159359003</v>
      </c>
      <c r="L60" s="10">
        <v>115482</v>
      </c>
      <c r="M60" s="10">
        <f t="shared" si="30"/>
        <v>12.851324282216781</v>
      </c>
      <c r="N60" s="10">
        <v>3935712</v>
      </c>
      <c r="O60" s="10">
        <f t="shared" si="31"/>
        <v>437.982639661696</v>
      </c>
      <c r="P60" s="11">
        <f t="shared" si="22"/>
        <v>43389487</v>
      </c>
      <c r="Q60" s="12">
        <f t="shared" si="32"/>
        <v>4828.56521255286</v>
      </c>
      <c r="R60" s="10">
        <v>3464271</v>
      </c>
      <c r="S60" s="10">
        <f t="shared" si="33"/>
        <v>385.5186957489428</v>
      </c>
      <c r="T60" s="10">
        <v>3355317</v>
      </c>
      <c r="U60" s="10">
        <f t="shared" si="34"/>
        <v>373.3938348542177</v>
      </c>
      <c r="V60" s="13">
        <f t="shared" si="23"/>
        <v>50209075</v>
      </c>
      <c r="W60" s="14">
        <f t="shared" si="35"/>
        <v>5587.477743156021</v>
      </c>
      <c r="X60" s="10">
        <v>3367624</v>
      </c>
      <c r="Y60" s="10">
        <f t="shared" si="36"/>
        <v>374.7634097484977</v>
      </c>
      <c r="Z60" s="10">
        <v>2146981</v>
      </c>
      <c r="AA60" s="10">
        <f t="shared" si="37"/>
        <v>238.9251057200089</v>
      </c>
      <c r="AB60" s="10">
        <v>624704</v>
      </c>
      <c r="AC60" s="10">
        <f t="shared" si="38"/>
        <v>69.51969730692188</v>
      </c>
      <c r="AD60" s="10">
        <v>7510615</v>
      </c>
      <c r="AE60" s="10">
        <f t="shared" si="39"/>
        <v>835.8129312263521</v>
      </c>
      <c r="AF60" s="10">
        <v>4169787</v>
      </c>
      <c r="AG60" s="10">
        <f t="shared" si="40"/>
        <v>464.03149343423104</v>
      </c>
      <c r="AH60" s="10">
        <v>3987270</v>
      </c>
      <c r="AI60" s="10">
        <f t="shared" si="41"/>
        <v>443.7202314711774</v>
      </c>
      <c r="AJ60" s="10">
        <v>0</v>
      </c>
      <c r="AK60" s="10">
        <f t="shared" si="15"/>
        <v>0</v>
      </c>
      <c r="AL60" s="10">
        <v>27645</v>
      </c>
      <c r="AM60" s="10">
        <f t="shared" si="16"/>
        <v>3.076452259069664</v>
      </c>
      <c r="AN60" s="10">
        <v>499036</v>
      </c>
      <c r="AO60" s="10">
        <f t="shared" si="42"/>
        <v>55.53483196082796</v>
      </c>
      <c r="AP60" s="16">
        <f t="shared" si="24"/>
        <v>22333662</v>
      </c>
      <c r="AQ60" s="16">
        <f t="shared" si="43"/>
        <v>2485.3841531270864</v>
      </c>
      <c r="AR60" s="10">
        <v>6162981</v>
      </c>
      <c r="AS60" s="10">
        <f t="shared" si="44"/>
        <v>685.8425328288449</v>
      </c>
      <c r="AT60" s="10">
        <v>407451</v>
      </c>
      <c r="AU60" s="10">
        <f t="shared" si="45"/>
        <v>45.34286668150456</v>
      </c>
      <c r="AV60" s="18">
        <f t="shared" si="25"/>
        <v>79113169</v>
      </c>
      <c r="AW60" s="18">
        <f>AV60/$C60</f>
        <v>8804.047295793456</v>
      </c>
    </row>
    <row r="61" spans="1:49" ht="12.75">
      <c r="A61" s="30">
        <v>58</v>
      </c>
      <c r="B61" s="125" t="s">
        <v>135</v>
      </c>
      <c r="C61" s="119">
        <v>9608</v>
      </c>
      <c r="D61" s="10">
        <v>28597243</v>
      </c>
      <c r="E61" s="10">
        <f t="shared" si="27"/>
        <v>2976.399146544546</v>
      </c>
      <c r="F61" s="10">
        <v>11779468</v>
      </c>
      <c r="G61" s="10">
        <f t="shared" si="28"/>
        <v>1226.0062447960033</v>
      </c>
      <c r="H61" s="10">
        <v>2168623</v>
      </c>
      <c r="I61" s="10">
        <f t="shared" si="47"/>
        <v>225.71013738551207</v>
      </c>
      <c r="J61" s="10">
        <v>1205428</v>
      </c>
      <c r="K61" s="10">
        <f t="shared" si="29"/>
        <v>125.4608659450458</v>
      </c>
      <c r="L61" s="10">
        <v>153932</v>
      </c>
      <c r="M61" s="10">
        <f t="shared" si="30"/>
        <v>16.021232306411324</v>
      </c>
      <c r="N61" s="10">
        <v>4124088</v>
      </c>
      <c r="O61" s="10">
        <f t="shared" si="31"/>
        <v>429.23480432972525</v>
      </c>
      <c r="P61" s="11">
        <f t="shared" si="22"/>
        <v>48028782</v>
      </c>
      <c r="Q61" s="12">
        <f t="shared" si="32"/>
        <v>4998.832431307244</v>
      </c>
      <c r="R61" s="10">
        <v>3250455</v>
      </c>
      <c r="S61" s="10">
        <f t="shared" si="33"/>
        <v>338.30713988343047</v>
      </c>
      <c r="T61" s="10">
        <v>2852519</v>
      </c>
      <c r="U61" s="10">
        <f t="shared" si="34"/>
        <v>296.889987510408</v>
      </c>
      <c r="V61" s="13">
        <f t="shared" si="23"/>
        <v>54131756</v>
      </c>
      <c r="W61" s="14">
        <f t="shared" si="35"/>
        <v>5634.029558701082</v>
      </c>
      <c r="X61" s="10">
        <v>4441296</v>
      </c>
      <c r="Y61" s="10">
        <f t="shared" si="36"/>
        <v>462.24979184013324</v>
      </c>
      <c r="Z61" s="10">
        <v>1766788</v>
      </c>
      <c r="AA61" s="10">
        <f t="shared" si="37"/>
        <v>183.8871773522065</v>
      </c>
      <c r="AB61" s="10">
        <v>549512</v>
      </c>
      <c r="AC61" s="10">
        <f t="shared" si="38"/>
        <v>57.19317235636969</v>
      </c>
      <c r="AD61" s="10">
        <v>7487516</v>
      </c>
      <c r="AE61" s="10">
        <f t="shared" si="39"/>
        <v>779.3001665278935</v>
      </c>
      <c r="AF61" s="10">
        <v>6143450</v>
      </c>
      <c r="AG61" s="10">
        <f t="shared" si="40"/>
        <v>639.4098667776852</v>
      </c>
      <c r="AH61" s="10">
        <v>5880422</v>
      </c>
      <c r="AI61" s="10">
        <f t="shared" si="41"/>
        <v>612.0339300582848</v>
      </c>
      <c r="AJ61" s="10">
        <v>35236</v>
      </c>
      <c r="AK61" s="10">
        <f t="shared" si="15"/>
        <v>3.667360532889259</v>
      </c>
      <c r="AL61" s="10">
        <v>20295</v>
      </c>
      <c r="AM61" s="10">
        <f t="shared" si="16"/>
        <v>2.112302248126561</v>
      </c>
      <c r="AN61" s="10">
        <v>775893</v>
      </c>
      <c r="AO61" s="10">
        <f t="shared" si="42"/>
        <v>80.75489175686927</v>
      </c>
      <c r="AP61" s="16">
        <f>X61+Z61+AB61+AD61+AF61+AH61+AJ61+AL61+AN61</f>
        <v>27100408</v>
      </c>
      <c r="AQ61" s="16">
        <f t="shared" si="43"/>
        <v>2820.608659450458</v>
      </c>
      <c r="AR61" s="10">
        <v>2080525</v>
      </c>
      <c r="AS61" s="10">
        <f t="shared" si="44"/>
        <v>216.5409034138218</v>
      </c>
      <c r="AT61" s="10">
        <v>2159483</v>
      </c>
      <c r="AU61" s="10">
        <f t="shared" si="45"/>
        <v>224.75884679433804</v>
      </c>
      <c r="AV61" s="18">
        <f>V61+AP61+AR61+AT61</f>
        <v>85472172</v>
      </c>
      <c r="AW61" s="18">
        <f t="shared" si="46"/>
        <v>8895.9379683597</v>
      </c>
    </row>
    <row r="62" spans="1:49" ht="12.75">
      <c r="A62" s="30">
        <v>59</v>
      </c>
      <c r="B62" s="125" t="s">
        <v>136</v>
      </c>
      <c r="C62" s="119">
        <v>5159</v>
      </c>
      <c r="D62" s="10">
        <v>15501988</v>
      </c>
      <c r="E62" s="10">
        <f t="shared" si="27"/>
        <v>3004.8435743361115</v>
      </c>
      <c r="F62" s="10">
        <v>5861450</v>
      </c>
      <c r="G62" s="10">
        <f t="shared" si="28"/>
        <v>1136.1601085481682</v>
      </c>
      <c r="H62" s="10">
        <v>1279928</v>
      </c>
      <c r="I62" s="10">
        <f t="shared" si="47"/>
        <v>248.09614266330684</v>
      </c>
      <c r="J62" s="10">
        <v>290987</v>
      </c>
      <c r="K62" s="10">
        <f t="shared" si="29"/>
        <v>56.40376041868579</v>
      </c>
      <c r="L62" s="10">
        <v>132861</v>
      </c>
      <c r="M62" s="10">
        <f t="shared" si="30"/>
        <v>25.753246753246753</v>
      </c>
      <c r="N62" s="10">
        <v>3997394</v>
      </c>
      <c r="O62" s="10">
        <f t="shared" si="31"/>
        <v>774.8389222717581</v>
      </c>
      <c r="P62" s="11">
        <f t="shared" si="22"/>
        <v>27064608</v>
      </c>
      <c r="Q62" s="12">
        <f t="shared" si="32"/>
        <v>5246.095754991277</v>
      </c>
      <c r="R62" s="10">
        <v>1562274</v>
      </c>
      <c r="S62" s="10">
        <f t="shared" si="33"/>
        <v>302.8249660786974</v>
      </c>
      <c r="T62" s="10">
        <v>2895507</v>
      </c>
      <c r="U62" s="10">
        <f t="shared" si="34"/>
        <v>561.2535375072689</v>
      </c>
      <c r="V62" s="13">
        <f t="shared" si="23"/>
        <v>31522389</v>
      </c>
      <c r="W62" s="14">
        <f t="shared" si="35"/>
        <v>6110.174258577244</v>
      </c>
      <c r="X62" s="10">
        <v>2443040</v>
      </c>
      <c r="Y62" s="10">
        <f t="shared" si="36"/>
        <v>473.54913742973446</v>
      </c>
      <c r="Z62" s="10">
        <v>1017540</v>
      </c>
      <c r="AA62" s="10">
        <f t="shared" si="37"/>
        <v>197.23589842992828</v>
      </c>
      <c r="AB62" s="10">
        <v>370549</v>
      </c>
      <c r="AC62" s="10">
        <f t="shared" si="38"/>
        <v>71.82574142275635</v>
      </c>
      <c r="AD62" s="10">
        <v>3955118</v>
      </c>
      <c r="AE62" s="10">
        <f t="shared" si="39"/>
        <v>766.6443109129676</v>
      </c>
      <c r="AF62" s="10">
        <v>3322097</v>
      </c>
      <c r="AG62" s="10">
        <f t="shared" si="40"/>
        <v>643.9420430315953</v>
      </c>
      <c r="AH62" s="10">
        <v>3367019</v>
      </c>
      <c r="AI62" s="10">
        <f t="shared" si="41"/>
        <v>652.6495444853654</v>
      </c>
      <c r="AJ62" s="10">
        <v>0</v>
      </c>
      <c r="AK62" s="10">
        <f t="shared" si="15"/>
        <v>0</v>
      </c>
      <c r="AL62" s="10">
        <v>30951</v>
      </c>
      <c r="AM62" s="10">
        <f t="shared" si="16"/>
        <v>5.999418491955805</v>
      </c>
      <c r="AN62" s="10">
        <v>0</v>
      </c>
      <c r="AO62" s="10">
        <f t="shared" si="42"/>
        <v>0</v>
      </c>
      <c r="AP62" s="16">
        <f t="shared" si="24"/>
        <v>14506314</v>
      </c>
      <c r="AQ62" s="16">
        <f t="shared" si="43"/>
        <v>2811.846094204303</v>
      </c>
      <c r="AR62" s="10">
        <v>6081242</v>
      </c>
      <c r="AS62" s="10">
        <f t="shared" si="44"/>
        <v>1178.7637138980422</v>
      </c>
      <c r="AT62" s="10">
        <v>1893986</v>
      </c>
      <c r="AU62" s="10">
        <f t="shared" si="45"/>
        <v>367.12269819732506</v>
      </c>
      <c r="AV62" s="18">
        <f>V62+AP62+AR62+AT62</f>
        <v>54003931</v>
      </c>
      <c r="AW62" s="18">
        <f t="shared" si="46"/>
        <v>10467.906764876914</v>
      </c>
    </row>
    <row r="63" spans="1:49" ht="12.75">
      <c r="A63" s="31">
        <v>60</v>
      </c>
      <c r="B63" s="127" t="s">
        <v>137</v>
      </c>
      <c r="C63" s="120">
        <v>7435</v>
      </c>
      <c r="D63" s="19">
        <v>22176539</v>
      </c>
      <c r="E63" s="19">
        <f t="shared" si="27"/>
        <v>2982.7221250840616</v>
      </c>
      <c r="F63" s="19">
        <v>8352593</v>
      </c>
      <c r="G63" s="19">
        <f t="shared" si="28"/>
        <v>1123.4153328850034</v>
      </c>
      <c r="H63" s="19">
        <v>1449319</v>
      </c>
      <c r="I63" s="19">
        <f t="shared" si="47"/>
        <v>194.93194351042368</v>
      </c>
      <c r="J63" s="19">
        <v>665925</v>
      </c>
      <c r="K63" s="19">
        <f t="shared" si="29"/>
        <v>89.56624075319435</v>
      </c>
      <c r="L63" s="19">
        <v>150716</v>
      </c>
      <c r="M63" s="19">
        <f t="shared" si="30"/>
        <v>20.27114996637525</v>
      </c>
      <c r="N63" s="19">
        <v>2572908</v>
      </c>
      <c r="O63" s="19">
        <f t="shared" si="31"/>
        <v>346.0535305985205</v>
      </c>
      <c r="P63" s="20">
        <f t="shared" si="22"/>
        <v>35368000</v>
      </c>
      <c r="Q63" s="21">
        <f t="shared" si="32"/>
        <v>4756.9603227975795</v>
      </c>
      <c r="R63" s="19">
        <v>2506135</v>
      </c>
      <c r="S63" s="19">
        <f t="shared" si="33"/>
        <v>337.07262945527907</v>
      </c>
      <c r="T63" s="19">
        <v>3327213</v>
      </c>
      <c r="U63" s="19">
        <f t="shared" si="34"/>
        <v>447.5067921990585</v>
      </c>
      <c r="V63" s="22">
        <f t="shared" si="23"/>
        <v>41201348</v>
      </c>
      <c r="W63" s="23">
        <f t="shared" si="35"/>
        <v>5541.539744451917</v>
      </c>
      <c r="X63" s="19">
        <v>3113151</v>
      </c>
      <c r="Y63" s="19">
        <f t="shared" si="36"/>
        <v>418.7156691324815</v>
      </c>
      <c r="Z63" s="19">
        <v>1234674</v>
      </c>
      <c r="AA63" s="19">
        <f t="shared" si="37"/>
        <v>166.0624075319435</v>
      </c>
      <c r="AB63" s="19">
        <v>566001</v>
      </c>
      <c r="AC63" s="19">
        <f t="shared" si="38"/>
        <v>76.12656355077337</v>
      </c>
      <c r="AD63" s="19">
        <v>4465231</v>
      </c>
      <c r="AE63" s="19">
        <f t="shared" si="39"/>
        <v>600.5690652320108</v>
      </c>
      <c r="AF63" s="19">
        <v>3291814</v>
      </c>
      <c r="AG63" s="19">
        <f t="shared" si="40"/>
        <v>442.74566240753194</v>
      </c>
      <c r="AH63" s="19">
        <v>4345497</v>
      </c>
      <c r="AI63" s="19">
        <f t="shared" si="41"/>
        <v>584.4649630127774</v>
      </c>
      <c r="AJ63" s="19">
        <v>0</v>
      </c>
      <c r="AK63" s="19">
        <f t="shared" si="15"/>
        <v>0</v>
      </c>
      <c r="AL63" s="19">
        <v>6375</v>
      </c>
      <c r="AM63" s="19">
        <f t="shared" si="16"/>
        <v>0.8574310692669805</v>
      </c>
      <c r="AN63" s="19">
        <v>214312</v>
      </c>
      <c r="AO63" s="19">
        <f t="shared" si="42"/>
        <v>28.824747814391394</v>
      </c>
      <c r="AP63" s="24">
        <f t="shared" si="24"/>
        <v>17237055</v>
      </c>
      <c r="AQ63" s="25">
        <f t="shared" si="43"/>
        <v>2318.366509751177</v>
      </c>
      <c r="AR63" s="19">
        <v>25532699</v>
      </c>
      <c r="AS63" s="19">
        <f t="shared" si="44"/>
        <v>3434.122259583053</v>
      </c>
      <c r="AT63" s="19">
        <v>5352587</v>
      </c>
      <c r="AU63" s="19">
        <f t="shared" si="45"/>
        <v>719.9175521183591</v>
      </c>
      <c r="AV63" s="26">
        <f t="shared" si="25"/>
        <v>89323689</v>
      </c>
      <c r="AW63" s="26">
        <f t="shared" si="46"/>
        <v>12013.946065904505</v>
      </c>
    </row>
    <row r="64" spans="1:49" ht="12.75">
      <c r="A64" s="30">
        <v>61</v>
      </c>
      <c r="B64" s="126" t="s">
        <v>138</v>
      </c>
      <c r="C64" s="121">
        <v>3577</v>
      </c>
      <c r="D64" s="10">
        <v>9539883</v>
      </c>
      <c r="E64" s="10">
        <f t="shared" si="27"/>
        <v>2667.0067095331283</v>
      </c>
      <c r="F64" s="10">
        <v>3609959</v>
      </c>
      <c r="G64" s="10">
        <f t="shared" si="28"/>
        <v>1009.2141459323456</v>
      </c>
      <c r="H64" s="10">
        <v>698707</v>
      </c>
      <c r="I64" s="10">
        <f t="shared" si="47"/>
        <v>195.33324014537322</v>
      </c>
      <c r="J64" s="10">
        <v>1772084</v>
      </c>
      <c r="K64" s="10">
        <f t="shared" si="29"/>
        <v>495.41067934022925</v>
      </c>
      <c r="L64" s="10">
        <v>19653</v>
      </c>
      <c r="M64" s="10">
        <f t="shared" si="30"/>
        <v>5.494268940452893</v>
      </c>
      <c r="N64" s="10">
        <v>2536513</v>
      </c>
      <c r="O64" s="10">
        <f t="shared" si="31"/>
        <v>709.1174168297456</v>
      </c>
      <c r="P64" s="11">
        <f t="shared" si="22"/>
        <v>18176799</v>
      </c>
      <c r="Q64" s="12">
        <f t="shared" si="32"/>
        <v>5081.576460721275</v>
      </c>
      <c r="R64" s="10">
        <v>1191519</v>
      </c>
      <c r="S64" s="10">
        <f t="shared" si="33"/>
        <v>333.10567514677103</v>
      </c>
      <c r="T64" s="10">
        <v>1594240</v>
      </c>
      <c r="U64" s="10">
        <f t="shared" si="34"/>
        <v>445.69192060385797</v>
      </c>
      <c r="V64" s="13">
        <f t="shared" si="23"/>
        <v>20962558</v>
      </c>
      <c r="W64" s="14">
        <f t="shared" si="35"/>
        <v>5860.374056471904</v>
      </c>
      <c r="X64" s="10">
        <v>1907463</v>
      </c>
      <c r="Y64" s="10">
        <f t="shared" si="36"/>
        <v>533.2577578976797</v>
      </c>
      <c r="Z64" s="10">
        <v>1115676</v>
      </c>
      <c r="AA64" s="10">
        <f t="shared" si="37"/>
        <v>311.9027117696394</v>
      </c>
      <c r="AB64" s="10">
        <v>279240</v>
      </c>
      <c r="AC64" s="10">
        <f t="shared" si="38"/>
        <v>78.06541794800111</v>
      </c>
      <c r="AD64" s="10">
        <v>2925448</v>
      </c>
      <c r="AE64" s="10">
        <f t="shared" si="39"/>
        <v>817.8495946323735</v>
      </c>
      <c r="AF64" s="10">
        <v>2035288</v>
      </c>
      <c r="AG64" s="10">
        <f t="shared" si="40"/>
        <v>568.9930109029914</v>
      </c>
      <c r="AH64" s="10">
        <v>2187196</v>
      </c>
      <c r="AI64" s="10">
        <f t="shared" si="41"/>
        <v>611.4610008386917</v>
      </c>
      <c r="AJ64" s="10">
        <v>0</v>
      </c>
      <c r="AK64" s="10">
        <f t="shared" si="15"/>
        <v>0</v>
      </c>
      <c r="AL64" s="10">
        <v>0</v>
      </c>
      <c r="AM64" s="10">
        <f t="shared" si="16"/>
        <v>0</v>
      </c>
      <c r="AN64" s="10">
        <v>161442</v>
      </c>
      <c r="AO64" s="10">
        <f t="shared" si="42"/>
        <v>45.133351970925354</v>
      </c>
      <c r="AP64" s="16">
        <f t="shared" si="24"/>
        <v>10611753</v>
      </c>
      <c r="AQ64" s="16">
        <f t="shared" si="43"/>
        <v>2966.662845960302</v>
      </c>
      <c r="AR64" s="10">
        <v>8298</v>
      </c>
      <c r="AS64" s="10">
        <f t="shared" si="44"/>
        <v>2.3198210791165783</v>
      </c>
      <c r="AT64" s="10">
        <v>1842345</v>
      </c>
      <c r="AU64" s="10">
        <f t="shared" si="45"/>
        <v>515.0531171372659</v>
      </c>
      <c r="AV64" s="28">
        <f t="shared" si="25"/>
        <v>33424954</v>
      </c>
      <c r="AW64" s="18">
        <f t="shared" si="46"/>
        <v>9344.409840648588</v>
      </c>
    </row>
    <row r="65" spans="1:49" ht="12.75">
      <c r="A65" s="30">
        <v>62</v>
      </c>
      <c r="B65" s="125" t="s">
        <v>139</v>
      </c>
      <c r="C65" s="119">
        <v>2311</v>
      </c>
      <c r="D65" s="10">
        <v>6053649</v>
      </c>
      <c r="E65" s="10">
        <f t="shared" si="27"/>
        <v>2619.4932929467764</v>
      </c>
      <c r="F65" s="10">
        <v>1957528</v>
      </c>
      <c r="G65" s="10">
        <f t="shared" si="28"/>
        <v>847.048031155344</v>
      </c>
      <c r="H65" s="10">
        <v>824711</v>
      </c>
      <c r="I65" s="10">
        <f t="shared" si="47"/>
        <v>356.8632626568585</v>
      </c>
      <c r="J65" s="10">
        <v>158482</v>
      </c>
      <c r="K65" s="10">
        <f t="shared" si="29"/>
        <v>68.57723929035049</v>
      </c>
      <c r="L65" s="10">
        <v>51270</v>
      </c>
      <c r="M65" s="10">
        <f t="shared" si="30"/>
        <v>22.185201211596713</v>
      </c>
      <c r="N65" s="10">
        <v>1417070</v>
      </c>
      <c r="O65" s="10">
        <f t="shared" si="31"/>
        <v>613.1847684984855</v>
      </c>
      <c r="P65" s="11">
        <f>D65+F65+H65+J65+L65+N65</f>
        <v>10462710</v>
      </c>
      <c r="Q65" s="12">
        <f t="shared" si="32"/>
        <v>4527.351795759411</v>
      </c>
      <c r="R65" s="10">
        <v>600850</v>
      </c>
      <c r="S65" s="10">
        <f t="shared" si="33"/>
        <v>259.99567286888794</v>
      </c>
      <c r="T65" s="10">
        <v>806353</v>
      </c>
      <c r="U65" s="10">
        <f t="shared" si="34"/>
        <v>348.91951536131546</v>
      </c>
      <c r="V65" s="13">
        <f t="shared" si="23"/>
        <v>11869913</v>
      </c>
      <c r="W65" s="14">
        <f t="shared" si="35"/>
        <v>5136.266983989615</v>
      </c>
      <c r="X65" s="10">
        <v>926798</v>
      </c>
      <c r="Y65" s="10">
        <f t="shared" si="36"/>
        <v>401.03764604067504</v>
      </c>
      <c r="Z65" s="10">
        <v>494761</v>
      </c>
      <c r="AA65" s="10">
        <f t="shared" si="37"/>
        <v>214.08957161401992</v>
      </c>
      <c r="AB65" s="10">
        <v>278184</v>
      </c>
      <c r="AC65" s="10">
        <f t="shared" si="38"/>
        <v>120.37386412808308</v>
      </c>
      <c r="AD65" s="10">
        <v>1272182</v>
      </c>
      <c r="AE65" s="10">
        <f t="shared" si="39"/>
        <v>550.4898312418866</v>
      </c>
      <c r="AF65" s="10">
        <v>1304610</v>
      </c>
      <c r="AG65" s="10">
        <f t="shared" si="40"/>
        <v>564.5218520121159</v>
      </c>
      <c r="AH65" s="10">
        <v>1458501</v>
      </c>
      <c r="AI65" s="10">
        <f t="shared" si="41"/>
        <v>631.1125054089139</v>
      </c>
      <c r="AJ65" s="10">
        <v>0</v>
      </c>
      <c r="AK65" s="10">
        <f t="shared" si="15"/>
        <v>0</v>
      </c>
      <c r="AL65" s="10">
        <v>3200</v>
      </c>
      <c r="AM65" s="10">
        <f t="shared" si="16"/>
        <v>1.3846819558632626</v>
      </c>
      <c r="AN65" s="10">
        <v>1325</v>
      </c>
      <c r="AO65" s="10">
        <f t="shared" si="42"/>
        <v>0.5733448723496322</v>
      </c>
      <c r="AP65" s="16">
        <f>X65+Z65+AB65+AD65+AF65+AH65+AJ65+AL65+AN65</f>
        <v>5739561</v>
      </c>
      <c r="AQ65" s="16">
        <f t="shared" si="43"/>
        <v>2483.583297273907</v>
      </c>
      <c r="AR65" s="10">
        <v>14905</v>
      </c>
      <c r="AS65" s="10">
        <f t="shared" si="44"/>
        <v>6.449588922544353</v>
      </c>
      <c r="AT65" s="10">
        <v>0</v>
      </c>
      <c r="AU65" s="10">
        <f t="shared" si="45"/>
        <v>0</v>
      </c>
      <c r="AV65" s="18">
        <f t="shared" si="25"/>
        <v>17624379</v>
      </c>
      <c r="AW65" s="18">
        <f t="shared" si="46"/>
        <v>7626.299870186067</v>
      </c>
    </row>
    <row r="66" spans="1:49" ht="12.75">
      <c r="A66" s="30">
        <v>63</v>
      </c>
      <c r="B66" s="125" t="s">
        <v>140</v>
      </c>
      <c r="C66" s="119">
        <v>2447</v>
      </c>
      <c r="D66" s="10">
        <v>8623598</v>
      </c>
      <c r="E66" s="10">
        <f t="shared" si="27"/>
        <v>3524.151205557826</v>
      </c>
      <c r="F66" s="10">
        <v>2706179</v>
      </c>
      <c r="G66" s="10">
        <f t="shared" si="28"/>
        <v>1105.9170412750307</v>
      </c>
      <c r="H66" s="10">
        <v>424895</v>
      </c>
      <c r="I66" s="10">
        <f t="shared" si="47"/>
        <v>173.6391499795668</v>
      </c>
      <c r="J66" s="10">
        <v>212942</v>
      </c>
      <c r="K66" s="10">
        <f t="shared" si="29"/>
        <v>87.02165917449939</v>
      </c>
      <c r="L66" s="10">
        <v>37259</v>
      </c>
      <c r="M66" s="10">
        <f t="shared" si="30"/>
        <v>15.226399673069064</v>
      </c>
      <c r="N66" s="10">
        <v>1274091</v>
      </c>
      <c r="O66" s="10">
        <f t="shared" si="31"/>
        <v>520.6747037188394</v>
      </c>
      <c r="P66" s="11">
        <f t="shared" si="22"/>
        <v>13278964</v>
      </c>
      <c r="Q66" s="12">
        <f t="shared" si="32"/>
        <v>5426.630159378831</v>
      </c>
      <c r="R66" s="10">
        <v>1374338</v>
      </c>
      <c r="S66" s="10">
        <f t="shared" si="33"/>
        <v>561.6420106252555</v>
      </c>
      <c r="T66" s="10">
        <v>1639849</v>
      </c>
      <c r="U66" s="10">
        <f t="shared" si="34"/>
        <v>670.1467102574582</v>
      </c>
      <c r="V66" s="13">
        <f t="shared" si="23"/>
        <v>16293151</v>
      </c>
      <c r="W66" s="14">
        <f>V66/$C66</f>
        <v>6658.4188802615445</v>
      </c>
      <c r="X66" s="10">
        <v>1621626</v>
      </c>
      <c r="Y66" s="10">
        <f t="shared" si="36"/>
        <v>662.6996322026972</v>
      </c>
      <c r="Z66" s="10">
        <v>561692</v>
      </c>
      <c r="AA66" s="10">
        <f t="shared" si="37"/>
        <v>229.54311401716387</v>
      </c>
      <c r="AB66" s="10">
        <v>344948</v>
      </c>
      <c r="AC66" s="10">
        <f t="shared" si="38"/>
        <v>140.96771557008583</v>
      </c>
      <c r="AD66" s="10">
        <v>2400061</v>
      </c>
      <c r="AE66" s="10">
        <f t="shared" si="39"/>
        <v>980.8177360032693</v>
      </c>
      <c r="AF66" s="10">
        <v>1346576</v>
      </c>
      <c r="AG66" s="10">
        <f t="shared" si="40"/>
        <v>550.2966898242746</v>
      </c>
      <c r="AH66" s="10">
        <v>1230810</v>
      </c>
      <c r="AI66" s="10">
        <f t="shared" si="41"/>
        <v>502.9873314262362</v>
      </c>
      <c r="AJ66" s="10">
        <v>0</v>
      </c>
      <c r="AK66" s="10">
        <f t="shared" si="15"/>
        <v>0</v>
      </c>
      <c r="AL66" s="10">
        <v>59186</v>
      </c>
      <c r="AM66" s="10">
        <f t="shared" si="16"/>
        <v>24.18716796076829</v>
      </c>
      <c r="AN66" s="10">
        <v>461623</v>
      </c>
      <c r="AO66" s="10">
        <f t="shared" si="42"/>
        <v>188.6485492439722</v>
      </c>
      <c r="AP66" s="16">
        <f>X66+Z66+AB66+AD66+AF66+AH66+AJ66+AL66+AN66</f>
        <v>8026522</v>
      </c>
      <c r="AQ66" s="16">
        <f t="shared" si="43"/>
        <v>3280.1479362484674</v>
      </c>
      <c r="AR66" s="10">
        <v>625341</v>
      </c>
      <c r="AS66" s="10">
        <f t="shared" si="44"/>
        <v>255.55414793624846</v>
      </c>
      <c r="AT66" s="10">
        <v>1488699</v>
      </c>
      <c r="AU66" s="10">
        <f t="shared" si="45"/>
        <v>608.3771965672252</v>
      </c>
      <c r="AV66" s="18">
        <f t="shared" si="25"/>
        <v>26433713</v>
      </c>
      <c r="AW66" s="18">
        <f t="shared" si="46"/>
        <v>10802.498161013486</v>
      </c>
    </row>
    <row r="67" spans="1:49" ht="12.75">
      <c r="A67" s="30">
        <v>64</v>
      </c>
      <c r="B67" s="125" t="s">
        <v>141</v>
      </c>
      <c r="C67" s="119">
        <v>2761</v>
      </c>
      <c r="D67" s="10">
        <v>7558970</v>
      </c>
      <c r="E67" s="10">
        <f t="shared" si="27"/>
        <v>2737.765302426657</v>
      </c>
      <c r="F67" s="10">
        <v>2527322</v>
      </c>
      <c r="G67" s="10">
        <f t="shared" si="28"/>
        <v>915.3647229264759</v>
      </c>
      <c r="H67" s="10">
        <v>949681</v>
      </c>
      <c r="I67" s="10">
        <f t="shared" si="47"/>
        <v>343.9626946758421</v>
      </c>
      <c r="J67" s="10">
        <v>582254</v>
      </c>
      <c r="K67" s="10">
        <f>J67/$C67</f>
        <v>210.8851865266208</v>
      </c>
      <c r="L67" s="10">
        <v>111369</v>
      </c>
      <c r="M67" s="10">
        <f t="shared" si="30"/>
        <v>40.33647229264759</v>
      </c>
      <c r="N67" s="10">
        <v>1439252</v>
      </c>
      <c r="O67" s="10">
        <f t="shared" si="31"/>
        <v>521.2792466497646</v>
      </c>
      <c r="P67" s="11">
        <f>D67+F67+H67+J67+L67+N67</f>
        <v>13168848</v>
      </c>
      <c r="Q67" s="12">
        <f t="shared" si="32"/>
        <v>4769.593625498008</v>
      </c>
      <c r="R67" s="10">
        <v>911825</v>
      </c>
      <c r="S67" s="10">
        <f t="shared" si="33"/>
        <v>330.2517203911626</v>
      </c>
      <c r="T67" s="10">
        <v>1446987</v>
      </c>
      <c r="U67" s="10">
        <f t="shared" si="34"/>
        <v>524.0807678377399</v>
      </c>
      <c r="V67" s="13">
        <f t="shared" si="23"/>
        <v>15527660</v>
      </c>
      <c r="W67" s="14">
        <f t="shared" si="35"/>
        <v>5623.92611372691</v>
      </c>
      <c r="X67" s="10">
        <v>1313744</v>
      </c>
      <c r="Y67" s="10">
        <f t="shared" si="36"/>
        <v>475.82180369431364</v>
      </c>
      <c r="Z67" s="10">
        <v>579529</v>
      </c>
      <c r="AA67" s="10">
        <f t="shared" si="37"/>
        <v>209.8982252806954</v>
      </c>
      <c r="AB67" s="10">
        <v>317498</v>
      </c>
      <c r="AC67" s="10">
        <f t="shared" si="38"/>
        <v>114.99384281057588</v>
      </c>
      <c r="AD67" s="10">
        <v>2230489</v>
      </c>
      <c r="AE67" s="10">
        <f t="shared" si="39"/>
        <v>807.8554871423397</v>
      </c>
      <c r="AF67" s="10">
        <v>1440978</v>
      </c>
      <c r="AG67" s="10">
        <f t="shared" si="40"/>
        <v>521.9043824701196</v>
      </c>
      <c r="AH67" s="10">
        <v>1906691</v>
      </c>
      <c r="AI67" s="10">
        <f t="shared" si="41"/>
        <v>690.579862368707</v>
      </c>
      <c r="AJ67" s="10">
        <v>0</v>
      </c>
      <c r="AK67" s="10">
        <f t="shared" si="15"/>
        <v>0</v>
      </c>
      <c r="AL67" s="10">
        <v>7320</v>
      </c>
      <c r="AM67" s="10">
        <f t="shared" si="16"/>
        <v>2.651213328504165</v>
      </c>
      <c r="AN67" s="10">
        <v>55728</v>
      </c>
      <c r="AO67" s="10">
        <f t="shared" si="42"/>
        <v>20.183991307497283</v>
      </c>
      <c r="AP67" s="16">
        <f t="shared" si="24"/>
        <v>7851977</v>
      </c>
      <c r="AQ67" s="16">
        <f>AP67/$C67</f>
        <v>2843.8888084027526</v>
      </c>
      <c r="AR67" s="10">
        <v>2943939</v>
      </c>
      <c r="AS67" s="10">
        <f t="shared" si="44"/>
        <v>1066.2582397682</v>
      </c>
      <c r="AT67" s="10">
        <v>1285134</v>
      </c>
      <c r="AU67" s="10">
        <f t="shared" si="45"/>
        <v>465.45961608113004</v>
      </c>
      <c r="AV67" s="18">
        <f t="shared" si="25"/>
        <v>27608710</v>
      </c>
      <c r="AW67" s="18">
        <f t="shared" si="46"/>
        <v>9999.532777978993</v>
      </c>
    </row>
    <row r="68" spans="1:49" ht="12.75">
      <c r="A68" s="31">
        <v>65</v>
      </c>
      <c r="B68" s="127" t="s">
        <v>142</v>
      </c>
      <c r="C68" s="120">
        <v>9037</v>
      </c>
      <c r="D68" s="19">
        <v>23105945</v>
      </c>
      <c r="E68" s="19">
        <f>D68/C68</f>
        <v>2556.81586809782</v>
      </c>
      <c r="F68" s="19">
        <v>11740799</v>
      </c>
      <c r="G68" s="19">
        <f>F68/C68</f>
        <v>1299.1920991479474</v>
      </c>
      <c r="H68" s="19">
        <v>1194389</v>
      </c>
      <c r="I68" s="19">
        <f t="shared" si="47"/>
        <v>132.1665375677769</v>
      </c>
      <c r="J68" s="19">
        <v>4474101</v>
      </c>
      <c r="K68" s="19">
        <f>J68/$C68</f>
        <v>495.08697576629413</v>
      </c>
      <c r="L68" s="19">
        <v>436854</v>
      </c>
      <c r="M68" s="19">
        <f>L68/$C68</f>
        <v>48.34059975655638</v>
      </c>
      <c r="N68" s="19">
        <v>5080696</v>
      </c>
      <c r="O68" s="19">
        <f>N68/$C68</f>
        <v>562.2104680756888</v>
      </c>
      <c r="P68" s="21">
        <f>D68+F68+H68+J68+L68+N68</f>
        <v>46032784</v>
      </c>
      <c r="Q68" s="21">
        <f>P68/$C68</f>
        <v>5093.812548412084</v>
      </c>
      <c r="R68" s="19">
        <v>4279633</v>
      </c>
      <c r="S68" s="19">
        <f>R68/$C68</f>
        <v>473.56788757330975</v>
      </c>
      <c r="T68" s="19">
        <v>4922637</v>
      </c>
      <c r="U68" s="19">
        <f>T68/$C68</f>
        <v>544.7202611486113</v>
      </c>
      <c r="V68" s="23">
        <f>P68+R68+T68</f>
        <v>55235054</v>
      </c>
      <c r="W68" s="23">
        <f>V68/$C68</f>
        <v>6112.100697134005</v>
      </c>
      <c r="X68" s="19">
        <v>3760963</v>
      </c>
      <c r="Y68" s="19">
        <f>X68/$C68</f>
        <v>416.17384087639704</v>
      </c>
      <c r="Z68" s="19">
        <v>1994380</v>
      </c>
      <c r="AA68" s="19">
        <f>Z68/$C68</f>
        <v>220.69049463317472</v>
      </c>
      <c r="AB68" s="19">
        <v>1148153</v>
      </c>
      <c r="AC68" s="19">
        <f>AB68/$C68</f>
        <v>127.0502379108111</v>
      </c>
      <c r="AD68" s="19">
        <v>6487093</v>
      </c>
      <c r="AE68" s="19">
        <f>AD68/$C68</f>
        <v>717.837003430342</v>
      </c>
      <c r="AF68" s="19">
        <v>4390465</v>
      </c>
      <c r="AG68" s="19">
        <f>AF68/$C68</f>
        <v>485.8321345579285</v>
      </c>
      <c r="AH68" s="19">
        <v>4673228</v>
      </c>
      <c r="AI68" s="19">
        <f>AH68/$C68</f>
        <v>517.121611154144</v>
      </c>
      <c r="AJ68" s="19">
        <v>0</v>
      </c>
      <c r="AK68" s="19">
        <f>AJ68/$C68</f>
        <v>0</v>
      </c>
      <c r="AL68" s="19">
        <v>0</v>
      </c>
      <c r="AM68" s="19">
        <f>AL68/$C68</f>
        <v>0</v>
      </c>
      <c r="AN68" s="19">
        <v>3039152</v>
      </c>
      <c r="AO68" s="19">
        <f>AN68/$C68</f>
        <v>336.3009848401018</v>
      </c>
      <c r="AP68" s="24">
        <f t="shared" si="24"/>
        <v>25493434</v>
      </c>
      <c r="AQ68" s="25">
        <f>AP68/$C68</f>
        <v>2821.006307402899</v>
      </c>
      <c r="AR68" s="19">
        <v>145579</v>
      </c>
      <c r="AS68" s="19">
        <f>AR68/$C68</f>
        <v>16.109217660728117</v>
      </c>
      <c r="AT68" s="19">
        <v>6661056</v>
      </c>
      <c r="AU68" s="19">
        <f>AT68/$C68</f>
        <v>737.0870864224853</v>
      </c>
      <c r="AV68" s="26">
        <f>V68+AP68+AR68+AT68</f>
        <v>87535123</v>
      </c>
      <c r="AW68" s="26">
        <f>AV68/$C68</f>
        <v>9686.303308620118</v>
      </c>
    </row>
    <row r="69" spans="1:49" ht="12.75">
      <c r="A69" s="123">
        <v>66</v>
      </c>
      <c r="B69" s="126" t="s">
        <v>143</v>
      </c>
      <c r="C69" s="121">
        <v>2439</v>
      </c>
      <c r="D69" s="10">
        <v>8252029</v>
      </c>
      <c r="E69" s="10">
        <f>D69/C69</f>
        <v>3383.3657236572367</v>
      </c>
      <c r="F69" s="10">
        <v>3537005</v>
      </c>
      <c r="G69" s="10">
        <f>F69/C69</f>
        <v>1450.1865518655186</v>
      </c>
      <c r="H69" s="10">
        <v>529518</v>
      </c>
      <c r="I69" s="10">
        <f t="shared" si="47"/>
        <v>217.10455104551045</v>
      </c>
      <c r="J69" s="10">
        <v>599076</v>
      </c>
      <c r="K69" s="10">
        <f>J69/$C69</f>
        <v>245.62361623616235</v>
      </c>
      <c r="L69" s="10">
        <v>5841</v>
      </c>
      <c r="M69" s="10">
        <f>L69/$C69</f>
        <v>2.3948339483394836</v>
      </c>
      <c r="N69" s="10">
        <v>1295412</v>
      </c>
      <c r="O69" s="10">
        <f>N69/$C69</f>
        <v>531.1242312423125</v>
      </c>
      <c r="P69" s="11">
        <f>D69+F69+H69+J69+L69+N69</f>
        <v>14218881</v>
      </c>
      <c r="Q69" s="12">
        <f>P69/$C69</f>
        <v>5829.79950799508</v>
      </c>
      <c r="R69" s="124">
        <v>1536019</v>
      </c>
      <c r="S69" s="124">
        <f>R69/$C69</f>
        <v>629.7740877408775</v>
      </c>
      <c r="T69" s="124">
        <v>2400345</v>
      </c>
      <c r="U69" s="124">
        <f>T69/$C69</f>
        <v>984.1512915129151</v>
      </c>
      <c r="V69" s="13">
        <f>P69+R69+T69</f>
        <v>18155245</v>
      </c>
      <c r="W69" s="14">
        <f>V69/$C69</f>
        <v>7443.724887248873</v>
      </c>
      <c r="X69" s="124">
        <v>1152903</v>
      </c>
      <c r="Y69" s="124">
        <f>X69/$C69</f>
        <v>472.6949569495695</v>
      </c>
      <c r="Z69" s="124">
        <v>589545</v>
      </c>
      <c r="AA69" s="124">
        <f>Z69/$C69</f>
        <v>241.71586715867159</v>
      </c>
      <c r="AB69" s="124">
        <v>555752</v>
      </c>
      <c r="AC69" s="124">
        <f>AB69/$C69</f>
        <v>227.86059860598607</v>
      </c>
      <c r="AD69" s="50">
        <v>2238411</v>
      </c>
      <c r="AE69" s="50">
        <f>AD69/$C69</f>
        <v>917.7576875768758</v>
      </c>
      <c r="AF69" s="50">
        <v>1076080</v>
      </c>
      <c r="AG69" s="50">
        <f>AF69/$C69</f>
        <v>441.1972119721197</v>
      </c>
      <c r="AH69" s="50">
        <v>1539792</v>
      </c>
      <c r="AI69" s="50">
        <f>AH69/$C69</f>
        <v>631.3210332103321</v>
      </c>
      <c r="AJ69" s="50">
        <v>0</v>
      </c>
      <c r="AK69" s="50">
        <f>AJ69/$C69</f>
        <v>0</v>
      </c>
      <c r="AL69" s="50">
        <v>155695</v>
      </c>
      <c r="AM69" s="50">
        <f>AL69/$C69</f>
        <v>63.83558835588356</v>
      </c>
      <c r="AN69" s="50">
        <v>195732</v>
      </c>
      <c r="AO69" s="50">
        <f>AN69/$C69</f>
        <v>80.25092250922509</v>
      </c>
      <c r="AP69" s="16">
        <f>X69+Z69+AB69+AD69+AF69+AH69+AJ69+AL69+AN69</f>
        <v>7503910</v>
      </c>
      <c r="AQ69" s="16">
        <f>AP69/$C69</f>
        <v>3076.633866338663</v>
      </c>
      <c r="AR69" s="10">
        <v>1489027</v>
      </c>
      <c r="AS69" s="10">
        <f>AR69/$C69</f>
        <v>610.5071750717507</v>
      </c>
      <c r="AT69" s="10">
        <v>12712</v>
      </c>
      <c r="AU69" s="10">
        <f>AT69/$C69</f>
        <v>5.211972119721197</v>
      </c>
      <c r="AV69" s="28">
        <f>V69+AP69+AR69+AT69</f>
        <v>27160894</v>
      </c>
      <c r="AW69" s="18">
        <f>AV69/$C69</f>
        <v>11136.077900779008</v>
      </c>
    </row>
    <row r="70" spans="1:49" ht="12.75" customHeight="1">
      <c r="A70" s="30">
        <v>67</v>
      </c>
      <c r="B70" s="125" t="s">
        <v>144</v>
      </c>
      <c r="C70" s="119">
        <v>3833</v>
      </c>
      <c r="D70" s="9">
        <v>12868156</v>
      </c>
      <c r="E70" s="9">
        <f>D70/C70</f>
        <v>3357.2021914949128</v>
      </c>
      <c r="F70" s="9">
        <v>3406281</v>
      </c>
      <c r="G70" s="9">
        <f>F70/C70</f>
        <v>888.6723193321159</v>
      </c>
      <c r="H70" s="9">
        <v>513394</v>
      </c>
      <c r="I70" s="9">
        <f>H70/C70</f>
        <v>133.94051656665798</v>
      </c>
      <c r="J70" s="9">
        <v>501719</v>
      </c>
      <c r="K70" s="9">
        <f>J70/$C70</f>
        <v>130.89459953039395</v>
      </c>
      <c r="L70" s="9">
        <v>0</v>
      </c>
      <c r="M70" s="9">
        <f>L70/$C70</f>
        <v>0</v>
      </c>
      <c r="N70" s="9">
        <v>1132777</v>
      </c>
      <c r="O70" s="9">
        <f>N70/$C70</f>
        <v>295.53274197756326</v>
      </c>
      <c r="P70" s="11">
        <f>D70+F70+H70+J70+L70+N70</f>
        <v>18422327</v>
      </c>
      <c r="Q70" s="11">
        <f>P70/$C70</f>
        <v>4806.242368901643</v>
      </c>
      <c r="R70" s="10">
        <v>1218931</v>
      </c>
      <c r="S70" s="10">
        <f>R70/$C70</f>
        <v>318.0096530133055</v>
      </c>
      <c r="T70" s="10">
        <v>1247634</v>
      </c>
      <c r="U70" s="10">
        <f>T70/$C70</f>
        <v>325.4980433081137</v>
      </c>
      <c r="V70" s="13">
        <f>P70+R70+T70</f>
        <v>20888892</v>
      </c>
      <c r="W70" s="13">
        <f>V70/$C70</f>
        <v>5449.750065223063</v>
      </c>
      <c r="X70" s="10">
        <v>1655260</v>
      </c>
      <c r="Y70" s="10">
        <f>X70/$C70</f>
        <v>431.84450821810594</v>
      </c>
      <c r="Z70" s="10">
        <v>859431</v>
      </c>
      <c r="AA70" s="10">
        <f>Z70/$C70</f>
        <v>224.2188885990086</v>
      </c>
      <c r="AB70" s="10">
        <v>494905</v>
      </c>
      <c r="AC70" s="10">
        <f>AB70/$C70</f>
        <v>129.11687972867205</v>
      </c>
      <c r="AD70" s="10">
        <v>4065065</v>
      </c>
      <c r="AE70" s="10">
        <f>AD70/$C70</f>
        <v>1060.5439603443779</v>
      </c>
      <c r="AF70" s="10">
        <v>1717917</v>
      </c>
      <c r="AG70" s="10">
        <f>AF70/$C70</f>
        <v>448.1912340203496</v>
      </c>
      <c r="AH70" s="10">
        <v>1840276</v>
      </c>
      <c r="AI70" s="10">
        <f>AH70/$C70</f>
        <v>480.11374902165403</v>
      </c>
      <c r="AJ70" s="10">
        <v>0</v>
      </c>
      <c r="AK70" s="10">
        <f>AJ70/$C70</f>
        <v>0</v>
      </c>
      <c r="AL70" s="10">
        <v>0</v>
      </c>
      <c r="AM70" s="10">
        <f>AL70/$C70</f>
        <v>0</v>
      </c>
      <c r="AN70" s="10">
        <v>1174754</v>
      </c>
      <c r="AO70" s="10">
        <f>AN70/$C70</f>
        <v>306.48421601878425</v>
      </c>
      <c r="AP70" s="16">
        <f>X70+Z70+AB70+AD70+AF70+AH70+AJ70+AL70+AN70</f>
        <v>11807608</v>
      </c>
      <c r="AQ70" s="27">
        <f>AP70/$C70</f>
        <v>3080.513435950952</v>
      </c>
      <c r="AR70" s="9">
        <v>22311903</v>
      </c>
      <c r="AS70" s="9">
        <f>AR70/$C70</f>
        <v>5821.002608922515</v>
      </c>
      <c r="AT70" s="9">
        <v>4756787</v>
      </c>
      <c r="AU70" s="9">
        <f>AT70/$C70</f>
        <v>1241.008870336551</v>
      </c>
      <c r="AV70" s="18">
        <f>V70+AP70+AR70+AT70</f>
        <v>59765190</v>
      </c>
      <c r="AW70" s="28">
        <f>AV70/$C70</f>
        <v>15592.274980433082</v>
      </c>
    </row>
    <row r="71" spans="1:49" ht="12.75">
      <c r="A71" s="31">
        <v>68</v>
      </c>
      <c r="B71" s="125" t="s">
        <v>145</v>
      </c>
      <c r="C71" s="119">
        <v>2225</v>
      </c>
      <c r="D71" s="19">
        <v>6681928</v>
      </c>
      <c r="E71" s="19">
        <f>D71/C71</f>
        <v>3003.1137078651686</v>
      </c>
      <c r="F71" s="19">
        <v>1066473</v>
      </c>
      <c r="G71" s="19">
        <f>F71/C71</f>
        <v>479.31370786516857</v>
      </c>
      <c r="H71" s="19">
        <v>215405</v>
      </c>
      <c r="I71" s="19">
        <f>H71/C71</f>
        <v>96.81123595505618</v>
      </c>
      <c r="J71" s="19">
        <v>14996</v>
      </c>
      <c r="K71" s="19">
        <f>J71/$C71</f>
        <v>6.7397752808988765</v>
      </c>
      <c r="L71" s="19">
        <v>2300</v>
      </c>
      <c r="M71" s="19">
        <f>L71/$C71</f>
        <v>1.0337078651685394</v>
      </c>
      <c r="N71" s="19">
        <v>1243738</v>
      </c>
      <c r="O71" s="19">
        <f>N71/$C71</f>
        <v>558.9833707865168</v>
      </c>
      <c r="P71" s="20">
        <f>D71+F71+H71+J71+L71+N71</f>
        <v>9224840</v>
      </c>
      <c r="Q71" s="21">
        <f>P71/$C71</f>
        <v>4145.995505617978</v>
      </c>
      <c r="R71" s="19">
        <v>736500</v>
      </c>
      <c r="S71" s="19">
        <f>R71/$C71</f>
        <v>331.0112359550562</v>
      </c>
      <c r="T71" s="19">
        <v>604364</v>
      </c>
      <c r="U71" s="19">
        <f>T71/$C71</f>
        <v>271.62426966292134</v>
      </c>
      <c r="V71" s="22">
        <f>P71+R71+T71</f>
        <v>10565704</v>
      </c>
      <c r="W71" s="23">
        <f>V71/$C71</f>
        <v>4748.631011235955</v>
      </c>
      <c r="X71" s="19">
        <v>1031158</v>
      </c>
      <c r="Y71" s="19">
        <f>X71/$C71</f>
        <v>463.441797752809</v>
      </c>
      <c r="Z71" s="19">
        <v>902098</v>
      </c>
      <c r="AA71" s="19">
        <f>Z71/$C71</f>
        <v>405.43730337078654</v>
      </c>
      <c r="AB71" s="19">
        <v>200900</v>
      </c>
      <c r="AC71" s="19">
        <f>AB71/$C71</f>
        <v>90.29213483146067</v>
      </c>
      <c r="AD71" s="19">
        <v>1498484</v>
      </c>
      <c r="AE71" s="19">
        <f>AD71/$C71</f>
        <v>673.4759550561798</v>
      </c>
      <c r="AF71" s="19">
        <v>681977</v>
      </c>
      <c r="AG71" s="19">
        <f>AF71/$C71</f>
        <v>306.50651685393257</v>
      </c>
      <c r="AH71" s="19">
        <v>941937</v>
      </c>
      <c r="AI71" s="19">
        <f>AH71/$C71</f>
        <v>423.34247191011235</v>
      </c>
      <c r="AJ71" s="19">
        <v>0</v>
      </c>
      <c r="AK71" s="19">
        <f>AJ71/$C71</f>
        <v>0</v>
      </c>
      <c r="AL71" s="19">
        <v>27140</v>
      </c>
      <c r="AM71" s="19">
        <f>AL71/$C71</f>
        <v>12.197752808988763</v>
      </c>
      <c r="AN71" s="19">
        <v>167298</v>
      </c>
      <c r="AO71" s="19">
        <f>AN71/$C71</f>
        <v>75.19011235955057</v>
      </c>
      <c r="AP71" s="24">
        <f>X71+Z71+AB71+AD71+AF71+AH71+AJ71+AL71+AN71</f>
        <v>5450992</v>
      </c>
      <c r="AQ71" s="25">
        <f>AP71/$C71</f>
        <v>2449.8840449438203</v>
      </c>
      <c r="AR71" s="19">
        <v>0</v>
      </c>
      <c r="AS71" s="19">
        <f>AR71/$C71</f>
        <v>0</v>
      </c>
      <c r="AT71" s="19">
        <v>336400</v>
      </c>
      <c r="AU71" s="19">
        <f>AT71/$C71</f>
        <v>151.19101123595505</v>
      </c>
      <c r="AV71" s="18">
        <f>V71+AP71+AR71+AT71</f>
        <v>16353096</v>
      </c>
      <c r="AW71" s="26">
        <f>AV71/$C71</f>
        <v>7349.70606741573</v>
      </c>
    </row>
    <row r="72" spans="1:49" ht="15.75">
      <c r="A72" s="36"/>
      <c r="B72" s="54" t="s">
        <v>146</v>
      </c>
      <c r="C72" s="37">
        <f>SUM(C4:C71)</f>
        <v>653683</v>
      </c>
      <c r="D72" s="38">
        <f>SUM(D4:D71)</f>
        <v>2079923461.34</v>
      </c>
      <c r="E72" s="38">
        <f>D72/$C$72</f>
        <v>3181.8533774627763</v>
      </c>
      <c r="F72" s="38">
        <f>SUM(F4:F71)</f>
        <v>774702048.56</v>
      </c>
      <c r="G72" s="38">
        <f>F72/$C$72</f>
        <v>1185.1341530374814</v>
      </c>
      <c r="H72" s="38">
        <f>SUM(H4:H71)</f>
        <v>109466127</v>
      </c>
      <c r="I72" s="38">
        <f>H72/$C$72</f>
        <v>167.46056880781663</v>
      </c>
      <c r="J72" s="38">
        <f>SUM(J4:J71)</f>
        <v>139474291</v>
      </c>
      <c r="K72" s="38">
        <f>J72/$C$72</f>
        <v>213.3668628371856</v>
      </c>
      <c r="L72" s="38">
        <f>SUM(L4:L71)</f>
        <v>13168445</v>
      </c>
      <c r="M72" s="38">
        <f>L72/$C$72</f>
        <v>20.14500147625072</v>
      </c>
      <c r="N72" s="38">
        <f>SUM(N4:N71)</f>
        <v>305804048.78</v>
      </c>
      <c r="O72" s="38">
        <f>N72/$C$72</f>
        <v>467.81704401062893</v>
      </c>
      <c r="P72" s="39">
        <f>SUM(P4:P71)</f>
        <v>3422538421.6800003</v>
      </c>
      <c r="Q72" s="39">
        <f>P72/$C$72</f>
        <v>5235.77700763214</v>
      </c>
      <c r="R72" s="38">
        <f>SUM(R4:R71)</f>
        <v>247605617.78</v>
      </c>
      <c r="S72" s="38">
        <f>R72/$C$72</f>
        <v>378.7854629537559</v>
      </c>
      <c r="T72" s="38">
        <f>SUM(T4:T71)</f>
        <v>300986163.78</v>
      </c>
      <c r="U72" s="38">
        <f>T72/$C$72</f>
        <v>460.44667488675697</v>
      </c>
      <c r="V72" s="40">
        <f>SUM(V4:V71)</f>
        <v>3971130203.24</v>
      </c>
      <c r="W72" s="40">
        <f>V72/$C$72</f>
        <v>6075.009145472653</v>
      </c>
      <c r="X72" s="38">
        <f>SUM(X4:X71)</f>
        <v>307732519.78</v>
      </c>
      <c r="Y72" s="38">
        <f>X72/$C$72</f>
        <v>470.76720639820826</v>
      </c>
      <c r="Z72" s="38">
        <f>SUM(Z4:Z71)</f>
        <v>139470285</v>
      </c>
      <c r="AA72" s="38">
        <f>Z72/$C$72</f>
        <v>213.36073448445194</v>
      </c>
      <c r="AB72" s="38">
        <f>SUM(AB4:AB71)</f>
        <v>77998396.78</v>
      </c>
      <c r="AC72" s="38">
        <f>AB72/$C$72</f>
        <v>119.32143987223165</v>
      </c>
      <c r="AD72" s="38">
        <f>SUM(AD4:AD71)</f>
        <v>574644881.78</v>
      </c>
      <c r="AE72" s="38">
        <f>AD72/$C$72</f>
        <v>879.0880010341403</v>
      </c>
      <c r="AF72" s="38">
        <f>SUM(AF4:AF71)</f>
        <v>346387669</v>
      </c>
      <c r="AG72" s="38">
        <f>AF72/$C$72</f>
        <v>529.9016021527254</v>
      </c>
      <c r="AH72" s="38">
        <f>SUM(AH4:AH71)</f>
        <v>343702025</v>
      </c>
      <c r="AI72" s="38">
        <f>AH72/$C$72</f>
        <v>525.7931214365373</v>
      </c>
      <c r="AJ72" s="38">
        <f>SUM(AJ4:AJ71)</f>
        <v>216478</v>
      </c>
      <c r="AK72" s="38">
        <f>AJ72/$C$72</f>
        <v>0.3311666358158312</v>
      </c>
      <c r="AL72" s="38">
        <f>SUM(AL4:AL71)</f>
        <v>7652474</v>
      </c>
      <c r="AM72" s="38">
        <f>AL72/$C$72</f>
        <v>11.706704931901243</v>
      </c>
      <c r="AN72" s="38">
        <f>SUM(AN4:AN71)</f>
        <v>81634029</v>
      </c>
      <c r="AO72" s="38">
        <f>AN72/$C$72</f>
        <v>124.88320638596996</v>
      </c>
      <c r="AP72" s="41">
        <f>SUM(AP4:AP71)</f>
        <v>1879438758.34</v>
      </c>
      <c r="AQ72" s="41">
        <f>AP72/$C$72</f>
        <v>2875.153183331982</v>
      </c>
      <c r="AR72" s="38">
        <f>SUM(AR4:AR71)</f>
        <v>426180413</v>
      </c>
      <c r="AS72" s="38">
        <f>AR72/$C$72</f>
        <v>651.9680227266122</v>
      </c>
      <c r="AT72" s="38">
        <f>SUM(AT4:AT71)</f>
        <v>304015580</v>
      </c>
      <c r="AU72" s="38">
        <f>AT72/$C$72</f>
        <v>465.08105610823594</v>
      </c>
      <c r="AV72" s="42">
        <f>SUM(AV4:AV71)</f>
        <v>6580764954.58</v>
      </c>
      <c r="AW72" s="43">
        <f>AV72/$C72</f>
        <v>10067.211407639483</v>
      </c>
    </row>
    <row r="73" spans="1:49" ht="12.75">
      <c r="A73" s="44"/>
      <c r="B73" s="45"/>
      <c r="C73" s="45"/>
      <c r="D73" s="45"/>
      <c r="E73" s="55"/>
      <c r="F73" s="45"/>
      <c r="G73" s="55"/>
      <c r="H73" s="45"/>
      <c r="I73" s="56"/>
      <c r="J73" s="46"/>
      <c r="K73" s="56"/>
      <c r="L73" s="45"/>
      <c r="M73" s="55"/>
      <c r="N73" s="45"/>
      <c r="O73" s="55"/>
      <c r="P73" s="45"/>
      <c r="Q73" s="45"/>
      <c r="R73" s="45"/>
      <c r="S73" s="45"/>
      <c r="T73" s="45"/>
      <c r="U73" s="45"/>
      <c r="V73" s="55"/>
      <c r="W73" s="45"/>
      <c r="X73" s="45"/>
      <c r="Y73" s="55"/>
      <c r="Z73" s="45"/>
      <c r="AA73" s="55"/>
      <c r="AB73" s="45"/>
      <c r="AC73" s="55"/>
      <c r="AD73" s="55"/>
      <c r="AE73" s="55"/>
      <c r="AF73" s="55"/>
      <c r="AG73" s="45"/>
      <c r="AH73" s="45"/>
      <c r="AI73" s="55"/>
      <c r="AJ73" s="45"/>
      <c r="AK73" s="45"/>
      <c r="AL73" s="45"/>
      <c r="AM73" s="45"/>
      <c r="AN73" s="45"/>
      <c r="AO73" s="45"/>
      <c r="AP73" s="55"/>
      <c r="AQ73" s="45"/>
      <c r="AR73" s="45"/>
      <c r="AS73" s="55"/>
      <c r="AT73" s="45"/>
      <c r="AU73" s="45"/>
      <c r="AV73" s="55"/>
      <c r="AW73" s="56"/>
    </row>
    <row r="74" spans="1:49" ht="12.75">
      <c r="A74" s="30">
        <v>318</v>
      </c>
      <c r="B74" s="125" t="s">
        <v>47</v>
      </c>
      <c r="C74" s="119">
        <v>1316</v>
      </c>
      <c r="D74" s="10">
        <v>5199013</v>
      </c>
      <c r="E74" s="10">
        <f>D74/C74</f>
        <v>3950.617781155015</v>
      </c>
      <c r="F74" s="10">
        <v>0</v>
      </c>
      <c r="G74" s="10">
        <f>F74/C74</f>
        <v>0</v>
      </c>
      <c r="H74" s="10">
        <v>0</v>
      </c>
      <c r="I74" s="9">
        <f>H74/C74</f>
        <v>0</v>
      </c>
      <c r="J74" s="10">
        <v>1345634</v>
      </c>
      <c r="K74" s="9">
        <f>J74/C74</f>
        <v>1022.5182370820669</v>
      </c>
      <c r="L74" s="10">
        <v>0</v>
      </c>
      <c r="M74" s="10">
        <f>L74/C74</f>
        <v>0</v>
      </c>
      <c r="N74" s="10">
        <v>0</v>
      </c>
      <c r="O74" s="10">
        <f>N74/C74</f>
        <v>0</v>
      </c>
      <c r="P74" s="78">
        <f>D74+F74+H74+J74+L74+N74</f>
        <v>6544647</v>
      </c>
      <c r="Q74" s="12">
        <f>P74/$C74</f>
        <v>4973.136018237082</v>
      </c>
      <c r="R74" s="10">
        <v>571948</v>
      </c>
      <c r="S74" s="10">
        <f>R74/C74</f>
        <v>434.6109422492401</v>
      </c>
      <c r="T74" s="10">
        <v>223279</v>
      </c>
      <c r="U74" s="10">
        <f>T74/C74</f>
        <v>169.66489361702128</v>
      </c>
      <c r="V74" s="13">
        <f>P74+R74+T74</f>
        <v>7339874</v>
      </c>
      <c r="W74" s="14">
        <f>V74/$C74</f>
        <v>5577.411854103343</v>
      </c>
      <c r="X74" s="10">
        <v>1394167</v>
      </c>
      <c r="Y74" s="10">
        <f>X74/C74</f>
        <v>1059.3974164133738</v>
      </c>
      <c r="Z74" s="10">
        <v>0</v>
      </c>
      <c r="AA74" s="9">
        <f>Z74/C74</f>
        <v>0</v>
      </c>
      <c r="AB74" s="10">
        <v>96666</v>
      </c>
      <c r="AC74" s="9">
        <f>AB74/C74</f>
        <v>73.45440729483283</v>
      </c>
      <c r="AD74" s="10">
        <v>565589</v>
      </c>
      <c r="AE74" s="9">
        <f>AD74/C74</f>
        <v>429.7788753799392</v>
      </c>
      <c r="AF74" s="10">
        <v>0</v>
      </c>
      <c r="AG74" s="10">
        <f>AF74/C74</f>
        <v>0</v>
      </c>
      <c r="AH74" s="10">
        <v>482849</v>
      </c>
      <c r="AI74" s="10">
        <f>AH74/C74</f>
        <v>366.9065349544073</v>
      </c>
      <c r="AJ74" s="10">
        <v>0</v>
      </c>
      <c r="AK74" s="10">
        <f>AJ74/C74</f>
        <v>0</v>
      </c>
      <c r="AL74" s="10">
        <v>0</v>
      </c>
      <c r="AM74" s="10">
        <f>AL74/C74</f>
        <v>0</v>
      </c>
      <c r="AN74" s="10">
        <v>89626</v>
      </c>
      <c r="AO74" s="10">
        <f>AN74/C74</f>
        <v>68.1048632218845</v>
      </c>
      <c r="AP74" s="16">
        <f>X74+Z74+AB74+AD74+AF74+AH74+AJ74+AL74+AN74</f>
        <v>2628897</v>
      </c>
      <c r="AQ74" s="16">
        <f>AP74/$C74</f>
        <v>1997.6420972644378</v>
      </c>
      <c r="AR74" s="10">
        <v>966152</v>
      </c>
      <c r="AS74" s="9">
        <f>AR74/C74</f>
        <v>734.1580547112462</v>
      </c>
      <c r="AT74" s="10">
        <v>41929</v>
      </c>
      <c r="AU74" s="10">
        <f>AT74/$C74</f>
        <v>31.86094224924012</v>
      </c>
      <c r="AV74" s="18">
        <f>V74+AP74+AR74+AT74</f>
        <v>10976852</v>
      </c>
      <c r="AW74" s="18">
        <f>AV74/$C74</f>
        <v>8341.072948328267</v>
      </c>
    </row>
    <row r="75" spans="1:49" ht="12.75">
      <c r="A75" s="130">
        <v>319</v>
      </c>
      <c r="B75" s="128" t="s">
        <v>48</v>
      </c>
      <c r="C75" s="122">
        <v>480</v>
      </c>
      <c r="D75" s="19">
        <v>2181994</v>
      </c>
      <c r="E75" s="50">
        <f>D75/C75</f>
        <v>4545.820833333333</v>
      </c>
      <c r="F75" s="19">
        <v>0</v>
      </c>
      <c r="G75" s="50">
        <f>F75/C75</f>
        <v>0</v>
      </c>
      <c r="H75" s="19">
        <v>0</v>
      </c>
      <c r="I75" s="87">
        <f>H75/C75</f>
        <v>0</v>
      </c>
      <c r="J75" s="19">
        <v>384821</v>
      </c>
      <c r="K75" s="84">
        <f>J75/C75</f>
        <v>801.7104166666667</v>
      </c>
      <c r="L75" s="19">
        <v>0</v>
      </c>
      <c r="M75" s="83">
        <f>L75/C75</f>
        <v>0</v>
      </c>
      <c r="N75" s="19">
        <v>71326</v>
      </c>
      <c r="O75" s="83">
        <f aca="true" t="shared" si="48" ref="O75:O105">N75/C75</f>
        <v>148.59583333333333</v>
      </c>
      <c r="P75" s="59">
        <f>D75+F75+H75+J75+L75+N75</f>
        <v>2638141</v>
      </c>
      <c r="Q75" s="88">
        <f>P75/C75</f>
        <v>5496.127083333334</v>
      </c>
      <c r="R75" s="19">
        <v>75188</v>
      </c>
      <c r="S75" s="89">
        <f>R75/C75</f>
        <v>156.64166666666668</v>
      </c>
      <c r="T75" s="19">
        <v>98186</v>
      </c>
      <c r="U75" s="83">
        <f>T75/C75</f>
        <v>204.55416666666667</v>
      </c>
      <c r="V75" s="62">
        <f>P75+R75+T75</f>
        <v>2811515</v>
      </c>
      <c r="W75" s="94">
        <f>V75/C75</f>
        <v>5857.322916666667</v>
      </c>
      <c r="X75" s="19">
        <v>745144</v>
      </c>
      <c r="Y75" s="84">
        <f>X75/C75</f>
        <v>1552.3833333333334</v>
      </c>
      <c r="Z75" s="19">
        <v>0</v>
      </c>
      <c r="AA75" s="84">
        <f>Z75/C75</f>
        <v>0</v>
      </c>
      <c r="AB75" s="19">
        <v>0</v>
      </c>
      <c r="AC75" s="84">
        <f>AB75/C75</f>
        <v>0</v>
      </c>
      <c r="AD75" s="19">
        <v>157766</v>
      </c>
      <c r="AE75" s="84">
        <f>AD75/C75</f>
        <v>328.6791666666667</v>
      </c>
      <c r="AF75" s="19">
        <v>0</v>
      </c>
      <c r="AG75" s="10">
        <f>AF75/C75</f>
        <v>0</v>
      </c>
      <c r="AH75" s="19">
        <v>244111</v>
      </c>
      <c r="AI75" s="10">
        <f>AH75/C75</f>
        <v>508.56458333333336</v>
      </c>
      <c r="AJ75" s="19">
        <v>0</v>
      </c>
      <c r="AK75" s="83">
        <f>AJ75/C75</f>
        <v>0</v>
      </c>
      <c r="AL75" s="19">
        <v>0</v>
      </c>
      <c r="AM75" s="83">
        <f>AL75/C75</f>
        <v>0</v>
      </c>
      <c r="AN75" s="19">
        <v>0</v>
      </c>
      <c r="AO75" s="77">
        <f>AN75/C75</f>
        <v>0</v>
      </c>
      <c r="AP75" s="15">
        <f>X75+Z75+AB75+AD75+AF75+AH75+AJ75+AL75+AN75</f>
        <v>1147021</v>
      </c>
      <c r="AQ75" s="16">
        <f>AP75/$C75</f>
        <v>2389.6270833333333</v>
      </c>
      <c r="AR75" s="19">
        <v>0</v>
      </c>
      <c r="AS75" s="84">
        <f>AR75/C75</f>
        <v>0</v>
      </c>
      <c r="AT75" s="19">
        <v>0</v>
      </c>
      <c r="AU75" s="77">
        <f>AT75/C75</f>
        <v>0</v>
      </c>
      <c r="AV75" s="17">
        <f>V75+AP75+AR75+AT75</f>
        <v>3958536</v>
      </c>
      <c r="AW75" s="18">
        <f>AV75/$C75</f>
        <v>8246.95</v>
      </c>
    </row>
    <row r="76" spans="1:49" ht="12.75">
      <c r="A76" s="47"/>
      <c r="B76" s="48" t="s">
        <v>49</v>
      </c>
      <c r="C76" s="110">
        <f>SUM(C74:C75)</f>
        <v>1796</v>
      </c>
      <c r="D76" s="131">
        <f>SUM(D74:D75)</f>
        <v>7381007</v>
      </c>
      <c r="E76" s="38">
        <f>D76/$C$76</f>
        <v>4109.692093541203</v>
      </c>
      <c r="F76" s="131">
        <f>SUM(F74:F75)</f>
        <v>0</v>
      </c>
      <c r="G76" s="57">
        <f>F76/$C$76</f>
        <v>0</v>
      </c>
      <c r="H76" s="131">
        <f>SUM(H74:H75)</f>
        <v>0</v>
      </c>
      <c r="I76" s="68">
        <f>H76/$C$76</f>
        <v>0</v>
      </c>
      <c r="J76" s="131">
        <f>SUM(J74:J75)</f>
        <v>1730455</v>
      </c>
      <c r="K76" s="71">
        <f>J76/C76</f>
        <v>963.5050111358574</v>
      </c>
      <c r="L76" s="131">
        <f>SUM(L74:L75)</f>
        <v>0</v>
      </c>
      <c r="M76" s="67">
        <f>L76/C76</f>
        <v>0</v>
      </c>
      <c r="N76" s="131">
        <f>SUM(N74:N75)</f>
        <v>71326</v>
      </c>
      <c r="O76" s="85">
        <f t="shared" si="48"/>
        <v>39.713808463251674</v>
      </c>
      <c r="P76" s="58">
        <f>SUM(P74:P75)</f>
        <v>9182788</v>
      </c>
      <c r="Q76" s="61">
        <f>P76/C76</f>
        <v>5112.910913140312</v>
      </c>
      <c r="R76" s="131">
        <f>SUM(R74:R75)</f>
        <v>647136</v>
      </c>
      <c r="S76" s="60">
        <f>R76/C76</f>
        <v>360.3207126948775</v>
      </c>
      <c r="T76" s="131">
        <f>SUM(T74:T75)</f>
        <v>321465</v>
      </c>
      <c r="U76" s="60">
        <f>T76/C76</f>
        <v>178.98942093541203</v>
      </c>
      <c r="V76" s="63">
        <f>SUM(V74:V75)</f>
        <v>10151389</v>
      </c>
      <c r="W76" s="64">
        <f>V76/C76</f>
        <v>5652.221046770602</v>
      </c>
      <c r="X76" s="131">
        <f>SUM(X74:X75)</f>
        <v>2139311</v>
      </c>
      <c r="Y76" s="68">
        <f>X76/C76</f>
        <v>1191.153118040089</v>
      </c>
      <c r="Z76" s="131">
        <f>SUM(Z74:Z75)</f>
        <v>0</v>
      </c>
      <c r="AA76" s="68">
        <f>Z76/C76</f>
        <v>0</v>
      </c>
      <c r="AB76" s="131">
        <f>SUM(AB74:AB75)</f>
        <v>96666</v>
      </c>
      <c r="AC76" s="71">
        <f>AB76/C76</f>
        <v>53.82293986636971</v>
      </c>
      <c r="AD76" s="131">
        <f>SUM(AD74:AD75)</f>
        <v>723355</v>
      </c>
      <c r="AE76" s="71">
        <f>AD76/C76</f>
        <v>402.75890868596883</v>
      </c>
      <c r="AF76" s="131">
        <f>SUM(AF74:AF75)</f>
        <v>0</v>
      </c>
      <c r="AG76" s="38">
        <f>AF76/C76</f>
        <v>0</v>
      </c>
      <c r="AH76" s="131">
        <f>SUM(AH74:AH75)</f>
        <v>726960</v>
      </c>
      <c r="AI76" s="67">
        <f>AH76/C76</f>
        <v>404.7661469933185</v>
      </c>
      <c r="AJ76" s="131">
        <f>SUM(AJ74:AJ75)</f>
        <v>0</v>
      </c>
      <c r="AK76" s="38">
        <f>AJ76/C76</f>
        <v>0</v>
      </c>
      <c r="AL76" s="131">
        <f>SUM(AL74:AL75)</f>
        <v>0</v>
      </c>
      <c r="AM76" s="38">
        <f>AL76/C76</f>
        <v>0</v>
      </c>
      <c r="AN76" s="131">
        <f>SUM(AN74:AN75)</f>
        <v>89626</v>
      </c>
      <c r="AO76" s="38">
        <f>AN76/C76</f>
        <v>49.90311804008909</v>
      </c>
      <c r="AP76" s="41">
        <f>SUM(AP74:AP75)</f>
        <v>3775918</v>
      </c>
      <c r="AQ76" s="41">
        <f>AP76/C76</f>
        <v>2102.404231625835</v>
      </c>
      <c r="AR76" s="131">
        <f>SUM(AR74:AR75)</f>
        <v>966152</v>
      </c>
      <c r="AS76" s="68">
        <f>AR76/C76</f>
        <v>537.9465478841871</v>
      </c>
      <c r="AT76" s="131">
        <f>SUM(AT74:AT75)</f>
        <v>41929</v>
      </c>
      <c r="AU76" s="38">
        <f>AT76/C76</f>
        <v>23.34576837416481</v>
      </c>
      <c r="AV76" s="42">
        <f>SUM(AV74:AV75)</f>
        <v>14935388</v>
      </c>
      <c r="AW76" s="65">
        <f>AV76/C76</f>
        <v>8315.917594654788</v>
      </c>
    </row>
    <row r="77" spans="1:49" ht="12.75">
      <c r="A77" s="44"/>
      <c r="B77" s="45"/>
      <c r="C77" s="45"/>
      <c r="D77" s="45"/>
      <c r="E77" s="55"/>
      <c r="F77" s="45"/>
      <c r="G77" s="55"/>
      <c r="H77" s="45"/>
      <c r="I77" s="56"/>
      <c r="J77" s="45"/>
      <c r="K77" s="55"/>
      <c r="L77" s="45"/>
      <c r="M77" s="55"/>
      <c r="N77" s="45"/>
      <c r="O77" s="55"/>
      <c r="P77" s="55"/>
      <c r="Q77" s="55"/>
      <c r="R77" s="45"/>
      <c r="S77" s="45"/>
      <c r="T77" s="45"/>
      <c r="U77" s="45"/>
      <c r="V77" s="45"/>
      <c r="W77" s="45"/>
      <c r="X77" s="45"/>
      <c r="Y77" s="55"/>
      <c r="Z77" s="45"/>
      <c r="AA77" s="55"/>
      <c r="AB77" s="45"/>
      <c r="AC77" s="55"/>
      <c r="AD77" s="45"/>
      <c r="AE77" s="55"/>
      <c r="AF77" s="45"/>
      <c r="AG77" s="55"/>
      <c r="AH77" s="45"/>
      <c r="AI77" s="55"/>
      <c r="AJ77" s="45"/>
      <c r="AK77" s="55"/>
      <c r="AL77" s="45"/>
      <c r="AM77" s="55"/>
      <c r="AN77" s="45"/>
      <c r="AO77" s="45"/>
      <c r="AP77" s="45"/>
      <c r="AQ77" s="45"/>
      <c r="AR77" s="45"/>
      <c r="AS77" s="55"/>
      <c r="AT77" s="45"/>
      <c r="AU77" s="55"/>
      <c r="AV77" s="55"/>
      <c r="AW77" s="46"/>
    </row>
    <row r="78" spans="1:49" ht="12.75">
      <c r="A78" s="30">
        <v>321</v>
      </c>
      <c r="B78" s="125" t="s">
        <v>50</v>
      </c>
      <c r="C78" s="119">
        <v>333</v>
      </c>
      <c r="D78" s="10">
        <v>1571524</v>
      </c>
      <c r="E78" s="10">
        <f>D78/C78</f>
        <v>4719.291291291292</v>
      </c>
      <c r="F78" s="10">
        <v>204746</v>
      </c>
      <c r="G78" s="10">
        <f>F78/C78</f>
        <v>614.8528528528528</v>
      </c>
      <c r="H78" s="10">
        <v>0</v>
      </c>
      <c r="I78" s="10">
        <f aca="true" t="shared" si="49" ref="I78:I84">H78/C78</f>
        <v>0</v>
      </c>
      <c r="J78" s="10">
        <v>0</v>
      </c>
      <c r="K78" s="10">
        <f>J78/C78</f>
        <v>0</v>
      </c>
      <c r="L78" s="10">
        <v>0</v>
      </c>
      <c r="M78" s="10">
        <f>L78/C78</f>
        <v>0</v>
      </c>
      <c r="N78" s="10">
        <v>0</v>
      </c>
      <c r="O78" s="9">
        <f t="shared" si="48"/>
        <v>0</v>
      </c>
      <c r="P78" s="78">
        <f>D78+F78+H78+J78+L78+N78</f>
        <v>1776270</v>
      </c>
      <c r="Q78" s="11">
        <f>P78/$C78</f>
        <v>5334.144144144144</v>
      </c>
      <c r="R78" s="10">
        <v>10527</v>
      </c>
      <c r="S78" s="10">
        <f>R78/$C78</f>
        <v>31.61261261261261</v>
      </c>
      <c r="T78" s="10">
        <v>12612</v>
      </c>
      <c r="U78" s="10">
        <f>T78/C78</f>
        <v>37.873873873873876</v>
      </c>
      <c r="V78" s="13">
        <f aca="true" t="shared" si="50" ref="V78:V84">P78+R78+T78</f>
        <v>1799409</v>
      </c>
      <c r="W78" s="14">
        <f>V78/$C78</f>
        <v>5403.630630630631</v>
      </c>
      <c r="X78" s="10">
        <v>239675</v>
      </c>
      <c r="Y78" s="9">
        <f>X78/C78</f>
        <v>719.7447447447447</v>
      </c>
      <c r="Z78" s="10">
        <v>60082</v>
      </c>
      <c r="AA78" s="9">
        <f>Z78/C78</f>
        <v>180.42642642642642</v>
      </c>
      <c r="AB78" s="10">
        <v>0</v>
      </c>
      <c r="AC78" s="9">
        <f>AB78/C78</f>
        <v>0</v>
      </c>
      <c r="AD78" s="10">
        <v>301178</v>
      </c>
      <c r="AE78" s="9">
        <f>AD78/C78</f>
        <v>904.4384384384384</v>
      </c>
      <c r="AF78" s="10">
        <v>0</v>
      </c>
      <c r="AG78" s="9">
        <f>AF78/C78</f>
        <v>0</v>
      </c>
      <c r="AH78" s="10">
        <v>251951</v>
      </c>
      <c r="AI78" s="10">
        <f>AH78/C78</f>
        <v>756.6096096096096</v>
      </c>
      <c r="AJ78" s="10">
        <v>0</v>
      </c>
      <c r="AK78" s="9">
        <f>AJ78/C78</f>
        <v>0</v>
      </c>
      <c r="AL78" s="10">
        <v>0</v>
      </c>
      <c r="AM78" s="9">
        <f>AL78/C78</f>
        <v>0</v>
      </c>
      <c r="AN78" s="10">
        <v>0</v>
      </c>
      <c r="AO78" s="10">
        <f>AN78/C78</f>
        <v>0</v>
      </c>
      <c r="AP78" s="16">
        <f aca="true" t="shared" si="51" ref="AP78:AP84">X78+Z78+AB78+AD78+AF78+AH78+AJ78+AL78+AN78</f>
        <v>852886</v>
      </c>
      <c r="AQ78" s="16">
        <f>AP78/$C78</f>
        <v>2561.219219219219</v>
      </c>
      <c r="AR78" s="10">
        <v>0</v>
      </c>
      <c r="AS78" s="9">
        <f>AR78/C78</f>
        <v>0</v>
      </c>
      <c r="AT78" s="10">
        <v>0</v>
      </c>
      <c r="AU78" s="9">
        <f>AT78/$C78</f>
        <v>0</v>
      </c>
      <c r="AV78" s="96">
        <f>V78+AP78+AR78+AT78</f>
        <v>2652295</v>
      </c>
      <c r="AW78" s="96">
        <f>AV78/$C78</f>
        <v>7964.84984984985</v>
      </c>
    </row>
    <row r="79" spans="1:49" ht="12.75">
      <c r="A79" s="30">
        <v>329</v>
      </c>
      <c r="B79" s="125" t="s">
        <v>51</v>
      </c>
      <c r="C79" s="119">
        <v>365</v>
      </c>
      <c r="D79" s="10">
        <v>1424738</v>
      </c>
      <c r="E79" s="10">
        <f aca="true" t="shared" si="52" ref="E79:E84">D79/C79</f>
        <v>3903.391780821918</v>
      </c>
      <c r="F79" s="10">
        <v>165037</v>
      </c>
      <c r="G79" s="10">
        <f aca="true" t="shared" si="53" ref="G79:G84">F79/C79</f>
        <v>452.15616438356165</v>
      </c>
      <c r="H79" s="10">
        <v>0</v>
      </c>
      <c r="I79" s="10">
        <f t="shared" si="49"/>
        <v>0</v>
      </c>
      <c r="J79" s="10">
        <v>59</v>
      </c>
      <c r="K79" s="10">
        <f aca="true" t="shared" si="54" ref="K79:K84">J79/C79</f>
        <v>0.16164383561643836</v>
      </c>
      <c r="L79" s="10">
        <v>0</v>
      </c>
      <c r="M79" s="10">
        <f aca="true" t="shared" si="55" ref="M79:M84">L79/C79</f>
        <v>0</v>
      </c>
      <c r="N79" s="10">
        <v>0</v>
      </c>
      <c r="O79" s="10">
        <f t="shared" si="48"/>
        <v>0</v>
      </c>
      <c r="P79" s="78">
        <f aca="true" t="shared" si="56" ref="P79:P84">D79+F79+H79+J79+L79+N79</f>
        <v>1589834</v>
      </c>
      <c r="Q79" s="12">
        <f aca="true" t="shared" si="57" ref="Q79:Q104">P79/$C79</f>
        <v>4355.709589041096</v>
      </c>
      <c r="R79" s="10">
        <v>721</v>
      </c>
      <c r="S79" s="10">
        <f aca="true" t="shared" si="58" ref="S79:S104">R79/$C79</f>
        <v>1.9753424657534246</v>
      </c>
      <c r="T79" s="10">
        <v>29150</v>
      </c>
      <c r="U79" s="10">
        <f aca="true" t="shared" si="59" ref="U79:U105">T79/C79</f>
        <v>79.86301369863014</v>
      </c>
      <c r="V79" s="13">
        <f t="shared" si="50"/>
        <v>1619705</v>
      </c>
      <c r="W79" s="14">
        <f aca="true" t="shared" si="60" ref="W79:W105">V79/$C79</f>
        <v>4437.54794520548</v>
      </c>
      <c r="X79" s="10">
        <v>215419</v>
      </c>
      <c r="Y79" s="10">
        <f aca="true" t="shared" si="61" ref="Y79:Y105">X79/C79</f>
        <v>590.1890410958904</v>
      </c>
      <c r="Z79" s="10">
        <v>26464</v>
      </c>
      <c r="AA79" s="10">
        <f aca="true" t="shared" si="62" ref="AA79:AA104">Z79/C79</f>
        <v>72.5041095890411</v>
      </c>
      <c r="AB79" s="10">
        <v>114896</v>
      </c>
      <c r="AC79" s="10">
        <f aca="true" t="shared" si="63" ref="AC79:AC104">AB79/C79</f>
        <v>314.78356164383564</v>
      </c>
      <c r="AD79" s="10">
        <v>219269</v>
      </c>
      <c r="AE79" s="10">
        <f aca="true" t="shared" si="64" ref="AE79:AE105">AD79/C79</f>
        <v>600.7369863013698</v>
      </c>
      <c r="AF79" s="10">
        <v>135189</v>
      </c>
      <c r="AG79" s="10">
        <f aca="true" t="shared" si="65" ref="AG79:AG105">AF79/C79</f>
        <v>370.3808219178082</v>
      </c>
      <c r="AH79" s="10">
        <v>266399</v>
      </c>
      <c r="AI79" s="10">
        <f aca="true" t="shared" si="66" ref="AI79:AI105">AH79/C79</f>
        <v>729.8602739726027</v>
      </c>
      <c r="AJ79" s="10">
        <v>0</v>
      </c>
      <c r="AK79" s="10">
        <f aca="true" t="shared" si="67" ref="AK79:AK105">AJ79/C79</f>
        <v>0</v>
      </c>
      <c r="AL79" s="10">
        <v>0</v>
      </c>
      <c r="AM79" s="10">
        <f aca="true" t="shared" si="68" ref="AM79:AM105">AL79/C79</f>
        <v>0</v>
      </c>
      <c r="AN79" s="10">
        <v>0</v>
      </c>
      <c r="AO79" s="10">
        <f aca="true" t="shared" si="69" ref="AO79:AO105">AN79/C79</f>
        <v>0</v>
      </c>
      <c r="AP79" s="16">
        <f t="shared" si="51"/>
        <v>977636</v>
      </c>
      <c r="AQ79" s="16">
        <f aca="true" t="shared" si="70" ref="AQ79:AQ105">AP79/$C79</f>
        <v>2678.454794520548</v>
      </c>
      <c r="AR79" s="10">
        <v>574819</v>
      </c>
      <c r="AS79" s="10">
        <f aca="true" t="shared" si="71" ref="AS79:AS105">AR79/C79</f>
        <v>1574.8465753424657</v>
      </c>
      <c r="AT79" s="10">
        <v>370</v>
      </c>
      <c r="AU79" s="10">
        <f aca="true" t="shared" si="72" ref="AU79:AU104">AT79/$C79</f>
        <v>1.0136986301369864</v>
      </c>
      <c r="AV79" s="96">
        <f aca="true" t="shared" si="73" ref="AV79:AV84">V79+AP79+AR79+AT79</f>
        <v>3172530</v>
      </c>
      <c r="AW79" s="96">
        <f aca="true" t="shared" si="74" ref="AW79:AW105">AV79/$C79</f>
        <v>8691.86301369863</v>
      </c>
    </row>
    <row r="80" spans="1:49" ht="12.75">
      <c r="A80" s="30">
        <v>331</v>
      </c>
      <c r="B80" s="125" t="s">
        <v>52</v>
      </c>
      <c r="C80" s="119">
        <v>319</v>
      </c>
      <c r="D80" s="10">
        <v>1819496</v>
      </c>
      <c r="E80" s="10">
        <f t="shared" si="52"/>
        <v>5703.74921630094</v>
      </c>
      <c r="F80" s="10">
        <v>0</v>
      </c>
      <c r="G80" s="10">
        <f t="shared" si="53"/>
        <v>0</v>
      </c>
      <c r="H80" s="10">
        <v>0</v>
      </c>
      <c r="I80" s="10">
        <f t="shared" si="49"/>
        <v>0</v>
      </c>
      <c r="J80" s="10">
        <v>0</v>
      </c>
      <c r="K80" s="10">
        <f t="shared" si="54"/>
        <v>0</v>
      </c>
      <c r="L80" s="10">
        <v>0</v>
      </c>
      <c r="M80" s="10">
        <f t="shared" si="55"/>
        <v>0</v>
      </c>
      <c r="N80" s="10">
        <v>0</v>
      </c>
      <c r="O80" s="10">
        <f t="shared" si="48"/>
        <v>0</v>
      </c>
      <c r="P80" s="78">
        <f t="shared" si="56"/>
        <v>1819496</v>
      </c>
      <c r="Q80" s="12">
        <f t="shared" si="57"/>
        <v>5703.74921630094</v>
      </c>
      <c r="R80" s="10">
        <v>105092</v>
      </c>
      <c r="S80" s="10">
        <f t="shared" si="58"/>
        <v>329.44200626959247</v>
      </c>
      <c r="T80" s="10">
        <v>28693</v>
      </c>
      <c r="U80" s="10">
        <f t="shared" si="59"/>
        <v>89.94670846394985</v>
      </c>
      <c r="V80" s="13">
        <f t="shared" si="50"/>
        <v>1953281</v>
      </c>
      <c r="W80" s="14">
        <f t="shared" si="60"/>
        <v>6123.137931034483</v>
      </c>
      <c r="X80" s="10">
        <v>323922</v>
      </c>
      <c r="Y80" s="10">
        <f t="shared" si="61"/>
        <v>1015.4294670846396</v>
      </c>
      <c r="Z80" s="10">
        <v>127016</v>
      </c>
      <c r="AA80" s="10">
        <f t="shared" si="62"/>
        <v>398.1692789968652</v>
      </c>
      <c r="AB80" s="10">
        <v>137971</v>
      </c>
      <c r="AC80" s="10">
        <f t="shared" si="63"/>
        <v>432.51097178683386</v>
      </c>
      <c r="AD80" s="10">
        <v>473937</v>
      </c>
      <c r="AE80" s="10">
        <f t="shared" si="64"/>
        <v>1485.6959247648904</v>
      </c>
      <c r="AF80" s="10">
        <v>0</v>
      </c>
      <c r="AG80" s="10">
        <f t="shared" si="65"/>
        <v>0</v>
      </c>
      <c r="AH80" s="10">
        <v>246782</v>
      </c>
      <c r="AI80" s="10">
        <f t="shared" si="66"/>
        <v>773.6112852664577</v>
      </c>
      <c r="AJ80" s="10">
        <v>0</v>
      </c>
      <c r="AK80" s="10">
        <f t="shared" si="67"/>
        <v>0</v>
      </c>
      <c r="AL80" s="10">
        <v>189104</v>
      </c>
      <c r="AM80" s="10">
        <f t="shared" si="68"/>
        <v>592.8025078369906</v>
      </c>
      <c r="AN80" s="10">
        <v>14628</v>
      </c>
      <c r="AO80" s="10">
        <f t="shared" si="69"/>
        <v>45.85579937304075</v>
      </c>
      <c r="AP80" s="16">
        <f t="shared" si="51"/>
        <v>1513360</v>
      </c>
      <c r="AQ80" s="16">
        <f t="shared" si="70"/>
        <v>4744.075235109718</v>
      </c>
      <c r="AR80" s="10">
        <v>74881</v>
      </c>
      <c r="AS80" s="10">
        <f t="shared" si="71"/>
        <v>234.73667711598745</v>
      </c>
      <c r="AT80" s="10">
        <v>0</v>
      </c>
      <c r="AU80" s="10">
        <f t="shared" si="72"/>
        <v>0</v>
      </c>
      <c r="AV80" s="96">
        <f t="shared" si="73"/>
        <v>3541522</v>
      </c>
      <c r="AW80" s="96">
        <f t="shared" si="74"/>
        <v>11101.949843260189</v>
      </c>
    </row>
    <row r="81" spans="1:49" ht="12.75">
      <c r="A81" s="30">
        <v>333</v>
      </c>
      <c r="B81" s="125" t="s">
        <v>53</v>
      </c>
      <c r="C81" s="119">
        <v>630</v>
      </c>
      <c r="D81" s="10">
        <v>1297735</v>
      </c>
      <c r="E81" s="10">
        <f t="shared" si="52"/>
        <v>2059.8968253968255</v>
      </c>
      <c r="F81" s="10">
        <v>135346</v>
      </c>
      <c r="G81" s="10">
        <f t="shared" si="53"/>
        <v>214.83492063492062</v>
      </c>
      <c r="H81" s="10">
        <v>0</v>
      </c>
      <c r="I81" s="10">
        <f t="shared" si="49"/>
        <v>0</v>
      </c>
      <c r="J81" s="10">
        <v>76351</v>
      </c>
      <c r="K81" s="10">
        <f t="shared" si="54"/>
        <v>121.1920634920635</v>
      </c>
      <c r="L81" s="10">
        <v>0</v>
      </c>
      <c r="M81" s="10">
        <f t="shared" si="55"/>
        <v>0</v>
      </c>
      <c r="N81" s="10">
        <v>317913</v>
      </c>
      <c r="O81" s="10">
        <f t="shared" si="48"/>
        <v>504.62380952380954</v>
      </c>
      <c r="P81" s="78">
        <f t="shared" si="56"/>
        <v>1827345</v>
      </c>
      <c r="Q81" s="12">
        <f t="shared" si="57"/>
        <v>2900.5476190476193</v>
      </c>
      <c r="R81" s="10">
        <v>9333</v>
      </c>
      <c r="S81" s="10">
        <f t="shared" si="58"/>
        <v>14.814285714285715</v>
      </c>
      <c r="T81" s="10">
        <v>74088</v>
      </c>
      <c r="U81" s="10">
        <f t="shared" si="59"/>
        <v>117.6</v>
      </c>
      <c r="V81" s="13">
        <f t="shared" si="50"/>
        <v>1910766</v>
      </c>
      <c r="W81" s="14">
        <f t="shared" si="60"/>
        <v>3032.961904761905</v>
      </c>
      <c r="X81" s="10">
        <v>168704</v>
      </c>
      <c r="Y81" s="10">
        <f t="shared" si="61"/>
        <v>267.784126984127</v>
      </c>
      <c r="Z81" s="10">
        <v>176163</v>
      </c>
      <c r="AA81" s="10">
        <f>Z81/C81</f>
        <v>279.62380952380954</v>
      </c>
      <c r="AB81" s="10">
        <v>39383</v>
      </c>
      <c r="AC81" s="10">
        <f t="shared" si="63"/>
        <v>62.51269841269841</v>
      </c>
      <c r="AD81" s="10">
        <v>325782</v>
      </c>
      <c r="AE81" s="10">
        <f t="shared" si="64"/>
        <v>517.1142857142858</v>
      </c>
      <c r="AF81" s="10">
        <v>24484</v>
      </c>
      <c r="AG81" s="10">
        <f t="shared" si="65"/>
        <v>38.86349206349206</v>
      </c>
      <c r="AH81" s="10">
        <v>155136</v>
      </c>
      <c r="AI81" s="10">
        <f t="shared" si="66"/>
        <v>246.24761904761905</v>
      </c>
      <c r="AJ81" s="10">
        <v>0</v>
      </c>
      <c r="AK81" s="10">
        <f t="shared" si="67"/>
        <v>0</v>
      </c>
      <c r="AL81" s="10">
        <v>0</v>
      </c>
      <c r="AM81" s="10">
        <f t="shared" si="68"/>
        <v>0</v>
      </c>
      <c r="AN81" s="10">
        <v>24708</v>
      </c>
      <c r="AO81" s="10">
        <f t="shared" si="69"/>
        <v>39.21904761904762</v>
      </c>
      <c r="AP81" s="16">
        <f t="shared" si="51"/>
        <v>914360</v>
      </c>
      <c r="AQ81" s="16">
        <f t="shared" si="70"/>
        <v>1451.3650793650793</v>
      </c>
      <c r="AR81" s="10">
        <v>6840202</v>
      </c>
      <c r="AS81" s="10">
        <f t="shared" si="71"/>
        <v>10857.463492063493</v>
      </c>
      <c r="AT81" s="10">
        <v>681311</v>
      </c>
      <c r="AU81" s="10">
        <f t="shared" si="72"/>
        <v>1081.4460317460318</v>
      </c>
      <c r="AV81" s="96">
        <f t="shared" si="73"/>
        <v>10346639</v>
      </c>
      <c r="AW81" s="96">
        <f t="shared" si="74"/>
        <v>16423.236507936508</v>
      </c>
    </row>
    <row r="82" spans="1:49" ht="12.75">
      <c r="A82" s="30">
        <v>336</v>
      </c>
      <c r="B82" s="125" t="s">
        <v>54</v>
      </c>
      <c r="C82" s="119">
        <v>471</v>
      </c>
      <c r="D82" s="10">
        <v>1730239</v>
      </c>
      <c r="E82" s="10">
        <f t="shared" si="52"/>
        <v>3673.543524416136</v>
      </c>
      <c r="F82" s="10">
        <v>204253</v>
      </c>
      <c r="G82" s="10">
        <f t="shared" si="53"/>
        <v>433.6581740976645</v>
      </c>
      <c r="H82" s="10">
        <v>0</v>
      </c>
      <c r="I82" s="10">
        <f t="shared" si="49"/>
        <v>0</v>
      </c>
      <c r="J82" s="10">
        <v>81976</v>
      </c>
      <c r="K82" s="10">
        <f t="shared" si="54"/>
        <v>174.04670912951167</v>
      </c>
      <c r="L82" s="10">
        <v>0</v>
      </c>
      <c r="M82" s="10">
        <f t="shared" si="55"/>
        <v>0</v>
      </c>
      <c r="N82" s="10">
        <v>0</v>
      </c>
      <c r="O82" s="10">
        <f t="shared" si="48"/>
        <v>0</v>
      </c>
      <c r="P82" s="78">
        <f t="shared" si="56"/>
        <v>2016468</v>
      </c>
      <c r="Q82" s="12">
        <f t="shared" si="57"/>
        <v>4281.248407643312</v>
      </c>
      <c r="R82" s="10">
        <v>25599</v>
      </c>
      <c r="S82" s="10">
        <f t="shared" si="58"/>
        <v>54.35031847133758</v>
      </c>
      <c r="T82" s="10">
        <v>24662</v>
      </c>
      <c r="U82" s="10">
        <f t="shared" si="59"/>
        <v>52.360934182590235</v>
      </c>
      <c r="V82" s="13">
        <f t="shared" si="50"/>
        <v>2066729</v>
      </c>
      <c r="W82" s="14">
        <f t="shared" si="60"/>
        <v>4387.95966029724</v>
      </c>
      <c r="X82" s="10">
        <v>388060</v>
      </c>
      <c r="Y82" s="10">
        <f t="shared" si="61"/>
        <v>823.9065817409767</v>
      </c>
      <c r="Z82" s="10">
        <v>28809</v>
      </c>
      <c r="AA82" s="10">
        <f t="shared" si="62"/>
        <v>61.1656050955414</v>
      </c>
      <c r="AB82" s="10">
        <v>110660</v>
      </c>
      <c r="AC82" s="10">
        <f t="shared" si="63"/>
        <v>234.94692144373673</v>
      </c>
      <c r="AD82" s="10">
        <v>207631</v>
      </c>
      <c r="AE82" s="10">
        <f t="shared" si="64"/>
        <v>440.8301486199575</v>
      </c>
      <c r="AF82" s="10">
        <v>101869</v>
      </c>
      <c r="AG82" s="10">
        <f t="shared" si="65"/>
        <v>216.2823779193206</v>
      </c>
      <c r="AH82" s="10">
        <v>304069</v>
      </c>
      <c r="AI82" s="10">
        <f t="shared" si="66"/>
        <v>645.5817409766454</v>
      </c>
      <c r="AJ82" s="10">
        <v>0</v>
      </c>
      <c r="AK82" s="10">
        <f t="shared" si="67"/>
        <v>0</v>
      </c>
      <c r="AL82" s="10">
        <v>0</v>
      </c>
      <c r="AM82" s="10">
        <f t="shared" si="68"/>
        <v>0</v>
      </c>
      <c r="AN82" s="10">
        <v>12635</v>
      </c>
      <c r="AO82" s="10">
        <f t="shared" si="69"/>
        <v>26.825902335456476</v>
      </c>
      <c r="AP82" s="16">
        <f t="shared" si="51"/>
        <v>1153733</v>
      </c>
      <c r="AQ82" s="16">
        <f t="shared" si="70"/>
        <v>2449.539278131635</v>
      </c>
      <c r="AR82" s="10">
        <v>210544</v>
      </c>
      <c r="AS82" s="10">
        <f t="shared" si="71"/>
        <v>447.01486199575373</v>
      </c>
      <c r="AT82" s="10">
        <v>125030</v>
      </c>
      <c r="AU82" s="10">
        <f t="shared" si="72"/>
        <v>265.4564755838641</v>
      </c>
      <c r="AV82" s="96">
        <f t="shared" si="73"/>
        <v>3556036</v>
      </c>
      <c r="AW82" s="96">
        <f t="shared" si="74"/>
        <v>7549.970276008493</v>
      </c>
    </row>
    <row r="83" spans="1:49" ht="12.75">
      <c r="A83" s="30">
        <v>337</v>
      </c>
      <c r="B83" s="125" t="s">
        <v>55</v>
      </c>
      <c r="C83" s="119">
        <v>798</v>
      </c>
      <c r="D83" s="10">
        <v>3732408</v>
      </c>
      <c r="E83" s="10">
        <f t="shared" si="52"/>
        <v>4677.203007518797</v>
      </c>
      <c r="F83" s="10">
        <v>1082295</v>
      </c>
      <c r="G83" s="10">
        <f t="shared" si="53"/>
        <v>1356.2593984962407</v>
      </c>
      <c r="H83" s="10">
        <v>0</v>
      </c>
      <c r="I83" s="10">
        <f t="shared" si="49"/>
        <v>0</v>
      </c>
      <c r="J83" s="10">
        <v>155370</v>
      </c>
      <c r="K83" s="10">
        <f t="shared" si="54"/>
        <v>194.69924812030075</v>
      </c>
      <c r="L83" s="10">
        <v>0</v>
      </c>
      <c r="M83" s="10">
        <f t="shared" si="55"/>
        <v>0</v>
      </c>
      <c r="N83" s="10">
        <v>0</v>
      </c>
      <c r="O83" s="10">
        <f t="shared" si="48"/>
        <v>0</v>
      </c>
      <c r="P83" s="78">
        <f t="shared" si="56"/>
        <v>4970073</v>
      </c>
      <c r="Q83" s="12">
        <f t="shared" si="57"/>
        <v>6228.161654135339</v>
      </c>
      <c r="R83" s="10">
        <v>366939</v>
      </c>
      <c r="S83" s="10">
        <f t="shared" si="58"/>
        <v>459.8233082706767</v>
      </c>
      <c r="T83" s="10">
        <v>286796</v>
      </c>
      <c r="U83" s="10">
        <f t="shared" si="59"/>
        <v>359.3934837092732</v>
      </c>
      <c r="V83" s="13">
        <f t="shared" si="50"/>
        <v>5623808</v>
      </c>
      <c r="W83" s="14">
        <f t="shared" si="60"/>
        <v>7047.378446115288</v>
      </c>
      <c r="X83" s="10">
        <v>535690</v>
      </c>
      <c r="Y83" s="10">
        <f t="shared" si="61"/>
        <v>671.2907268170426</v>
      </c>
      <c r="Z83" s="10">
        <v>59359</v>
      </c>
      <c r="AA83" s="10">
        <f t="shared" si="62"/>
        <v>74.38471177944862</v>
      </c>
      <c r="AB83" s="10">
        <v>2109269</v>
      </c>
      <c r="AC83" s="10">
        <f t="shared" si="63"/>
        <v>2643.1942355889723</v>
      </c>
      <c r="AD83" s="10">
        <v>712591</v>
      </c>
      <c r="AE83" s="10">
        <f t="shared" si="64"/>
        <v>892.9711779448621</v>
      </c>
      <c r="AF83" s="10">
        <v>425613</v>
      </c>
      <c r="AG83" s="10">
        <f t="shared" si="65"/>
        <v>533.3496240601504</v>
      </c>
      <c r="AH83" s="10">
        <v>493954</v>
      </c>
      <c r="AI83" s="10">
        <f t="shared" si="66"/>
        <v>618.9899749373434</v>
      </c>
      <c r="AJ83" s="10">
        <v>0</v>
      </c>
      <c r="AK83" s="10">
        <f t="shared" si="67"/>
        <v>0</v>
      </c>
      <c r="AL83" s="10">
        <v>0</v>
      </c>
      <c r="AM83" s="10">
        <f t="shared" si="68"/>
        <v>0</v>
      </c>
      <c r="AN83" s="10">
        <v>434206</v>
      </c>
      <c r="AO83" s="10">
        <f t="shared" si="69"/>
        <v>544.1177944862155</v>
      </c>
      <c r="AP83" s="16">
        <f t="shared" si="51"/>
        <v>4770682</v>
      </c>
      <c r="AQ83" s="16">
        <f t="shared" si="70"/>
        <v>5978.298245614035</v>
      </c>
      <c r="AR83" s="10">
        <v>3425</v>
      </c>
      <c r="AS83" s="10">
        <f t="shared" si="71"/>
        <v>4.291979949874687</v>
      </c>
      <c r="AT83" s="10">
        <v>0</v>
      </c>
      <c r="AU83" s="10">
        <f t="shared" si="72"/>
        <v>0</v>
      </c>
      <c r="AV83" s="96">
        <f t="shared" si="73"/>
        <v>10397915</v>
      </c>
      <c r="AW83" s="96">
        <f t="shared" si="74"/>
        <v>13029.968671679198</v>
      </c>
    </row>
    <row r="84" spans="1:49" ht="12.75">
      <c r="A84" s="130">
        <v>339</v>
      </c>
      <c r="B84" s="128" t="s">
        <v>56</v>
      </c>
      <c r="C84" s="120">
        <v>363</v>
      </c>
      <c r="D84" s="10">
        <v>1503326</v>
      </c>
      <c r="E84" s="10">
        <f t="shared" si="52"/>
        <v>4141.393939393939</v>
      </c>
      <c r="F84" s="10">
        <v>160612</v>
      </c>
      <c r="G84" s="50">
        <f t="shared" si="53"/>
        <v>442.4573002754821</v>
      </c>
      <c r="H84" s="10">
        <v>0</v>
      </c>
      <c r="I84" s="86">
        <f t="shared" si="49"/>
        <v>0</v>
      </c>
      <c r="J84" s="10">
        <v>12746</v>
      </c>
      <c r="K84" s="77">
        <f t="shared" si="54"/>
        <v>35.112947658402206</v>
      </c>
      <c r="L84" s="10">
        <v>0</v>
      </c>
      <c r="M84" s="104">
        <f t="shared" si="55"/>
        <v>0</v>
      </c>
      <c r="N84" s="10">
        <v>0</v>
      </c>
      <c r="O84" s="84">
        <f t="shared" si="48"/>
        <v>0</v>
      </c>
      <c r="P84" s="21">
        <f t="shared" si="56"/>
        <v>1676684</v>
      </c>
      <c r="Q84" s="21">
        <f t="shared" si="57"/>
        <v>4618.964187327823</v>
      </c>
      <c r="R84" s="10">
        <v>166576</v>
      </c>
      <c r="S84" s="70">
        <f t="shared" si="58"/>
        <v>458.8870523415978</v>
      </c>
      <c r="T84" s="10">
        <v>126880</v>
      </c>
      <c r="U84" s="83">
        <f t="shared" si="59"/>
        <v>349.53168044077137</v>
      </c>
      <c r="V84" s="13">
        <f t="shared" si="50"/>
        <v>1970140</v>
      </c>
      <c r="W84" s="14">
        <f t="shared" si="60"/>
        <v>5427.382920110193</v>
      </c>
      <c r="X84" s="10">
        <v>232654</v>
      </c>
      <c r="Y84" s="84">
        <f t="shared" si="61"/>
        <v>640.9201101928375</v>
      </c>
      <c r="Z84" s="10">
        <v>96303</v>
      </c>
      <c r="AA84" s="84">
        <f t="shared" si="62"/>
        <v>265.297520661157</v>
      </c>
      <c r="AB84" s="10">
        <v>308107</v>
      </c>
      <c r="AC84" s="84">
        <f t="shared" si="63"/>
        <v>848.7796143250689</v>
      </c>
      <c r="AD84" s="10">
        <v>509308</v>
      </c>
      <c r="AE84" s="84">
        <f t="shared" si="64"/>
        <v>1403.0523415977962</v>
      </c>
      <c r="AF84" s="10">
        <v>1880</v>
      </c>
      <c r="AG84" s="84">
        <f t="shared" si="65"/>
        <v>5.179063360881543</v>
      </c>
      <c r="AH84" s="10">
        <v>166399</v>
      </c>
      <c r="AI84" s="84">
        <f t="shared" si="66"/>
        <v>458.39944903581267</v>
      </c>
      <c r="AJ84" s="10">
        <v>0</v>
      </c>
      <c r="AK84" s="84">
        <f t="shared" si="67"/>
        <v>0</v>
      </c>
      <c r="AL84" s="10">
        <v>0</v>
      </c>
      <c r="AM84" s="84">
        <f t="shared" si="68"/>
        <v>0</v>
      </c>
      <c r="AN84" s="10">
        <v>3926</v>
      </c>
      <c r="AO84" s="77">
        <f t="shared" si="69"/>
        <v>10.81542699724518</v>
      </c>
      <c r="AP84" s="15">
        <f t="shared" si="51"/>
        <v>1318577</v>
      </c>
      <c r="AQ84" s="75">
        <f t="shared" si="70"/>
        <v>3632.443526170799</v>
      </c>
      <c r="AR84" s="10">
        <v>0</v>
      </c>
      <c r="AS84" s="84">
        <f t="shared" si="71"/>
        <v>0</v>
      </c>
      <c r="AT84" s="10">
        <v>0</v>
      </c>
      <c r="AU84" s="84">
        <f t="shared" si="72"/>
        <v>0</v>
      </c>
      <c r="AV84" s="96">
        <f t="shared" si="73"/>
        <v>3288717</v>
      </c>
      <c r="AW84" s="26">
        <f t="shared" si="74"/>
        <v>9059.826446280991</v>
      </c>
    </row>
    <row r="85" spans="1:49" ht="12.75">
      <c r="A85" s="47"/>
      <c r="B85" s="48" t="s">
        <v>57</v>
      </c>
      <c r="C85" s="110">
        <f>SUM(C78:C84)</f>
        <v>3279</v>
      </c>
      <c r="D85" s="66">
        <f>SUM(D78:D84)</f>
        <v>13079466</v>
      </c>
      <c r="E85" s="57">
        <f>D85/$C$85</f>
        <v>3988.858188472095</v>
      </c>
      <c r="F85" s="66">
        <f>SUM(F78:F84)</f>
        <v>1952289</v>
      </c>
      <c r="G85" s="57">
        <f>F85/$C$85</f>
        <v>595.3915827996341</v>
      </c>
      <c r="H85" s="66">
        <f>SUM(H78:H84)</f>
        <v>0</v>
      </c>
      <c r="I85" s="66">
        <f>H85/$C$85</f>
        <v>0</v>
      </c>
      <c r="J85" s="66">
        <f>SUM(J78:J84)</f>
        <v>326502</v>
      </c>
      <c r="K85" s="67">
        <f>J85/C85</f>
        <v>99.5736505032022</v>
      </c>
      <c r="L85" s="66">
        <f>SUM(L78:L84)</f>
        <v>0</v>
      </c>
      <c r="M85" s="60">
        <f>L85/C85</f>
        <v>0</v>
      </c>
      <c r="N85" s="66">
        <f>SUM(N78:N84)</f>
        <v>317913</v>
      </c>
      <c r="O85" s="92">
        <f t="shared" si="48"/>
        <v>96.95425434583714</v>
      </c>
      <c r="P85" s="58">
        <f>SUM(P78:P84)</f>
        <v>15676170</v>
      </c>
      <c r="Q85" s="69">
        <f t="shared" si="57"/>
        <v>4780.777676120769</v>
      </c>
      <c r="R85" s="66">
        <f>SUM(R78:R84)</f>
        <v>684787</v>
      </c>
      <c r="S85" s="91">
        <f t="shared" si="58"/>
        <v>208.84019518145777</v>
      </c>
      <c r="T85" s="66">
        <f>SUM(T78:T84)</f>
        <v>582881</v>
      </c>
      <c r="U85" s="38">
        <f t="shared" si="59"/>
        <v>177.7618176273254</v>
      </c>
      <c r="V85" s="40">
        <f>SUM(V78:V84)</f>
        <v>16943838</v>
      </c>
      <c r="W85" s="40">
        <f>V85/$C85</f>
        <v>5167.379688929552</v>
      </c>
      <c r="X85" s="66">
        <f>SUM(X78:X84)</f>
        <v>2104124</v>
      </c>
      <c r="Y85" s="71">
        <f t="shared" si="61"/>
        <v>641.6968587984142</v>
      </c>
      <c r="Z85" s="66">
        <f>SUM(Z78:Z84)</f>
        <v>574196</v>
      </c>
      <c r="AA85" s="71">
        <f t="shared" si="62"/>
        <v>175.11314425129612</v>
      </c>
      <c r="AB85" s="66">
        <f>SUM(AB78:AB84)</f>
        <v>2820286</v>
      </c>
      <c r="AC85" s="71">
        <f t="shared" si="63"/>
        <v>860.1055199756023</v>
      </c>
      <c r="AD85" s="66">
        <f>SUM(AD78:AD84)</f>
        <v>2749696</v>
      </c>
      <c r="AE85" s="71">
        <f t="shared" si="64"/>
        <v>838.5776151265629</v>
      </c>
      <c r="AF85" s="66">
        <f>SUM(AF78:AF84)</f>
        <v>689035</v>
      </c>
      <c r="AG85" s="68">
        <f t="shared" si="65"/>
        <v>210.1357121073498</v>
      </c>
      <c r="AH85" s="66">
        <f>SUM(AH78:AH84)</f>
        <v>1884690</v>
      </c>
      <c r="AI85" s="71">
        <f t="shared" si="66"/>
        <v>574.775846294602</v>
      </c>
      <c r="AJ85" s="66">
        <f>SUM(AJ78:AJ84)</f>
        <v>0</v>
      </c>
      <c r="AK85" s="71">
        <f t="shared" si="67"/>
        <v>0</v>
      </c>
      <c r="AL85" s="66">
        <f>SUM(AL78:AL84)</f>
        <v>189104</v>
      </c>
      <c r="AM85" s="68">
        <f t="shared" si="68"/>
        <v>57.67124123208295</v>
      </c>
      <c r="AN85" s="66">
        <f>SUM(AN78:AN84)</f>
        <v>490103</v>
      </c>
      <c r="AO85" s="38">
        <f t="shared" si="69"/>
        <v>149.46721561451662</v>
      </c>
      <c r="AP85" s="41">
        <f>SUM(AP78:AP84)</f>
        <v>11501234</v>
      </c>
      <c r="AQ85" s="76">
        <f t="shared" si="70"/>
        <v>3507.543153400427</v>
      </c>
      <c r="AR85" s="66">
        <f>SUM(AR78:AR84)</f>
        <v>7703871</v>
      </c>
      <c r="AS85" s="68">
        <f t="shared" si="71"/>
        <v>2349.4574565416287</v>
      </c>
      <c r="AT85" s="66">
        <f>SUM(AT78:AT84)</f>
        <v>806711</v>
      </c>
      <c r="AU85" s="68">
        <f t="shared" si="72"/>
        <v>246.02348276913693</v>
      </c>
      <c r="AV85" s="42">
        <f>SUM(AV78:AV84)</f>
        <v>36955654</v>
      </c>
      <c r="AW85" s="133">
        <f t="shared" si="74"/>
        <v>11270.403781640744</v>
      </c>
    </row>
    <row r="86" spans="1:49" ht="12.75">
      <c r="A86" s="44"/>
      <c r="B86" s="45"/>
      <c r="C86" s="45"/>
      <c r="D86" s="45"/>
      <c r="E86" s="55"/>
      <c r="F86" s="45"/>
      <c r="G86" s="55"/>
      <c r="H86" s="45"/>
      <c r="I86" s="56"/>
      <c r="J86" s="45"/>
      <c r="K86" s="55"/>
      <c r="L86" s="45"/>
      <c r="M86" s="55"/>
      <c r="N86" s="45"/>
      <c r="O86" s="55"/>
      <c r="P86" s="55"/>
      <c r="Q86" s="45"/>
      <c r="R86" s="45"/>
      <c r="S86" s="45"/>
      <c r="T86" s="45"/>
      <c r="U86" s="55"/>
      <c r="V86" s="45"/>
      <c r="W86" s="45"/>
      <c r="X86" s="45"/>
      <c r="Y86" s="55"/>
      <c r="Z86" s="45"/>
      <c r="AA86" s="45"/>
      <c r="AB86" s="45"/>
      <c r="AC86" s="55"/>
      <c r="AD86" s="45"/>
      <c r="AE86" s="55"/>
      <c r="AF86" s="45"/>
      <c r="AG86" s="55"/>
      <c r="AH86" s="45"/>
      <c r="AI86" s="55"/>
      <c r="AJ86" s="45"/>
      <c r="AK86" s="55"/>
      <c r="AL86" s="45"/>
      <c r="AM86" s="55"/>
      <c r="AN86" s="45"/>
      <c r="AO86" s="45"/>
      <c r="AP86" s="45"/>
      <c r="AQ86" s="45"/>
      <c r="AR86" s="45"/>
      <c r="AS86" s="55"/>
      <c r="AT86" s="45"/>
      <c r="AU86" s="55"/>
      <c r="AV86" s="45"/>
      <c r="AW86" s="46"/>
    </row>
    <row r="87" spans="1:49" ht="25.5">
      <c r="A87" s="30">
        <v>300</v>
      </c>
      <c r="B87" s="125" t="s">
        <v>58</v>
      </c>
      <c r="C87" s="119">
        <v>447</v>
      </c>
      <c r="D87" s="10">
        <v>1455043</v>
      </c>
      <c r="E87" s="10">
        <f>D87/$C$87</f>
        <v>3255.1297539149887</v>
      </c>
      <c r="F87" s="10">
        <v>163113</v>
      </c>
      <c r="G87" s="10">
        <f>F87/C87</f>
        <v>364.90604026845637</v>
      </c>
      <c r="H87" s="10">
        <v>0</v>
      </c>
      <c r="I87" s="10">
        <f>H87/C87</f>
        <v>0</v>
      </c>
      <c r="J87" s="10">
        <v>0</v>
      </c>
      <c r="K87" s="10">
        <f>J87/C87</f>
        <v>0</v>
      </c>
      <c r="L87" s="10">
        <v>0</v>
      </c>
      <c r="M87" s="9">
        <f aca="true" t="shared" si="75" ref="M87:M105">L87/C87</f>
        <v>0</v>
      </c>
      <c r="N87" s="10">
        <v>205936</v>
      </c>
      <c r="O87" s="9">
        <f t="shared" si="48"/>
        <v>460.7069351230425</v>
      </c>
      <c r="P87" s="78">
        <f aca="true" t="shared" si="76" ref="P87:P104">D87+F87+H87+J87+L87+N87</f>
        <v>1824092</v>
      </c>
      <c r="Q87" s="12">
        <f t="shared" si="57"/>
        <v>4080.7427293064875</v>
      </c>
      <c r="R87" s="10">
        <v>201214</v>
      </c>
      <c r="S87" s="10">
        <f t="shared" si="58"/>
        <v>450.14317673378076</v>
      </c>
      <c r="T87" s="10">
        <v>25325</v>
      </c>
      <c r="U87" s="10">
        <f t="shared" si="59"/>
        <v>56.655480984340045</v>
      </c>
      <c r="V87" s="13">
        <f>P87+R87+T87</f>
        <v>2050631</v>
      </c>
      <c r="W87" s="14">
        <f t="shared" si="60"/>
        <v>4587.541387024608</v>
      </c>
      <c r="X87" s="10">
        <v>705342</v>
      </c>
      <c r="Y87" s="9">
        <f t="shared" si="61"/>
        <v>1577.9463087248323</v>
      </c>
      <c r="Z87" s="10">
        <v>17865</v>
      </c>
      <c r="AA87" s="10">
        <f t="shared" si="62"/>
        <v>39.966442953020135</v>
      </c>
      <c r="AB87" s="10">
        <v>178729</v>
      </c>
      <c r="AC87" s="9">
        <f t="shared" si="63"/>
        <v>399.841163310962</v>
      </c>
      <c r="AD87" s="10">
        <v>388531</v>
      </c>
      <c r="AE87" s="9">
        <f t="shared" si="64"/>
        <v>869.1968680089485</v>
      </c>
      <c r="AF87" s="10">
        <v>15770</v>
      </c>
      <c r="AG87" s="10">
        <f t="shared" si="65"/>
        <v>35.27964205816555</v>
      </c>
      <c r="AH87" s="10">
        <v>230025</v>
      </c>
      <c r="AI87" s="10">
        <f t="shared" si="66"/>
        <v>514.5973154362416</v>
      </c>
      <c r="AJ87" s="10">
        <v>0</v>
      </c>
      <c r="AK87" s="9">
        <f t="shared" si="67"/>
        <v>0</v>
      </c>
      <c r="AL87" s="10">
        <v>0</v>
      </c>
      <c r="AM87" s="9">
        <f t="shared" si="68"/>
        <v>0</v>
      </c>
      <c r="AN87" s="10">
        <v>32851</v>
      </c>
      <c r="AO87" s="10">
        <f t="shared" si="69"/>
        <v>73.49217002237137</v>
      </c>
      <c r="AP87" s="16">
        <f>X87+Z87+AB87+AD87+AF87+AH87+AJ87+AL87+AN87</f>
        <v>1569113</v>
      </c>
      <c r="AQ87" s="16">
        <f t="shared" si="70"/>
        <v>3510.3199105145413</v>
      </c>
      <c r="AR87" s="10">
        <v>0</v>
      </c>
      <c r="AS87" s="9">
        <f t="shared" si="71"/>
        <v>0</v>
      </c>
      <c r="AT87" s="10">
        <v>0</v>
      </c>
      <c r="AU87" s="9">
        <f t="shared" si="72"/>
        <v>0</v>
      </c>
      <c r="AV87" s="18">
        <f aca="true" t="shared" si="77" ref="AV87:AV104">V87+AP87+AR87+AT87</f>
        <v>3619744</v>
      </c>
      <c r="AW87" s="18">
        <f t="shared" si="74"/>
        <v>8097.86129753915</v>
      </c>
    </row>
    <row r="88" spans="1:49" ht="12.75">
      <c r="A88" s="30">
        <v>300</v>
      </c>
      <c r="B88" s="125" t="s">
        <v>59</v>
      </c>
      <c r="C88" s="119">
        <v>257</v>
      </c>
      <c r="D88" s="10">
        <v>906063</v>
      </c>
      <c r="E88" s="10">
        <f>D88/$C$88</f>
        <v>3525.536964980545</v>
      </c>
      <c r="F88" s="10">
        <v>304461</v>
      </c>
      <c r="G88" s="10">
        <f aca="true" t="shared" si="78" ref="G88:G104">F88/C88</f>
        <v>1184.6731517509727</v>
      </c>
      <c r="H88" s="10">
        <v>0</v>
      </c>
      <c r="I88" s="10">
        <f aca="true" t="shared" si="79" ref="I88:I104">H88/C88</f>
        <v>0</v>
      </c>
      <c r="J88" s="10">
        <v>0</v>
      </c>
      <c r="K88" s="10">
        <f aca="true" t="shared" si="80" ref="K88:K103">J88/C88</f>
        <v>0</v>
      </c>
      <c r="L88" s="10">
        <v>0</v>
      </c>
      <c r="M88" s="10">
        <f t="shared" si="75"/>
        <v>0</v>
      </c>
      <c r="N88" s="10">
        <v>163942</v>
      </c>
      <c r="O88" s="10">
        <f t="shared" si="48"/>
        <v>637.9066147859922</v>
      </c>
      <c r="P88" s="78">
        <f t="shared" si="76"/>
        <v>1374466</v>
      </c>
      <c r="Q88" s="12">
        <f t="shared" si="57"/>
        <v>5348.11673151751</v>
      </c>
      <c r="R88" s="10">
        <v>239732</v>
      </c>
      <c r="S88" s="10">
        <f t="shared" si="58"/>
        <v>932.8093385214008</v>
      </c>
      <c r="T88" s="10">
        <v>64141</v>
      </c>
      <c r="U88" s="10">
        <f t="shared" si="59"/>
        <v>249.57587548638134</v>
      </c>
      <c r="V88" s="13">
        <f aca="true" t="shared" si="81" ref="V88:V104">P88+R88+T88</f>
        <v>1678339</v>
      </c>
      <c r="W88" s="14">
        <f t="shared" si="60"/>
        <v>6530.501945525291</v>
      </c>
      <c r="X88" s="10">
        <v>327177</v>
      </c>
      <c r="Y88" s="10">
        <f t="shared" si="61"/>
        <v>1273.0622568093386</v>
      </c>
      <c r="Z88" s="10">
        <v>20076</v>
      </c>
      <c r="AA88" s="10">
        <f t="shared" si="62"/>
        <v>78.11673151750973</v>
      </c>
      <c r="AB88" s="10">
        <v>164335</v>
      </c>
      <c r="AC88" s="10">
        <f t="shared" si="63"/>
        <v>639.4357976653697</v>
      </c>
      <c r="AD88" s="10">
        <v>210084</v>
      </c>
      <c r="AE88" s="10">
        <f t="shared" si="64"/>
        <v>817.4474708171206</v>
      </c>
      <c r="AF88" s="10">
        <v>30811</v>
      </c>
      <c r="AG88" s="10">
        <f t="shared" si="65"/>
        <v>119.88715953307393</v>
      </c>
      <c r="AH88" s="10">
        <v>168939</v>
      </c>
      <c r="AI88" s="10">
        <f t="shared" si="66"/>
        <v>657.3501945525292</v>
      </c>
      <c r="AJ88" s="10">
        <v>0</v>
      </c>
      <c r="AK88" s="10">
        <f t="shared" si="67"/>
        <v>0</v>
      </c>
      <c r="AL88" s="10">
        <v>0</v>
      </c>
      <c r="AM88" s="10">
        <f t="shared" si="68"/>
        <v>0</v>
      </c>
      <c r="AN88" s="10">
        <v>0</v>
      </c>
      <c r="AO88" s="10">
        <f t="shared" si="69"/>
        <v>0</v>
      </c>
      <c r="AP88" s="16">
        <f aca="true" t="shared" si="82" ref="AP88:AP104">X88+Z88+AB88+AD88+AF88+AH88+AJ88+AL88+AN88</f>
        <v>921422</v>
      </c>
      <c r="AQ88" s="16">
        <f t="shared" si="70"/>
        <v>3585.2996108949415</v>
      </c>
      <c r="AR88" s="10">
        <v>0</v>
      </c>
      <c r="AS88" s="10">
        <f t="shared" si="71"/>
        <v>0</v>
      </c>
      <c r="AT88" s="10">
        <v>0</v>
      </c>
      <c r="AU88" s="10">
        <f t="shared" si="72"/>
        <v>0</v>
      </c>
      <c r="AV88" s="18">
        <f t="shared" si="77"/>
        <v>2599761</v>
      </c>
      <c r="AW88" s="18">
        <f t="shared" si="74"/>
        <v>10115.801556420234</v>
      </c>
    </row>
    <row r="89" spans="1:49" ht="25.5">
      <c r="A89" s="30">
        <v>390</v>
      </c>
      <c r="B89" s="125" t="s">
        <v>60</v>
      </c>
      <c r="C89" s="119">
        <v>701</v>
      </c>
      <c r="D89" s="10">
        <v>2924617</v>
      </c>
      <c r="E89" s="10">
        <f>D89/$C$89</f>
        <v>4172.064194008559</v>
      </c>
      <c r="F89" s="10">
        <v>197170</v>
      </c>
      <c r="G89" s="10">
        <f t="shared" si="78"/>
        <v>281.26961483594863</v>
      </c>
      <c r="H89" s="10">
        <v>0</v>
      </c>
      <c r="I89" s="10">
        <f t="shared" si="79"/>
        <v>0</v>
      </c>
      <c r="J89" s="10">
        <v>0</v>
      </c>
      <c r="K89" s="10">
        <f t="shared" si="80"/>
        <v>0</v>
      </c>
      <c r="L89" s="10">
        <v>0</v>
      </c>
      <c r="M89" s="10">
        <f t="shared" si="75"/>
        <v>0</v>
      </c>
      <c r="N89" s="10">
        <v>0</v>
      </c>
      <c r="O89" s="10">
        <f t="shared" si="48"/>
        <v>0</v>
      </c>
      <c r="P89" s="78">
        <f>D89+F89+H89+J89+L89+N89</f>
        <v>3121787</v>
      </c>
      <c r="Q89" s="12">
        <f t="shared" si="57"/>
        <v>4453.333808844508</v>
      </c>
      <c r="R89" s="10">
        <v>262049</v>
      </c>
      <c r="S89" s="10">
        <f t="shared" si="58"/>
        <v>373.8216833095578</v>
      </c>
      <c r="T89" s="10">
        <v>0</v>
      </c>
      <c r="U89" s="10">
        <f t="shared" si="59"/>
        <v>0</v>
      </c>
      <c r="V89" s="13">
        <f t="shared" si="81"/>
        <v>3383836</v>
      </c>
      <c r="W89" s="14">
        <f t="shared" si="60"/>
        <v>4827.1554921540655</v>
      </c>
      <c r="X89" s="10">
        <v>513678</v>
      </c>
      <c r="Y89" s="10">
        <f t="shared" si="61"/>
        <v>732.7788873038517</v>
      </c>
      <c r="Z89" s="10">
        <v>195297</v>
      </c>
      <c r="AA89" s="10">
        <f t="shared" si="62"/>
        <v>278.59771754636233</v>
      </c>
      <c r="AB89" s="10">
        <v>44614</v>
      </c>
      <c r="AC89" s="10">
        <f t="shared" si="63"/>
        <v>63.64336661911555</v>
      </c>
      <c r="AD89" s="10">
        <v>972238</v>
      </c>
      <c r="AE89" s="10">
        <f t="shared" si="64"/>
        <v>1386.9300998573467</v>
      </c>
      <c r="AF89" s="10">
        <v>8327</v>
      </c>
      <c r="AG89" s="10">
        <f t="shared" si="65"/>
        <v>11.878744650499288</v>
      </c>
      <c r="AH89" s="10">
        <v>21659</v>
      </c>
      <c r="AI89" s="10">
        <f t="shared" si="66"/>
        <v>30.897289586305277</v>
      </c>
      <c r="AJ89" s="10">
        <v>0</v>
      </c>
      <c r="AK89" s="10">
        <f t="shared" si="67"/>
        <v>0</v>
      </c>
      <c r="AL89" s="10">
        <v>0</v>
      </c>
      <c r="AM89" s="10">
        <f t="shared" si="68"/>
        <v>0</v>
      </c>
      <c r="AN89" s="10">
        <v>0</v>
      </c>
      <c r="AO89" s="10">
        <f t="shared" si="69"/>
        <v>0</v>
      </c>
      <c r="AP89" s="16">
        <f t="shared" si="82"/>
        <v>1755813</v>
      </c>
      <c r="AQ89" s="16">
        <f t="shared" si="70"/>
        <v>2504.726105563481</v>
      </c>
      <c r="AR89" s="10">
        <v>0</v>
      </c>
      <c r="AS89" s="10">
        <f t="shared" si="71"/>
        <v>0</v>
      </c>
      <c r="AT89" s="10">
        <v>0</v>
      </c>
      <c r="AU89" s="10">
        <f t="shared" si="72"/>
        <v>0</v>
      </c>
      <c r="AV89" s="18">
        <f t="shared" si="77"/>
        <v>5139649</v>
      </c>
      <c r="AW89" s="18">
        <f t="shared" si="74"/>
        <v>7331.881597717546</v>
      </c>
    </row>
    <row r="90" spans="1:49" ht="25.5">
      <c r="A90" s="30">
        <v>391</v>
      </c>
      <c r="B90" s="125" t="s">
        <v>61</v>
      </c>
      <c r="C90" s="121">
        <v>427</v>
      </c>
      <c r="D90" s="10">
        <v>1503791</v>
      </c>
      <c r="E90" s="10">
        <f>D90/$C$90</f>
        <v>3521.758782201405</v>
      </c>
      <c r="F90" s="10">
        <v>441664</v>
      </c>
      <c r="G90" s="10">
        <f t="shared" si="78"/>
        <v>1034.3419203747073</v>
      </c>
      <c r="H90" s="10">
        <v>0</v>
      </c>
      <c r="I90" s="10">
        <f t="shared" si="79"/>
        <v>0</v>
      </c>
      <c r="J90" s="10">
        <v>0</v>
      </c>
      <c r="K90" s="10">
        <f t="shared" si="80"/>
        <v>0</v>
      </c>
      <c r="L90" s="10">
        <v>0</v>
      </c>
      <c r="M90" s="10">
        <f t="shared" si="75"/>
        <v>0</v>
      </c>
      <c r="N90" s="10">
        <v>0</v>
      </c>
      <c r="O90" s="10">
        <f t="shared" si="48"/>
        <v>0</v>
      </c>
      <c r="P90" s="78">
        <f t="shared" si="76"/>
        <v>1945455</v>
      </c>
      <c r="Q90" s="12">
        <f t="shared" si="57"/>
        <v>4556.100702576113</v>
      </c>
      <c r="R90" s="10">
        <v>121019</v>
      </c>
      <c r="S90" s="10">
        <f t="shared" si="58"/>
        <v>283.41686182669787</v>
      </c>
      <c r="T90" s="10">
        <v>107753</v>
      </c>
      <c r="U90" s="10">
        <f t="shared" si="59"/>
        <v>252.34894613583137</v>
      </c>
      <c r="V90" s="13">
        <f t="shared" si="81"/>
        <v>2174227</v>
      </c>
      <c r="W90" s="14">
        <f t="shared" si="60"/>
        <v>5091.866510538642</v>
      </c>
      <c r="X90" s="10">
        <v>299758</v>
      </c>
      <c r="Y90" s="10">
        <f t="shared" si="61"/>
        <v>702.0093676814988</v>
      </c>
      <c r="Z90" s="10">
        <v>34031</v>
      </c>
      <c r="AA90" s="10">
        <f t="shared" si="62"/>
        <v>79.69789227166277</v>
      </c>
      <c r="AB90" s="10">
        <v>85926</v>
      </c>
      <c r="AC90" s="10">
        <f t="shared" si="63"/>
        <v>201.23185011709603</v>
      </c>
      <c r="AD90" s="10">
        <v>200524</v>
      </c>
      <c r="AE90" s="10">
        <f t="shared" si="64"/>
        <v>469.6112412177986</v>
      </c>
      <c r="AF90" s="10">
        <v>460</v>
      </c>
      <c r="AG90" s="10">
        <f t="shared" si="65"/>
        <v>1.0772833723653397</v>
      </c>
      <c r="AH90" s="10">
        <v>0</v>
      </c>
      <c r="AI90" s="10">
        <f t="shared" si="66"/>
        <v>0</v>
      </c>
      <c r="AJ90" s="10">
        <v>0</v>
      </c>
      <c r="AK90" s="10">
        <f t="shared" si="67"/>
        <v>0</v>
      </c>
      <c r="AL90" s="10">
        <v>0</v>
      </c>
      <c r="AM90" s="10">
        <f t="shared" si="68"/>
        <v>0</v>
      </c>
      <c r="AN90" s="10">
        <v>0</v>
      </c>
      <c r="AO90" s="10">
        <f t="shared" si="69"/>
        <v>0</v>
      </c>
      <c r="AP90" s="16">
        <f t="shared" si="82"/>
        <v>620699</v>
      </c>
      <c r="AQ90" s="16">
        <f t="shared" si="70"/>
        <v>1453.6276346604216</v>
      </c>
      <c r="AR90" s="10">
        <v>0</v>
      </c>
      <c r="AS90" s="10">
        <f t="shared" si="71"/>
        <v>0</v>
      </c>
      <c r="AT90" s="10">
        <v>0</v>
      </c>
      <c r="AU90" s="10">
        <f t="shared" si="72"/>
        <v>0</v>
      </c>
      <c r="AV90" s="18">
        <f t="shared" si="77"/>
        <v>2794926</v>
      </c>
      <c r="AW90" s="18">
        <f t="shared" si="74"/>
        <v>6545.4941451990635</v>
      </c>
    </row>
    <row r="91" spans="1:49" ht="12.75">
      <c r="A91" s="30">
        <v>392</v>
      </c>
      <c r="B91" s="125" t="s">
        <v>62</v>
      </c>
      <c r="C91" s="119">
        <v>289</v>
      </c>
      <c r="D91" s="10">
        <v>188829</v>
      </c>
      <c r="E91" s="10">
        <f>D91/$C$91</f>
        <v>653.3875432525952</v>
      </c>
      <c r="F91" s="10">
        <v>58373</v>
      </c>
      <c r="G91" s="10">
        <f t="shared" si="78"/>
        <v>201.98269896193773</v>
      </c>
      <c r="H91" s="10">
        <v>0</v>
      </c>
      <c r="I91" s="10">
        <f t="shared" si="79"/>
        <v>0</v>
      </c>
      <c r="J91" s="10">
        <v>0</v>
      </c>
      <c r="K91" s="10">
        <f t="shared" si="80"/>
        <v>0</v>
      </c>
      <c r="L91" s="10">
        <v>0</v>
      </c>
      <c r="M91" s="10">
        <f t="shared" si="75"/>
        <v>0</v>
      </c>
      <c r="N91" s="10">
        <v>0</v>
      </c>
      <c r="O91" s="10">
        <f t="shared" si="48"/>
        <v>0</v>
      </c>
      <c r="P91" s="78">
        <f t="shared" si="76"/>
        <v>247202</v>
      </c>
      <c r="Q91" s="12">
        <f t="shared" si="57"/>
        <v>855.3702422145328</v>
      </c>
      <c r="R91" s="10">
        <v>4594</v>
      </c>
      <c r="S91" s="10">
        <f t="shared" si="58"/>
        <v>15.896193771626297</v>
      </c>
      <c r="T91" s="10">
        <v>33777</v>
      </c>
      <c r="U91" s="10">
        <f t="shared" si="59"/>
        <v>116.87543252595155</v>
      </c>
      <c r="V91" s="13">
        <f t="shared" si="81"/>
        <v>285573</v>
      </c>
      <c r="W91" s="14">
        <f t="shared" si="60"/>
        <v>988.1418685121107</v>
      </c>
      <c r="X91" s="10">
        <v>122093</v>
      </c>
      <c r="Y91" s="10">
        <f t="shared" si="61"/>
        <v>422.46712802768167</v>
      </c>
      <c r="Z91" s="10">
        <v>31142</v>
      </c>
      <c r="AA91" s="10">
        <f t="shared" si="62"/>
        <v>107.75778546712803</v>
      </c>
      <c r="AB91" s="10">
        <v>206401</v>
      </c>
      <c r="AC91" s="10">
        <f t="shared" si="63"/>
        <v>714.1903114186852</v>
      </c>
      <c r="AD91" s="10">
        <v>48044</v>
      </c>
      <c r="AE91" s="10">
        <f t="shared" si="64"/>
        <v>166.24221453287197</v>
      </c>
      <c r="AF91" s="10">
        <v>0</v>
      </c>
      <c r="AG91" s="10">
        <f t="shared" si="65"/>
        <v>0</v>
      </c>
      <c r="AH91" s="10">
        <v>52652</v>
      </c>
      <c r="AI91" s="10">
        <f t="shared" si="66"/>
        <v>182.18685121107268</v>
      </c>
      <c r="AJ91" s="10">
        <v>0</v>
      </c>
      <c r="AK91" s="10">
        <f t="shared" si="67"/>
        <v>0</v>
      </c>
      <c r="AL91" s="10">
        <v>0</v>
      </c>
      <c r="AM91" s="10">
        <f t="shared" si="68"/>
        <v>0</v>
      </c>
      <c r="AN91" s="10">
        <v>25061</v>
      </c>
      <c r="AO91" s="10">
        <f t="shared" si="69"/>
        <v>86.71626297577855</v>
      </c>
      <c r="AP91" s="16">
        <f t="shared" si="82"/>
        <v>485393</v>
      </c>
      <c r="AQ91" s="16">
        <f t="shared" si="70"/>
        <v>1679.560553633218</v>
      </c>
      <c r="AR91" s="10">
        <v>0</v>
      </c>
      <c r="AS91" s="10">
        <f t="shared" si="71"/>
        <v>0</v>
      </c>
      <c r="AT91" s="10">
        <v>0</v>
      </c>
      <c r="AU91" s="10">
        <f t="shared" si="72"/>
        <v>0</v>
      </c>
      <c r="AV91" s="18">
        <f t="shared" si="77"/>
        <v>770966</v>
      </c>
      <c r="AW91" s="18">
        <f t="shared" si="74"/>
        <v>2667.702422145329</v>
      </c>
    </row>
    <row r="92" spans="1:49" ht="12.75">
      <c r="A92" s="130">
        <v>392</v>
      </c>
      <c r="B92" s="128" t="s">
        <v>63</v>
      </c>
      <c r="C92" s="122">
        <v>133</v>
      </c>
      <c r="D92" s="19">
        <v>496781</v>
      </c>
      <c r="E92" s="51">
        <f>D92/$C$92</f>
        <v>3735.1954887218044</v>
      </c>
      <c r="F92" s="19">
        <v>61326</v>
      </c>
      <c r="G92" s="51">
        <f t="shared" si="78"/>
        <v>461.09774436090225</v>
      </c>
      <c r="H92" s="19">
        <v>0</v>
      </c>
      <c r="I92" s="116">
        <f t="shared" si="79"/>
        <v>0</v>
      </c>
      <c r="J92" s="19">
        <v>0</v>
      </c>
      <c r="K92" s="107">
        <f t="shared" si="80"/>
        <v>0</v>
      </c>
      <c r="L92" s="19">
        <v>0</v>
      </c>
      <c r="M92" s="105">
        <f t="shared" si="75"/>
        <v>0</v>
      </c>
      <c r="N92" s="19">
        <v>0</v>
      </c>
      <c r="O92" s="84">
        <f t="shared" si="48"/>
        <v>0</v>
      </c>
      <c r="P92" s="79">
        <f t="shared" si="76"/>
        <v>558107</v>
      </c>
      <c r="Q92" s="21">
        <f t="shared" si="57"/>
        <v>4196.293233082707</v>
      </c>
      <c r="R92" s="19">
        <v>23485</v>
      </c>
      <c r="S92" s="19">
        <f t="shared" si="58"/>
        <v>176.57894736842104</v>
      </c>
      <c r="T92" s="19">
        <v>49542</v>
      </c>
      <c r="U92" s="84">
        <f t="shared" si="59"/>
        <v>372.49624060150376</v>
      </c>
      <c r="V92" s="22">
        <f t="shared" si="81"/>
        <v>631134</v>
      </c>
      <c r="W92" s="23">
        <f t="shared" si="60"/>
        <v>4745.368421052632</v>
      </c>
      <c r="X92" s="19">
        <v>90868</v>
      </c>
      <c r="Y92" s="84">
        <f t="shared" si="61"/>
        <v>683.218045112782</v>
      </c>
      <c r="Z92" s="19">
        <v>31210</v>
      </c>
      <c r="AA92" s="84">
        <f t="shared" si="62"/>
        <v>234.66165413533835</v>
      </c>
      <c r="AB92" s="19">
        <v>113427</v>
      </c>
      <c r="AC92" s="84">
        <f t="shared" si="63"/>
        <v>852.8345864661654</v>
      </c>
      <c r="AD92" s="19">
        <v>52284</v>
      </c>
      <c r="AE92" s="19">
        <f t="shared" si="64"/>
        <v>393.1127819548872</v>
      </c>
      <c r="AF92" s="19">
        <v>0</v>
      </c>
      <c r="AG92" s="19">
        <f t="shared" si="65"/>
        <v>0</v>
      </c>
      <c r="AH92" s="19">
        <v>60687</v>
      </c>
      <c r="AI92" s="19">
        <f t="shared" si="66"/>
        <v>456.29323308270676</v>
      </c>
      <c r="AJ92" s="19">
        <v>0</v>
      </c>
      <c r="AK92" s="84">
        <f t="shared" si="67"/>
        <v>0</v>
      </c>
      <c r="AL92" s="19">
        <v>0</v>
      </c>
      <c r="AM92" s="84">
        <f t="shared" si="68"/>
        <v>0</v>
      </c>
      <c r="AN92" s="19">
        <v>40394</v>
      </c>
      <c r="AO92" s="84">
        <f t="shared" si="69"/>
        <v>303.7142857142857</v>
      </c>
      <c r="AP92" s="24">
        <f t="shared" si="82"/>
        <v>388870</v>
      </c>
      <c r="AQ92" s="25">
        <f t="shared" si="70"/>
        <v>2923.8345864661655</v>
      </c>
      <c r="AR92" s="19">
        <v>0</v>
      </c>
      <c r="AS92" s="84">
        <f t="shared" si="71"/>
        <v>0</v>
      </c>
      <c r="AT92" s="19">
        <v>0</v>
      </c>
      <c r="AU92" s="84">
        <f t="shared" si="72"/>
        <v>0</v>
      </c>
      <c r="AV92" s="26">
        <f t="shared" si="77"/>
        <v>1020004</v>
      </c>
      <c r="AW92" s="26">
        <f t="shared" si="74"/>
        <v>7669.203007518797</v>
      </c>
    </row>
    <row r="93" spans="1:49" ht="12.75">
      <c r="A93" s="32">
        <v>393</v>
      </c>
      <c r="B93" s="126" t="s">
        <v>64</v>
      </c>
      <c r="C93" s="121">
        <v>791</v>
      </c>
      <c r="D93" s="9">
        <v>2435595</v>
      </c>
      <c r="E93" s="10">
        <f>D93/$C$93</f>
        <v>3079.134007585335</v>
      </c>
      <c r="F93" s="9">
        <v>384639</v>
      </c>
      <c r="G93" s="10">
        <f>F93/C93</f>
        <v>486.2692793931732</v>
      </c>
      <c r="H93" s="9">
        <v>0</v>
      </c>
      <c r="I93" s="10">
        <f t="shared" si="79"/>
        <v>0</v>
      </c>
      <c r="J93" s="9">
        <v>0</v>
      </c>
      <c r="K93" s="10">
        <f t="shared" si="80"/>
        <v>0</v>
      </c>
      <c r="L93" s="9">
        <v>0</v>
      </c>
      <c r="M93" s="10">
        <f t="shared" si="75"/>
        <v>0</v>
      </c>
      <c r="N93" s="9">
        <v>259902</v>
      </c>
      <c r="O93" s="10">
        <f t="shared" si="48"/>
        <v>328.5739570164349</v>
      </c>
      <c r="P93" s="78">
        <f t="shared" si="76"/>
        <v>3080136</v>
      </c>
      <c r="Q93" s="11">
        <f t="shared" si="57"/>
        <v>3893.977243994943</v>
      </c>
      <c r="R93" s="9">
        <v>200805</v>
      </c>
      <c r="S93" s="10">
        <f t="shared" si="58"/>
        <v>253.8621997471555</v>
      </c>
      <c r="T93" s="9">
        <v>778854</v>
      </c>
      <c r="U93" s="10">
        <f t="shared" si="59"/>
        <v>984.6447534766119</v>
      </c>
      <c r="V93" s="13">
        <f>P93+R93+T93</f>
        <v>4059795</v>
      </c>
      <c r="W93" s="13">
        <f t="shared" si="60"/>
        <v>5132.4841972187105</v>
      </c>
      <c r="X93" s="9">
        <v>404607</v>
      </c>
      <c r="Y93" s="10">
        <f t="shared" si="61"/>
        <v>511.5132743362832</v>
      </c>
      <c r="Z93" s="9">
        <v>283532</v>
      </c>
      <c r="AA93" s="10">
        <f t="shared" si="62"/>
        <v>358.44753476611885</v>
      </c>
      <c r="AB93" s="9">
        <v>199719</v>
      </c>
      <c r="AC93" s="10">
        <f t="shared" si="63"/>
        <v>252.48925410872315</v>
      </c>
      <c r="AD93" s="9">
        <v>446351</v>
      </c>
      <c r="AE93" s="9">
        <f t="shared" si="64"/>
        <v>564.2869785082174</v>
      </c>
      <c r="AF93" s="9">
        <v>180263</v>
      </c>
      <c r="AG93" s="10">
        <f t="shared" si="65"/>
        <v>227.89254108723136</v>
      </c>
      <c r="AH93" s="9">
        <v>324468</v>
      </c>
      <c r="AI93" s="10">
        <f t="shared" si="66"/>
        <v>410.1997471554994</v>
      </c>
      <c r="AJ93" s="9">
        <v>0</v>
      </c>
      <c r="AK93" s="10">
        <f t="shared" si="67"/>
        <v>0</v>
      </c>
      <c r="AL93" s="9">
        <v>71053</v>
      </c>
      <c r="AM93" s="10">
        <f t="shared" si="68"/>
        <v>89.826801517067</v>
      </c>
      <c r="AN93" s="9">
        <v>4010</v>
      </c>
      <c r="AO93" s="10">
        <f t="shared" si="69"/>
        <v>5.0695322376738305</v>
      </c>
      <c r="AP93" s="16">
        <f t="shared" si="82"/>
        <v>1914003</v>
      </c>
      <c r="AQ93" s="27">
        <f t="shared" si="70"/>
        <v>2419.7256637168143</v>
      </c>
      <c r="AR93" s="9">
        <v>0</v>
      </c>
      <c r="AS93" s="10">
        <f t="shared" si="71"/>
        <v>0</v>
      </c>
      <c r="AT93" s="9">
        <v>0</v>
      </c>
      <c r="AU93" s="10">
        <f t="shared" si="72"/>
        <v>0</v>
      </c>
      <c r="AV93" s="28">
        <f t="shared" si="77"/>
        <v>5973798</v>
      </c>
      <c r="AW93" s="28">
        <f t="shared" si="74"/>
        <v>7552.209860935524</v>
      </c>
    </row>
    <row r="94" spans="1:49" ht="12.75">
      <c r="A94" s="30">
        <v>395</v>
      </c>
      <c r="B94" s="125" t="s">
        <v>65</v>
      </c>
      <c r="C94" s="119">
        <v>553</v>
      </c>
      <c r="D94" s="10">
        <v>2377240</v>
      </c>
      <c r="E94" s="10">
        <f>D94/$C$94</f>
        <v>4298.806509945751</v>
      </c>
      <c r="F94" s="10">
        <v>258478</v>
      </c>
      <c r="G94" s="10">
        <f t="shared" si="78"/>
        <v>467.4104882459313</v>
      </c>
      <c r="H94" s="10">
        <v>0</v>
      </c>
      <c r="I94" s="10">
        <f t="shared" si="79"/>
        <v>0</v>
      </c>
      <c r="J94" s="10">
        <v>3316</v>
      </c>
      <c r="K94" s="10">
        <f t="shared" si="80"/>
        <v>5.996383363471971</v>
      </c>
      <c r="L94" s="10">
        <v>0</v>
      </c>
      <c r="M94" s="10">
        <f t="shared" si="75"/>
        <v>0</v>
      </c>
      <c r="N94" s="10">
        <v>234207</v>
      </c>
      <c r="O94" s="10">
        <f t="shared" si="48"/>
        <v>423.5207956600362</v>
      </c>
      <c r="P94" s="78">
        <f t="shared" si="76"/>
        <v>2873241</v>
      </c>
      <c r="Q94" s="12">
        <f t="shared" si="57"/>
        <v>5195.734177215189</v>
      </c>
      <c r="R94" s="10">
        <v>184187</v>
      </c>
      <c r="S94" s="10">
        <f t="shared" si="58"/>
        <v>333.06871609403254</v>
      </c>
      <c r="T94" s="10">
        <v>81939</v>
      </c>
      <c r="U94" s="10">
        <f t="shared" si="59"/>
        <v>148.17179023508137</v>
      </c>
      <c r="V94" s="13">
        <f t="shared" si="81"/>
        <v>3139367</v>
      </c>
      <c r="W94" s="14">
        <f t="shared" si="60"/>
        <v>5676.974683544304</v>
      </c>
      <c r="X94" s="10">
        <v>209062</v>
      </c>
      <c r="Y94" s="10">
        <f t="shared" si="61"/>
        <v>378.0506329113924</v>
      </c>
      <c r="Z94" s="10">
        <v>-12153</v>
      </c>
      <c r="AA94" s="10">
        <f t="shared" si="62"/>
        <v>-21.976491862567812</v>
      </c>
      <c r="AB94" s="10">
        <v>-6473</v>
      </c>
      <c r="AC94" s="10">
        <f t="shared" si="63"/>
        <v>-11.705244122965642</v>
      </c>
      <c r="AD94" s="10">
        <v>724658</v>
      </c>
      <c r="AE94" s="10">
        <f t="shared" si="64"/>
        <v>1310.4122965641952</v>
      </c>
      <c r="AF94" s="10">
        <v>269326</v>
      </c>
      <c r="AG94" s="10">
        <f t="shared" si="65"/>
        <v>487.0271247739602</v>
      </c>
      <c r="AH94" s="10">
        <v>228926</v>
      </c>
      <c r="AI94" s="10">
        <f t="shared" si="66"/>
        <v>413.97106690777576</v>
      </c>
      <c r="AJ94" s="10">
        <v>0</v>
      </c>
      <c r="AK94" s="10">
        <f t="shared" si="67"/>
        <v>0</v>
      </c>
      <c r="AL94" s="10">
        <v>0</v>
      </c>
      <c r="AM94" s="10">
        <f t="shared" si="68"/>
        <v>0</v>
      </c>
      <c r="AN94" s="10">
        <v>42105</v>
      </c>
      <c r="AO94" s="10">
        <f t="shared" si="69"/>
        <v>76.13924050632912</v>
      </c>
      <c r="AP94" s="16">
        <f t="shared" si="82"/>
        <v>1455451</v>
      </c>
      <c r="AQ94" s="16">
        <f t="shared" si="70"/>
        <v>2631.9186256781195</v>
      </c>
      <c r="AR94" s="10">
        <v>0</v>
      </c>
      <c r="AS94" s="10">
        <f t="shared" si="71"/>
        <v>0</v>
      </c>
      <c r="AT94" s="10">
        <v>0</v>
      </c>
      <c r="AU94" s="10">
        <f t="shared" si="72"/>
        <v>0</v>
      </c>
      <c r="AV94" s="18">
        <f t="shared" si="77"/>
        <v>4594818</v>
      </c>
      <c r="AW94" s="18">
        <f t="shared" si="74"/>
        <v>8308.893309222423</v>
      </c>
    </row>
    <row r="95" spans="1:49" ht="12.75">
      <c r="A95" s="30">
        <v>395</v>
      </c>
      <c r="B95" s="125" t="s">
        <v>66</v>
      </c>
      <c r="C95" s="119">
        <v>558</v>
      </c>
      <c r="D95" s="10">
        <v>1794013</v>
      </c>
      <c r="E95" s="10">
        <f>D95/$C$95</f>
        <v>3215.0770609318997</v>
      </c>
      <c r="F95" s="10">
        <v>342543</v>
      </c>
      <c r="G95" s="10">
        <f t="shared" si="78"/>
        <v>613.8763440860215</v>
      </c>
      <c r="H95" s="10">
        <v>0</v>
      </c>
      <c r="I95" s="10">
        <f t="shared" si="79"/>
        <v>0</v>
      </c>
      <c r="J95" s="10">
        <v>0</v>
      </c>
      <c r="K95" s="10">
        <f t="shared" si="80"/>
        <v>0</v>
      </c>
      <c r="L95" s="10">
        <v>0</v>
      </c>
      <c r="M95" s="10">
        <f t="shared" si="75"/>
        <v>0</v>
      </c>
      <c r="N95" s="10">
        <v>205604</v>
      </c>
      <c r="O95" s="10">
        <f t="shared" si="48"/>
        <v>368.4659498207885</v>
      </c>
      <c r="P95" s="78">
        <f t="shared" si="76"/>
        <v>2342160</v>
      </c>
      <c r="Q95" s="12">
        <f t="shared" si="57"/>
        <v>4197.419354838709</v>
      </c>
      <c r="R95" s="10">
        <v>205818</v>
      </c>
      <c r="S95" s="10">
        <f t="shared" si="58"/>
        <v>368.8494623655914</v>
      </c>
      <c r="T95" s="10">
        <v>208431</v>
      </c>
      <c r="U95" s="10">
        <f t="shared" si="59"/>
        <v>373.53225806451616</v>
      </c>
      <c r="V95" s="13">
        <f t="shared" si="81"/>
        <v>2756409</v>
      </c>
      <c r="W95" s="14">
        <f t="shared" si="60"/>
        <v>4939.801075268817</v>
      </c>
      <c r="X95" s="10">
        <v>193635</v>
      </c>
      <c r="Y95" s="10">
        <f t="shared" si="61"/>
        <v>347.01612903225805</v>
      </c>
      <c r="Z95" s="10">
        <v>193064</v>
      </c>
      <c r="AA95" s="10">
        <f t="shared" si="62"/>
        <v>345.99283154121866</v>
      </c>
      <c r="AB95" s="10">
        <v>130748</v>
      </c>
      <c r="AC95" s="10">
        <f t="shared" si="63"/>
        <v>234.31541218637992</v>
      </c>
      <c r="AD95" s="10">
        <v>567414</v>
      </c>
      <c r="AE95" s="10">
        <f t="shared" si="64"/>
        <v>1016.8709677419355</v>
      </c>
      <c r="AF95" s="10">
        <v>275842</v>
      </c>
      <c r="AG95" s="10">
        <f t="shared" si="65"/>
        <v>494.3405017921147</v>
      </c>
      <c r="AH95" s="10">
        <v>253853</v>
      </c>
      <c r="AI95" s="10">
        <f t="shared" si="66"/>
        <v>454.9336917562724</v>
      </c>
      <c r="AJ95" s="10">
        <v>0</v>
      </c>
      <c r="AK95" s="10">
        <f t="shared" si="67"/>
        <v>0</v>
      </c>
      <c r="AL95" s="10">
        <v>0</v>
      </c>
      <c r="AM95" s="10">
        <f t="shared" si="68"/>
        <v>0</v>
      </c>
      <c r="AN95" s="10">
        <v>152982</v>
      </c>
      <c r="AO95" s="10">
        <f t="shared" si="69"/>
        <v>274.16129032258067</v>
      </c>
      <c r="AP95" s="16">
        <f t="shared" si="82"/>
        <v>1767538</v>
      </c>
      <c r="AQ95" s="16">
        <f t="shared" si="70"/>
        <v>3167.63082437276</v>
      </c>
      <c r="AR95" s="10">
        <v>0</v>
      </c>
      <c r="AS95" s="10">
        <f t="shared" si="71"/>
        <v>0</v>
      </c>
      <c r="AT95" s="10">
        <v>0</v>
      </c>
      <c r="AU95" s="10">
        <f t="shared" si="72"/>
        <v>0</v>
      </c>
      <c r="AV95" s="18">
        <f t="shared" si="77"/>
        <v>4523947</v>
      </c>
      <c r="AW95" s="18">
        <f t="shared" si="74"/>
        <v>8107.431899641577</v>
      </c>
    </row>
    <row r="96" spans="1:49" ht="12.75">
      <c r="A96" s="30">
        <v>395</v>
      </c>
      <c r="B96" s="125" t="s">
        <v>67</v>
      </c>
      <c r="C96" s="119">
        <v>443</v>
      </c>
      <c r="D96" s="10">
        <v>1750737</v>
      </c>
      <c r="E96" s="10">
        <f>D96/$C$96</f>
        <v>3952.002257336343</v>
      </c>
      <c r="F96" s="10">
        <v>245213</v>
      </c>
      <c r="G96" s="10">
        <f t="shared" si="78"/>
        <v>553.528216704289</v>
      </c>
      <c r="H96" s="10">
        <v>0</v>
      </c>
      <c r="I96" s="10">
        <f t="shared" si="79"/>
        <v>0</v>
      </c>
      <c r="J96" s="10">
        <v>4094</v>
      </c>
      <c r="K96" s="10">
        <f t="shared" si="80"/>
        <v>9.241534988713319</v>
      </c>
      <c r="L96" s="10">
        <v>0</v>
      </c>
      <c r="M96" s="10">
        <f t="shared" si="75"/>
        <v>0</v>
      </c>
      <c r="N96" s="10">
        <v>14277</v>
      </c>
      <c r="O96" s="10">
        <f t="shared" si="48"/>
        <v>32.22799097065463</v>
      </c>
      <c r="P96" s="78">
        <f t="shared" si="76"/>
        <v>2014321</v>
      </c>
      <c r="Q96" s="12">
        <f t="shared" si="57"/>
        <v>4547</v>
      </c>
      <c r="R96" s="10">
        <v>117757</v>
      </c>
      <c r="S96" s="10">
        <f t="shared" si="58"/>
        <v>265.8171557562077</v>
      </c>
      <c r="T96" s="10">
        <v>163825</v>
      </c>
      <c r="U96" s="10">
        <f t="shared" si="59"/>
        <v>369.8081264108352</v>
      </c>
      <c r="V96" s="13">
        <f t="shared" si="81"/>
        <v>2295903</v>
      </c>
      <c r="W96" s="14">
        <f t="shared" si="60"/>
        <v>5182.625282167043</v>
      </c>
      <c r="X96" s="10">
        <v>157315</v>
      </c>
      <c r="Y96" s="10">
        <f t="shared" si="61"/>
        <v>355.11286681715575</v>
      </c>
      <c r="Z96" s="10">
        <v>139945</v>
      </c>
      <c r="AA96" s="10">
        <f t="shared" si="62"/>
        <v>315.90293453724604</v>
      </c>
      <c r="AB96" s="10">
        <v>100004</v>
      </c>
      <c r="AC96" s="10">
        <f t="shared" si="63"/>
        <v>225.74266365688487</v>
      </c>
      <c r="AD96" s="10">
        <v>406907</v>
      </c>
      <c r="AE96" s="10">
        <f t="shared" si="64"/>
        <v>918.5259593679458</v>
      </c>
      <c r="AF96" s="10">
        <v>199136</v>
      </c>
      <c r="AG96" s="10">
        <f t="shared" si="65"/>
        <v>449.5169300225734</v>
      </c>
      <c r="AH96" s="10">
        <v>226536</v>
      </c>
      <c r="AI96" s="10">
        <f t="shared" si="66"/>
        <v>511.36794582392776</v>
      </c>
      <c r="AJ96" s="10">
        <v>0</v>
      </c>
      <c r="AK96" s="10">
        <f t="shared" si="67"/>
        <v>0</v>
      </c>
      <c r="AL96" s="10">
        <v>0</v>
      </c>
      <c r="AM96" s="10">
        <f t="shared" si="68"/>
        <v>0</v>
      </c>
      <c r="AN96" s="10">
        <v>151419</v>
      </c>
      <c r="AO96" s="10">
        <f t="shared" si="69"/>
        <v>341.80361173814896</v>
      </c>
      <c r="AP96" s="16">
        <f t="shared" si="82"/>
        <v>1381262</v>
      </c>
      <c r="AQ96" s="16">
        <f t="shared" si="70"/>
        <v>3117.972911963883</v>
      </c>
      <c r="AR96" s="10">
        <v>0</v>
      </c>
      <c r="AS96" s="10">
        <f t="shared" si="71"/>
        <v>0</v>
      </c>
      <c r="AT96" s="10">
        <v>0</v>
      </c>
      <c r="AU96" s="10">
        <f t="shared" si="72"/>
        <v>0</v>
      </c>
      <c r="AV96" s="18">
        <f>V96+AP96+AR96+AT96</f>
        <v>3677165</v>
      </c>
      <c r="AW96" s="18">
        <f t="shared" si="74"/>
        <v>8300.598194130926</v>
      </c>
    </row>
    <row r="97" spans="1:49" ht="12.75">
      <c r="A97" s="30">
        <v>395</v>
      </c>
      <c r="B97" s="125" t="s">
        <v>68</v>
      </c>
      <c r="C97" s="119">
        <v>161</v>
      </c>
      <c r="D97" s="10">
        <v>666451</v>
      </c>
      <c r="E97" s="10">
        <f>D97/$C$97</f>
        <v>4139.447204968944</v>
      </c>
      <c r="F97" s="10">
        <v>81689</v>
      </c>
      <c r="G97" s="10">
        <f t="shared" si="78"/>
        <v>507.3850931677019</v>
      </c>
      <c r="H97" s="10">
        <v>0</v>
      </c>
      <c r="I97" s="10">
        <f>H97/C97</f>
        <v>0</v>
      </c>
      <c r="J97" s="10">
        <v>460</v>
      </c>
      <c r="K97" s="10">
        <f t="shared" si="80"/>
        <v>2.857142857142857</v>
      </c>
      <c r="L97" s="10">
        <v>0</v>
      </c>
      <c r="M97" s="10">
        <f t="shared" si="75"/>
        <v>0</v>
      </c>
      <c r="N97" s="10">
        <v>50178</v>
      </c>
      <c r="O97" s="10">
        <f t="shared" si="48"/>
        <v>311.6645962732919</v>
      </c>
      <c r="P97" s="78">
        <f t="shared" si="76"/>
        <v>798778</v>
      </c>
      <c r="Q97" s="12">
        <f t="shared" si="57"/>
        <v>4961.3540372670805</v>
      </c>
      <c r="R97" s="10">
        <v>55561</v>
      </c>
      <c r="S97" s="10">
        <f t="shared" si="58"/>
        <v>345.0993788819876</v>
      </c>
      <c r="T97" s="10">
        <v>86412</v>
      </c>
      <c r="U97" s="10">
        <f t="shared" si="59"/>
        <v>536.72049689441</v>
      </c>
      <c r="V97" s="13">
        <f t="shared" si="81"/>
        <v>940751</v>
      </c>
      <c r="W97" s="14">
        <f t="shared" si="60"/>
        <v>5843.173913043478</v>
      </c>
      <c r="X97" s="10">
        <v>192105</v>
      </c>
      <c r="Y97" s="10">
        <f t="shared" si="61"/>
        <v>1193.1987577639752</v>
      </c>
      <c r="Z97" s="10">
        <v>86261</v>
      </c>
      <c r="AA97" s="10">
        <f t="shared" si="62"/>
        <v>535.7826086956521</v>
      </c>
      <c r="AB97" s="10">
        <v>63402</v>
      </c>
      <c r="AC97" s="10">
        <f t="shared" si="63"/>
        <v>393.80124223602485</v>
      </c>
      <c r="AD97" s="10">
        <v>465029</v>
      </c>
      <c r="AE97" s="10">
        <f t="shared" si="64"/>
        <v>2888.3788819875776</v>
      </c>
      <c r="AF97" s="10">
        <v>55590</v>
      </c>
      <c r="AG97" s="10">
        <f t="shared" si="65"/>
        <v>345.27950310559004</v>
      </c>
      <c r="AH97" s="10">
        <v>104479</v>
      </c>
      <c r="AI97" s="10">
        <f t="shared" si="66"/>
        <v>648.9378881987577</v>
      </c>
      <c r="AJ97" s="10">
        <v>0</v>
      </c>
      <c r="AK97" s="10">
        <f t="shared" si="67"/>
        <v>0</v>
      </c>
      <c r="AL97" s="10">
        <v>0</v>
      </c>
      <c r="AM97" s="10">
        <f t="shared" si="68"/>
        <v>0</v>
      </c>
      <c r="AN97" s="10">
        <v>97243</v>
      </c>
      <c r="AO97" s="10">
        <f t="shared" si="69"/>
        <v>603.9937888198758</v>
      </c>
      <c r="AP97" s="16">
        <f t="shared" si="82"/>
        <v>1064109</v>
      </c>
      <c r="AQ97" s="16">
        <f t="shared" si="70"/>
        <v>6609.372670807454</v>
      </c>
      <c r="AR97" s="10">
        <v>0</v>
      </c>
      <c r="AS97" s="10">
        <f t="shared" si="71"/>
        <v>0</v>
      </c>
      <c r="AT97" s="10">
        <v>0</v>
      </c>
      <c r="AU97" s="10">
        <f t="shared" si="72"/>
        <v>0</v>
      </c>
      <c r="AV97" s="18">
        <f t="shared" si="77"/>
        <v>2004860</v>
      </c>
      <c r="AW97" s="18">
        <f t="shared" si="74"/>
        <v>12452.546583850932</v>
      </c>
    </row>
    <row r="98" spans="1:49" ht="12.75">
      <c r="A98" s="130">
        <v>395</v>
      </c>
      <c r="B98" s="129" t="s">
        <v>69</v>
      </c>
      <c r="C98" s="122">
        <v>828</v>
      </c>
      <c r="D98" s="19">
        <v>2735233</v>
      </c>
      <c r="E98" s="51">
        <f>D98/$C$98</f>
        <v>3303.421497584541</v>
      </c>
      <c r="F98" s="19">
        <v>539653</v>
      </c>
      <c r="G98" s="51">
        <f t="shared" si="78"/>
        <v>651.7548309178744</v>
      </c>
      <c r="H98" s="19">
        <v>0</v>
      </c>
      <c r="I98" s="116">
        <f t="shared" si="79"/>
        <v>0</v>
      </c>
      <c r="J98" s="19">
        <v>19352</v>
      </c>
      <c r="K98" s="107">
        <f t="shared" si="80"/>
        <v>23.3719806763285</v>
      </c>
      <c r="L98" s="19">
        <v>0</v>
      </c>
      <c r="M98" s="105">
        <f t="shared" si="75"/>
        <v>0</v>
      </c>
      <c r="N98" s="19">
        <v>148728</v>
      </c>
      <c r="O98" s="84">
        <f t="shared" si="48"/>
        <v>179.6231884057971</v>
      </c>
      <c r="P98" s="79">
        <f t="shared" si="76"/>
        <v>3442966</v>
      </c>
      <c r="Q98" s="21">
        <f t="shared" si="57"/>
        <v>4158.171497584541</v>
      </c>
      <c r="R98" s="19">
        <v>305011</v>
      </c>
      <c r="S98" s="19">
        <f t="shared" si="58"/>
        <v>368.3707729468599</v>
      </c>
      <c r="T98" s="19">
        <v>243907</v>
      </c>
      <c r="U98" s="84">
        <f t="shared" si="59"/>
        <v>294.57367149758454</v>
      </c>
      <c r="V98" s="23">
        <f t="shared" si="81"/>
        <v>3991884</v>
      </c>
      <c r="W98" s="23">
        <f t="shared" si="60"/>
        <v>4821.115942028986</v>
      </c>
      <c r="X98" s="19">
        <v>302330</v>
      </c>
      <c r="Y98" s="84">
        <f t="shared" si="61"/>
        <v>365.1328502415459</v>
      </c>
      <c r="Z98" s="19">
        <v>269276</v>
      </c>
      <c r="AA98" s="84">
        <f t="shared" si="62"/>
        <v>325.21256038647346</v>
      </c>
      <c r="AB98" s="19">
        <v>192489</v>
      </c>
      <c r="AC98" s="84">
        <f t="shared" si="63"/>
        <v>232.4746376811594</v>
      </c>
      <c r="AD98" s="19">
        <v>917264</v>
      </c>
      <c r="AE98" s="19">
        <f t="shared" si="64"/>
        <v>1107.806763285024</v>
      </c>
      <c r="AF98" s="19">
        <v>355122</v>
      </c>
      <c r="AG98" s="19">
        <f t="shared" si="65"/>
        <v>428.89130434782606</v>
      </c>
      <c r="AH98" s="19">
        <v>144963</v>
      </c>
      <c r="AI98" s="19">
        <f t="shared" si="66"/>
        <v>175.07608695652175</v>
      </c>
      <c r="AJ98" s="19">
        <v>0</v>
      </c>
      <c r="AK98" s="84">
        <f t="shared" si="67"/>
        <v>0</v>
      </c>
      <c r="AL98" s="19">
        <v>0</v>
      </c>
      <c r="AM98" s="84">
        <f t="shared" si="68"/>
        <v>0</v>
      </c>
      <c r="AN98" s="19">
        <v>229087</v>
      </c>
      <c r="AO98" s="84">
        <f t="shared" si="69"/>
        <v>276.67512077294685</v>
      </c>
      <c r="AP98" s="24">
        <f t="shared" si="82"/>
        <v>2410531</v>
      </c>
      <c r="AQ98" s="25">
        <f t="shared" si="70"/>
        <v>2911.2693236714977</v>
      </c>
      <c r="AR98" s="19">
        <v>0</v>
      </c>
      <c r="AS98" s="84">
        <f t="shared" si="71"/>
        <v>0</v>
      </c>
      <c r="AT98" s="19">
        <v>0</v>
      </c>
      <c r="AU98" s="84">
        <f t="shared" si="72"/>
        <v>0</v>
      </c>
      <c r="AV98" s="26">
        <f t="shared" si="77"/>
        <v>6402415</v>
      </c>
      <c r="AW98" s="26">
        <f t="shared" si="74"/>
        <v>7732.385265700483</v>
      </c>
    </row>
    <row r="99" spans="1:49" ht="12.75">
      <c r="A99" s="32">
        <v>395</v>
      </c>
      <c r="B99" s="126" t="s">
        <v>70</v>
      </c>
      <c r="C99" s="121">
        <v>440</v>
      </c>
      <c r="D99" s="9">
        <v>1526510</v>
      </c>
      <c r="E99" s="10">
        <f>D99/$C$99</f>
        <v>3469.340909090909</v>
      </c>
      <c r="F99" s="9">
        <v>147107</v>
      </c>
      <c r="G99" s="10">
        <f t="shared" si="78"/>
        <v>334.3340909090909</v>
      </c>
      <c r="H99" s="9">
        <v>0</v>
      </c>
      <c r="I99" s="10">
        <f t="shared" si="79"/>
        <v>0</v>
      </c>
      <c r="J99" s="9">
        <v>4892</v>
      </c>
      <c r="K99" s="10">
        <f t="shared" si="80"/>
        <v>11.118181818181819</v>
      </c>
      <c r="L99" s="9">
        <v>0</v>
      </c>
      <c r="M99" s="10">
        <f t="shared" si="75"/>
        <v>0</v>
      </c>
      <c r="N99" s="9">
        <v>149568</v>
      </c>
      <c r="O99" s="10">
        <f t="shared" si="48"/>
        <v>339.92727272727274</v>
      </c>
      <c r="P99" s="78">
        <f t="shared" si="76"/>
        <v>1828077</v>
      </c>
      <c r="Q99" s="11">
        <f t="shared" si="57"/>
        <v>4154.720454545454</v>
      </c>
      <c r="R99" s="9">
        <v>169848</v>
      </c>
      <c r="S99" s="10">
        <f t="shared" si="58"/>
        <v>386.0181818181818</v>
      </c>
      <c r="T99" s="9">
        <v>113833</v>
      </c>
      <c r="U99" s="10">
        <f t="shared" si="59"/>
        <v>258.7113636363636</v>
      </c>
      <c r="V99" s="13">
        <f t="shared" si="81"/>
        <v>2111758</v>
      </c>
      <c r="W99" s="13">
        <f t="shared" si="60"/>
        <v>4799.45</v>
      </c>
      <c r="X99" s="9">
        <v>141201</v>
      </c>
      <c r="Y99" s="10">
        <f t="shared" si="61"/>
        <v>320.91136363636366</v>
      </c>
      <c r="Z99" s="9">
        <v>164991</v>
      </c>
      <c r="AA99" s="10">
        <f t="shared" si="62"/>
        <v>374.9795454545455</v>
      </c>
      <c r="AB99" s="9">
        <v>105970</v>
      </c>
      <c r="AC99" s="10">
        <f t="shared" si="63"/>
        <v>240.8409090909091</v>
      </c>
      <c r="AD99" s="9">
        <v>624859</v>
      </c>
      <c r="AE99" s="9">
        <f t="shared" si="64"/>
        <v>1420.134090909091</v>
      </c>
      <c r="AF99" s="9">
        <v>144733</v>
      </c>
      <c r="AG99" s="10">
        <f t="shared" si="65"/>
        <v>328.93863636363636</v>
      </c>
      <c r="AH99" s="9">
        <v>215836</v>
      </c>
      <c r="AI99" s="10">
        <f t="shared" si="66"/>
        <v>490.53636363636366</v>
      </c>
      <c r="AJ99" s="10">
        <v>0</v>
      </c>
      <c r="AK99" s="83">
        <f t="shared" si="67"/>
        <v>0</v>
      </c>
      <c r="AL99" s="9">
        <v>0</v>
      </c>
      <c r="AM99" s="10">
        <f t="shared" si="68"/>
        <v>0</v>
      </c>
      <c r="AN99" s="9">
        <v>136076</v>
      </c>
      <c r="AO99" s="10">
        <f t="shared" si="69"/>
        <v>309.26363636363635</v>
      </c>
      <c r="AP99" s="16">
        <f t="shared" si="82"/>
        <v>1533666</v>
      </c>
      <c r="AQ99" s="27">
        <f t="shared" si="70"/>
        <v>3485.6045454545456</v>
      </c>
      <c r="AR99" s="9">
        <v>0</v>
      </c>
      <c r="AS99" s="10">
        <f t="shared" si="71"/>
        <v>0</v>
      </c>
      <c r="AT99" s="9">
        <v>0</v>
      </c>
      <c r="AU99" s="10">
        <f>AT99/$C99</f>
        <v>0</v>
      </c>
      <c r="AV99" s="28">
        <f t="shared" si="77"/>
        <v>3645424</v>
      </c>
      <c r="AW99" s="28">
        <f t="shared" si="74"/>
        <v>8285.054545454546</v>
      </c>
    </row>
    <row r="100" spans="1:49" ht="12.75">
      <c r="A100" s="30">
        <v>396</v>
      </c>
      <c r="B100" s="125" t="s">
        <v>71</v>
      </c>
      <c r="C100" s="119">
        <v>8619</v>
      </c>
      <c r="D100" s="10">
        <v>36140673</v>
      </c>
      <c r="E100" s="10">
        <f>D100/$C$100</f>
        <v>4193.139923424991</v>
      </c>
      <c r="F100" s="10">
        <v>6136382</v>
      </c>
      <c r="G100" s="10">
        <f>F100/C100</f>
        <v>711.9598561318019</v>
      </c>
      <c r="H100" s="10">
        <v>2100586</v>
      </c>
      <c r="I100" s="10">
        <f t="shared" si="79"/>
        <v>243.71574428588002</v>
      </c>
      <c r="J100" s="10">
        <v>2862029</v>
      </c>
      <c r="K100" s="10">
        <f t="shared" si="80"/>
        <v>332.06044784777816</v>
      </c>
      <c r="L100" s="10">
        <v>0</v>
      </c>
      <c r="M100" s="10">
        <f t="shared" si="75"/>
        <v>0</v>
      </c>
      <c r="N100" s="10">
        <v>4775363</v>
      </c>
      <c r="O100" s="10">
        <f t="shared" si="48"/>
        <v>554.0507019375798</v>
      </c>
      <c r="P100" s="78">
        <f t="shared" si="76"/>
        <v>52015033</v>
      </c>
      <c r="Q100" s="12">
        <f t="shared" si="57"/>
        <v>6034.9266736280315</v>
      </c>
      <c r="R100" s="10">
        <v>6163084</v>
      </c>
      <c r="S100" s="10">
        <f t="shared" si="58"/>
        <v>715.057895347488</v>
      </c>
      <c r="T100" s="10">
        <v>7985534</v>
      </c>
      <c r="U100" s="10">
        <f t="shared" si="59"/>
        <v>926.5035386935839</v>
      </c>
      <c r="V100" s="13">
        <f t="shared" si="81"/>
        <v>66163651</v>
      </c>
      <c r="W100" s="14">
        <f t="shared" si="60"/>
        <v>7676.488107669104</v>
      </c>
      <c r="X100" s="10">
        <v>6110235</v>
      </c>
      <c r="Y100" s="10">
        <f t="shared" si="61"/>
        <v>708.9262095370692</v>
      </c>
      <c r="Z100" s="10">
        <v>2593008</v>
      </c>
      <c r="AA100" s="10">
        <f t="shared" si="62"/>
        <v>300.8478941872607</v>
      </c>
      <c r="AB100" s="10">
        <v>10056342</v>
      </c>
      <c r="AC100" s="10">
        <f t="shared" si="63"/>
        <v>1166.7643578141315</v>
      </c>
      <c r="AD100" s="10">
        <v>59239297</v>
      </c>
      <c r="AE100" s="10">
        <f t="shared" si="64"/>
        <v>6873.105580693816</v>
      </c>
      <c r="AF100" s="10">
        <v>10318920</v>
      </c>
      <c r="AG100" s="10">
        <f t="shared" si="65"/>
        <v>1197.2293769578837</v>
      </c>
      <c r="AH100" s="10">
        <v>4013685</v>
      </c>
      <c r="AI100" s="10">
        <f t="shared" si="66"/>
        <v>465.6787330316742</v>
      </c>
      <c r="AJ100" s="10">
        <v>0</v>
      </c>
      <c r="AK100" s="83">
        <f t="shared" si="67"/>
        <v>0</v>
      </c>
      <c r="AL100" s="10">
        <v>144473</v>
      </c>
      <c r="AM100" s="10">
        <f t="shared" si="68"/>
        <v>16.762153382062884</v>
      </c>
      <c r="AN100" s="10">
        <v>2741105</v>
      </c>
      <c r="AO100" s="10">
        <f t="shared" si="69"/>
        <v>318.03051398074024</v>
      </c>
      <c r="AP100" s="16">
        <f t="shared" si="82"/>
        <v>95217065</v>
      </c>
      <c r="AQ100" s="16">
        <f t="shared" si="70"/>
        <v>11047.34481958464</v>
      </c>
      <c r="AR100" s="10">
        <v>72140806</v>
      </c>
      <c r="AS100" s="10">
        <f t="shared" si="71"/>
        <v>8369.974010906137</v>
      </c>
      <c r="AT100" s="10">
        <v>0</v>
      </c>
      <c r="AU100" s="10">
        <f t="shared" si="72"/>
        <v>0</v>
      </c>
      <c r="AV100" s="18">
        <f t="shared" si="77"/>
        <v>233521522</v>
      </c>
      <c r="AW100" s="18">
        <f t="shared" si="74"/>
        <v>27093.80693815988</v>
      </c>
    </row>
    <row r="101" spans="1:49" ht="12.75">
      <c r="A101" s="30">
        <v>397</v>
      </c>
      <c r="B101" s="125" t="s">
        <v>72</v>
      </c>
      <c r="C101" s="119">
        <v>320</v>
      </c>
      <c r="D101" s="10">
        <v>1217317</v>
      </c>
      <c r="E101" s="10">
        <f>D101/$C$101</f>
        <v>3804.115625</v>
      </c>
      <c r="F101" s="10">
        <v>73588</v>
      </c>
      <c r="G101" s="10">
        <f t="shared" si="78"/>
        <v>229.9625</v>
      </c>
      <c r="H101" s="10">
        <v>0</v>
      </c>
      <c r="I101" s="10">
        <f t="shared" si="79"/>
        <v>0</v>
      </c>
      <c r="J101" s="10">
        <v>89977</v>
      </c>
      <c r="K101" s="10">
        <f t="shared" si="80"/>
        <v>281.178125</v>
      </c>
      <c r="L101" s="10">
        <v>0</v>
      </c>
      <c r="M101" s="10">
        <f t="shared" si="75"/>
        <v>0</v>
      </c>
      <c r="N101" s="10">
        <v>535775</v>
      </c>
      <c r="O101" s="10">
        <f t="shared" si="48"/>
        <v>1674.296875</v>
      </c>
      <c r="P101" s="78">
        <f t="shared" si="76"/>
        <v>1916657</v>
      </c>
      <c r="Q101" s="12">
        <f t="shared" si="57"/>
        <v>5989.553125</v>
      </c>
      <c r="R101" s="10">
        <v>65046</v>
      </c>
      <c r="S101" s="10">
        <f t="shared" si="58"/>
        <v>203.26875</v>
      </c>
      <c r="T101" s="10">
        <v>200014</v>
      </c>
      <c r="U101" s="10">
        <f t="shared" si="59"/>
        <v>625.04375</v>
      </c>
      <c r="V101" s="13">
        <f t="shared" si="81"/>
        <v>2181717</v>
      </c>
      <c r="W101" s="14">
        <f t="shared" si="60"/>
        <v>6817.865625</v>
      </c>
      <c r="X101" s="10">
        <v>418332</v>
      </c>
      <c r="Y101" s="10">
        <f t="shared" si="61"/>
        <v>1307.2875</v>
      </c>
      <c r="Z101" s="10">
        <v>84989</v>
      </c>
      <c r="AA101" s="10">
        <f t="shared" si="62"/>
        <v>265.590625</v>
      </c>
      <c r="AB101" s="10">
        <v>7822</v>
      </c>
      <c r="AC101" s="10">
        <f t="shared" si="63"/>
        <v>24.44375</v>
      </c>
      <c r="AD101" s="10">
        <v>331429</v>
      </c>
      <c r="AE101" s="10">
        <f t="shared" si="64"/>
        <v>1035.715625</v>
      </c>
      <c r="AF101" s="10">
        <v>18125</v>
      </c>
      <c r="AG101" s="10">
        <f t="shared" si="65"/>
        <v>56.640625</v>
      </c>
      <c r="AH101" s="10">
        <v>182294</v>
      </c>
      <c r="AI101" s="10">
        <f t="shared" si="66"/>
        <v>569.66875</v>
      </c>
      <c r="AJ101" s="10">
        <v>0</v>
      </c>
      <c r="AK101" s="83">
        <f t="shared" si="67"/>
        <v>0</v>
      </c>
      <c r="AL101" s="10">
        <v>0</v>
      </c>
      <c r="AM101" s="10">
        <f t="shared" si="68"/>
        <v>0</v>
      </c>
      <c r="AN101" s="10">
        <v>0</v>
      </c>
      <c r="AO101" s="10">
        <f t="shared" si="69"/>
        <v>0</v>
      </c>
      <c r="AP101" s="16">
        <f t="shared" si="82"/>
        <v>1042991</v>
      </c>
      <c r="AQ101" s="16">
        <f t="shared" si="70"/>
        <v>3259.346875</v>
      </c>
      <c r="AR101" s="10">
        <v>0</v>
      </c>
      <c r="AS101" s="10">
        <f t="shared" si="71"/>
        <v>0</v>
      </c>
      <c r="AT101" s="10">
        <v>0</v>
      </c>
      <c r="AU101" s="10">
        <f t="shared" si="72"/>
        <v>0</v>
      </c>
      <c r="AV101" s="18">
        <f t="shared" si="77"/>
        <v>3224708</v>
      </c>
      <c r="AW101" s="18">
        <f t="shared" si="74"/>
        <v>10077.2125</v>
      </c>
    </row>
    <row r="102" spans="1:49" ht="12.75">
      <c r="A102" s="30">
        <v>398</v>
      </c>
      <c r="B102" s="125" t="s">
        <v>73</v>
      </c>
      <c r="C102" s="119">
        <v>88</v>
      </c>
      <c r="D102" s="10">
        <v>400517</v>
      </c>
      <c r="E102" s="10">
        <f>D102/$C$102</f>
        <v>4551.329545454545</v>
      </c>
      <c r="F102" s="10">
        <v>65858</v>
      </c>
      <c r="G102" s="10">
        <f t="shared" si="78"/>
        <v>748.3863636363636</v>
      </c>
      <c r="H102" s="10">
        <v>0</v>
      </c>
      <c r="I102" s="10">
        <f t="shared" si="79"/>
        <v>0</v>
      </c>
      <c r="J102" s="10">
        <v>0</v>
      </c>
      <c r="K102" s="10">
        <f t="shared" si="80"/>
        <v>0</v>
      </c>
      <c r="L102" s="10">
        <v>0</v>
      </c>
      <c r="M102" s="10">
        <f t="shared" si="75"/>
        <v>0</v>
      </c>
      <c r="N102" s="10">
        <v>0</v>
      </c>
      <c r="O102" s="10">
        <f t="shared" si="48"/>
        <v>0</v>
      </c>
      <c r="P102" s="78">
        <f t="shared" si="76"/>
        <v>466375</v>
      </c>
      <c r="Q102" s="12">
        <f t="shared" si="57"/>
        <v>5299.715909090909</v>
      </c>
      <c r="R102" s="10">
        <v>58531</v>
      </c>
      <c r="S102" s="10">
        <f t="shared" si="58"/>
        <v>665.125</v>
      </c>
      <c r="T102" s="10">
        <v>1620</v>
      </c>
      <c r="U102" s="10">
        <f t="shared" si="59"/>
        <v>18.40909090909091</v>
      </c>
      <c r="V102" s="13">
        <f t="shared" si="81"/>
        <v>526526</v>
      </c>
      <c r="W102" s="14">
        <f t="shared" si="60"/>
        <v>5983.25</v>
      </c>
      <c r="X102" s="10">
        <v>105206</v>
      </c>
      <c r="Y102" s="10">
        <f t="shared" si="61"/>
        <v>1195.5227272727273</v>
      </c>
      <c r="Z102" s="10">
        <v>4632</v>
      </c>
      <c r="AA102" s="10">
        <f t="shared" si="62"/>
        <v>52.63636363636363</v>
      </c>
      <c r="AB102" s="10">
        <v>68821</v>
      </c>
      <c r="AC102" s="10">
        <f t="shared" si="63"/>
        <v>782.0568181818181</v>
      </c>
      <c r="AD102" s="10">
        <v>81506</v>
      </c>
      <c r="AE102" s="10">
        <f t="shared" si="64"/>
        <v>926.2045454545455</v>
      </c>
      <c r="AF102" s="10">
        <v>105844</v>
      </c>
      <c r="AG102" s="10">
        <f t="shared" si="65"/>
        <v>1202.7727272727273</v>
      </c>
      <c r="AH102" s="10">
        <v>91553</v>
      </c>
      <c r="AI102" s="10">
        <f t="shared" si="66"/>
        <v>1040.375</v>
      </c>
      <c r="AJ102" s="10">
        <v>0</v>
      </c>
      <c r="AK102" s="83">
        <f t="shared" si="67"/>
        <v>0</v>
      </c>
      <c r="AL102" s="10">
        <v>0</v>
      </c>
      <c r="AM102" s="10">
        <f t="shared" si="68"/>
        <v>0</v>
      </c>
      <c r="AN102" s="10">
        <v>1101</v>
      </c>
      <c r="AO102" s="10">
        <f t="shared" si="69"/>
        <v>12.511363636363637</v>
      </c>
      <c r="AP102" s="16">
        <f t="shared" si="82"/>
        <v>458663</v>
      </c>
      <c r="AQ102" s="16">
        <f t="shared" si="70"/>
        <v>5212.079545454545</v>
      </c>
      <c r="AR102" s="10">
        <v>86542</v>
      </c>
      <c r="AS102" s="10">
        <f t="shared" si="71"/>
        <v>983.4318181818181</v>
      </c>
      <c r="AT102" s="10">
        <v>0</v>
      </c>
      <c r="AU102" s="10">
        <f t="shared" si="72"/>
        <v>0</v>
      </c>
      <c r="AV102" s="18">
        <f t="shared" si="77"/>
        <v>1071731</v>
      </c>
      <c r="AW102" s="18">
        <f t="shared" si="74"/>
        <v>12178.761363636364</v>
      </c>
    </row>
    <row r="103" spans="1:49" ht="12.75">
      <c r="A103" s="30">
        <v>398</v>
      </c>
      <c r="B103" s="125" t="s">
        <v>74</v>
      </c>
      <c r="C103" s="119">
        <v>419</v>
      </c>
      <c r="D103" s="10">
        <v>1801800</v>
      </c>
      <c r="E103" s="10">
        <f>D103/$C$103</f>
        <v>4300.238663484487</v>
      </c>
      <c r="F103" s="10">
        <v>358075</v>
      </c>
      <c r="G103" s="10">
        <f t="shared" si="78"/>
        <v>854.5942720763724</v>
      </c>
      <c r="H103" s="10">
        <v>0</v>
      </c>
      <c r="I103" s="10">
        <f t="shared" si="79"/>
        <v>0</v>
      </c>
      <c r="J103" s="10">
        <v>112780</v>
      </c>
      <c r="K103" s="10">
        <f t="shared" si="80"/>
        <v>269.16467780429593</v>
      </c>
      <c r="L103" s="10">
        <v>0</v>
      </c>
      <c r="M103" s="10">
        <f t="shared" si="75"/>
        <v>0</v>
      </c>
      <c r="N103" s="10">
        <v>90000</v>
      </c>
      <c r="O103" s="10">
        <f t="shared" si="48"/>
        <v>214.79713603818615</v>
      </c>
      <c r="P103" s="78">
        <f t="shared" si="76"/>
        <v>2362655</v>
      </c>
      <c r="Q103" s="12">
        <f>P103/$C103</f>
        <v>5638.7947494033415</v>
      </c>
      <c r="R103" s="10">
        <v>207574</v>
      </c>
      <c r="S103" s="10">
        <f t="shared" si="58"/>
        <v>495.4033412887828</v>
      </c>
      <c r="T103" s="10">
        <v>291819</v>
      </c>
      <c r="U103" s="10">
        <f t="shared" si="59"/>
        <v>696.4653937947494</v>
      </c>
      <c r="V103" s="13">
        <f t="shared" si="81"/>
        <v>2862048</v>
      </c>
      <c r="W103" s="14">
        <f t="shared" si="60"/>
        <v>6830.663484486873</v>
      </c>
      <c r="X103" s="10">
        <v>402836</v>
      </c>
      <c r="Y103" s="10">
        <f t="shared" si="61"/>
        <v>961.4224343675418</v>
      </c>
      <c r="Z103" s="10">
        <v>18874</v>
      </c>
      <c r="AA103" s="10">
        <f t="shared" si="62"/>
        <v>45.04534606205251</v>
      </c>
      <c r="AB103" s="10">
        <v>77045</v>
      </c>
      <c r="AC103" s="10">
        <f t="shared" si="63"/>
        <v>183.8782816229117</v>
      </c>
      <c r="AD103" s="10">
        <v>253474</v>
      </c>
      <c r="AE103" s="10">
        <f t="shared" si="64"/>
        <v>604.9498806682577</v>
      </c>
      <c r="AF103" s="10">
        <v>47638</v>
      </c>
      <c r="AG103" s="10">
        <f t="shared" si="65"/>
        <v>113.6945107398568</v>
      </c>
      <c r="AH103" s="10">
        <v>225533</v>
      </c>
      <c r="AI103" s="10">
        <f t="shared" si="66"/>
        <v>538.2649164677804</v>
      </c>
      <c r="AJ103" s="10">
        <v>0</v>
      </c>
      <c r="AK103" s="83">
        <f t="shared" si="67"/>
        <v>0</v>
      </c>
      <c r="AL103" s="10">
        <v>70901</v>
      </c>
      <c r="AM103" s="10">
        <f t="shared" si="68"/>
        <v>169.2147971360382</v>
      </c>
      <c r="AN103" s="10">
        <v>268147</v>
      </c>
      <c r="AO103" s="10">
        <f t="shared" si="69"/>
        <v>639.9689737470167</v>
      </c>
      <c r="AP103" s="16">
        <f t="shared" si="82"/>
        <v>1364448</v>
      </c>
      <c r="AQ103" s="16">
        <f t="shared" si="70"/>
        <v>3256.4391408114557</v>
      </c>
      <c r="AR103" s="10">
        <v>276096</v>
      </c>
      <c r="AS103" s="10">
        <f t="shared" si="71"/>
        <v>658.9403341288782</v>
      </c>
      <c r="AT103" s="10">
        <v>0</v>
      </c>
      <c r="AU103" s="10">
        <f t="shared" si="72"/>
        <v>0</v>
      </c>
      <c r="AV103" s="18">
        <f t="shared" si="77"/>
        <v>4502592</v>
      </c>
      <c r="AW103" s="18">
        <f t="shared" si="74"/>
        <v>10746.042959427208</v>
      </c>
    </row>
    <row r="104" spans="1:49" ht="12.75">
      <c r="A104" s="130">
        <v>399</v>
      </c>
      <c r="B104" s="129" t="s">
        <v>75</v>
      </c>
      <c r="C104" s="122">
        <v>345</v>
      </c>
      <c r="D104" s="132">
        <v>1301523</v>
      </c>
      <c r="E104" s="50">
        <f>D104/$C$104</f>
        <v>3772.5304347826086</v>
      </c>
      <c r="F104" s="132">
        <v>205397</v>
      </c>
      <c r="G104" s="50">
        <f t="shared" si="78"/>
        <v>595.3536231884058</v>
      </c>
      <c r="H104" s="132">
        <v>0</v>
      </c>
      <c r="I104" s="115">
        <f t="shared" si="79"/>
        <v>0</v>
      </c>
      <c r="J104" s="132">
        <v>127164</v>
      </c>
      <c r="K104" s="106">
        <f>J104/C104</f>
        <v>368.5913043478261</v>
      </c>
      <c r="L104" s="132">
        <v>0</v>
      </c>
      <c r="M104" s="105">
        <f t="shared" si="75"/>
        <v>0</v>
      </c>
      <c r="N104" s="132">
        <v>0</v>
      </c>
      <c r="O104" s="84">
        <f t="shared" si="48"/>
        <v>0</v>
      </c>
      <c r="P104" s="80">
        <f t="shared" si="76"/>
        <v>1634084</v>
      </c>
      <c r="Q104" s="21">
        <f t="shared" si="57"/>
        <v>4736.475362318841</v>
      </c>
      <c r="R104" s="132">
        <v>157460</v>
      </c>
      <c r="S104" s="19">
        <f t="shared" si="58"/>
        <v>456.40579710144925</v>
      </c>
      <c r="T104" s="132">
        <v>0</v>
      </c>
      <c r="U104" s="84">
        <f t="shared" si="59"/>
        <v>0</v>
      </c>
      <c r="V104" s="74">
        <f t="shared" si="81"/>
        <v>1791544</v>
      </c>
      <c r="W104" s="72">
        <f t="shared" si="60"/>
        <v>5192.88115942029</v>
      </c>
      <c r="X104" s="132">
        <v>383766</v>
      </c>
      <c r="Y104" s="84">
        <f t="shared" si="61"/>
        <v>1112.3652173913044</v>
      </c>
      <c r="Z104" s="132">
        <v>4669</v>
      </c>
      <c r="AA104" s="84">
        <f t="shared" si="62"/>
        <v>13.533333333333333</v>
      </c>
      <c r="AB104" s="132">
        <v>156692</v>
      </c>
      <c r="AC104" s="84">
        <f t="shared" si="63"/>
        <v>454.1797101449275</v>
      </c>
      <c r="AD104" s="132">
        <v>385671</v>
      </c>
      <c r="AE104" s="84">
        <f t="shared" si="64"/>
        <v>1117.8869565217392</v>
      </c>
      <c r="AF104" s="132">
        <v>280589</v>
      </c>
      <c r="AG104" s="84">
        <f t="shared" si="65"/>
        <v>813.3014492753623</v>
      </c>
      <c r="AH104" s="132">
        <v>148331</v>
      </c>
      <c r="AI104" s="84">
        <f t="shared" si="66"/>
        <v>429.9449275362319</v>
      </c>
      <c r="AJ104" s="132">
        <v>0</v>
      </c>
      <c r="AK104" s="84">
        <f t="shared" si="67"/>
        <v>0</v>
      </c>
      <c r="AL104" s="132">
        <v>0</v>
      </c>
      <c r="AM104" s="84">
        <f t="shared" si="68"/>
        <v>0</v>
      </c>
      <c r="AN104" s="132">
        <v>13433</v>
      </c>
      <c r="AO104" s="77">
        <f t="shared" si="69"/>
        <v>38.93623188405797</v>
      </c>
      <c r="AP104" s="15">
        <f t="shared" si="82"/>
        <v>1373151</v>
      </c>
      <c r="AQ104" s="75">
        <f t="shared" si="70"/>
        <v>3980.1478260869567</v>
      </c>
      <c r="AR104" s="132">
        <v>0</v>
      </c>
      <c r="AS104" s="84">
        <f t="shared" si="71"/>
        <v>0</v>
      </c>
      <c r="AT104" s="132">
        <v>0</v>
      </c>
      <c r="AU104" s="84">
        <f t="shared" si="72"/>
        <v>0</v>
      </c>
      <c r="AV104" s="26">
        <f t="shared" si="77"/>
        <v>3164695</v>
      </c>
      <c r="AW104" s="26">
        <f t="shared" si="74"/>
        <v>9173.028985507246</v>
      </c>
    </row>
    <row r="105" spans="1:49" ht="12.75">
      <c r="A105" s="47"/>
      <c r="B105" s="48" t="s">
        <v>76</v>
      </c>
      <c r="C105" s="110">
        <f>SUM(C87:C104)</f>
        <v>15819</v>
      </c>
      <c r="D105" s="49">
        <f>SUM(D87:D104)</f>
        <v>61622733</v>
      </c>
      <c r="E105" s="57">
        <f>D105/$C$105</f>
        <v>3895.4885264555282</v>
      </c>
      <c r="F105" s="49">
        <f>SUM(F87:F104)</f>
        <v>10064729</v>
      </c>
      <c r="G105" s="57">
        <f>F105/$C$105</f>
        <v>636.243062140464</v>
      </c>
      <c r="H105" s="49">
        <f>SUM(H87:H104)</f>
        <v>2100586</v>
      </c>
      <c r="I105" s="113">
        <f>H105/$C$105</f>
        <v>132.78879828054872</v>
      </c>
      <c r="J105" s="49">
        <f>SUM(J87:J104)</f>
        <v>3224064</v>
      </c>
      <c r="K105" s="67">
        <f>J105/C105</f>
        <v>203.80959605537646</v>
      </c>
      <c r="L105" s="49">
        <f>SUM(L87:L104)</f>
        <v>0</v>
      </c>
      <c r="M105" s="71">
        <f t="shared" si="75"/>
        <v>0</v>
      </c>
      <c r="N105" s="49">
        <f>SUM(N87:N104)</f>
        <v>6833480</v>
      </c>
      <c r="O105" s="93">
        <f t="shared" si="48"/>
        <v>431.9792654402933</v>
      </c>
      <c r="P105" s="81">
        <f>D105+F105+H105+J105+L105+N105</f>
        <v>83845592</v>
      </c>
      <c r="Q105" s="69">
        <f>P105/$C105</f>
        <v>5300.30924837221</v>
      </c>
      <c r="R105" s="49">
        <f>SUM(R87:R104)</f>
        <v>8742775</v>
      </c>
      <c r="S105" s="90">
        <f>R105/$C105</f>
        <v>552.6755799987357</v>
      </c>
      <c r="T105" s="49">
        <f>SUM(T87:T104)</f>
        <v>10436726</v>
      </c>
      <c r="U105" s="71">
        <f t="shared" si="59"/>
        <v>659.7588975282888</v>
      </c>
      <c r="V105" s="40">
        <f>SUM(V87:V104)</f>
        <v>103025093</v>
      </c>
      <c r="W105" s="73">
        <f t="shared" si="60"/>
        <v>6512.743725899235</v>
      </c>
      <c r="X105" s="49">
        <f>SUM(X87:X104)</f>
        <v>11079546</v>
      </c>
      <c r="Y105" s="71">
        <f t="shared" si="61"/>
        <v>700.3948416461218</v>
      </c>
      <c r="Z105" s="49">
        <f>SUM(Z87:Z104)</f>
        <v>4160709</v>
      </c>
      <c r="AA105" s="71">
        <f>Z105/C105</f>
        <v>263.0197231177698</v>
      </c>
      <c r="AB105" s="49">
        <f>SUM(AB87:AB104)</f>
        <v>11946013</v>
      </c>
      <c r="AC105" s="71">
        <f>AB105/C105</f>
        <v>755.16865794298</v>
      </c>
      <c r="AD105" s="49">
        <f>SUM(AD87:AD104)</f>
        <v>66315564</v>
      </c>
      <c r="AE105" s="68">
        <f t="shared" si="64"/>
        <v>4192.146406220368</v>
      </c>
      <c r="AF105" s="49">
        <f>SUM(AF87:AF104)</f>
        <v>12306496</v>
      </c>
      <c r="AG105" s="68">
        <f t="shared" si="65"/>
        <v>777.9566344269549</v>
      </c>
      <c r="AH105" s="49">
        <f>SUM(AH87:AH104)</f>
        <v>6694419</v>
      </c>
      <c r="AI105" s="68">
        <f t="shared" si="66"/>
        <v>423.18850749099187</v>
      </c>
      <c r="AJ105" s="49">
        <f>SUM(AJ87:AJ104)</f>
        <v>0</v>
      </c>
      <c r="AK105" s="68">
        <f t="shared" si="67"/>
        <v>0</v>
      </c>
      <c r="AL105" s="49">
        <f>SUM(AL87:AL104)</f>
        <v>286427</v>
      </c>
      <c r="AM105" s="68">
        <f t="shared" si="68"/>
        <v>18.106517478980972</v>
      </c>
      <c r="AN105" s="49">
        <f>SUM(AN87:AN104)</f>
        <v>3935014</v>
      </c>
      <c r="AO105" s="38">
        <f t="shared" si="69"/>
        <v>248.7523863708199</v>
      </c>
      <c r="AP105" s="41">
        <f>SUM(AP87:AP104)</f>
        <v>116724188</v>
      </c>
      <c r="AQ105" s="76">
        <f t="shared" si="70"/>
        <v>7378.733674694987</v>
      </c>
      <c r="AR105" s="49">
        <f>SUM(AR87:AR104)</f>
        <v>72503444</v>
      </c>
      <c r="AS105" s="68">
        <f t="shared" si="71"/>
        <v>4583.3139895062895</v>
      </c>
      <c r="AT105" s="49">
        <v>0</v>
      </c>
      <c r="AU105" s="68">
        <f>AT105/$C105</f>
        <v>0</v>
      </c>
      <c r="AV105" s="95">
        <f>SUM(AV87:AV104)</f>
        <v>292252725</v>
      </c>
      <c r="AW105" s="133">
        <f t="shared" si="74"/>
        <v>18474.791390100512</v>
      </c>
    </row>
    <row r="106" spans="1:49" ht="12.75">
      <c r="A106" s="52"/>
      <c r="B106" s="53"/>
      <c r="C106" s="53"/>
      <c r="D106" s="53"/>
      <c r="E106" s="53"/>
      <c r="F106" s="53"/>
      <c r="G106" s="53"/>
      <c r="H106" s="53"/>
      <c r="I106" s="56"/>
      <c r="J106" s="55"/>
      <c r="K106" s="55"/>
      <c r="L106" s="53"/>
      <c r="M106" s="55"/>
      <c r="N106" s="55"/>
      <c r="O106" s="82"/>
      <c r="P106" s="55"/>
      <c r="Q106" s="55"/>
      <c r="R106" s="55"/>
      <c r="S106" s="55"/>
      <c r="T106" s="55"/>
      <c r="U106" s="55"/>
      <c r="V106" s="55"/>
      <c r="W106" s="55"/>
      <c r="X106" s="55"/>
      <c r="Y106" s="53"/>
      <c r="Z106" s="55"/>
      <c r="AA106" s="55"/>
      <c r="AB106" s="55"/>
      <c r="AC106" s="55"/>
      <c r="AD106" s="55"/>
      <c r="AE106" s="55"/>
      <c r="AF106" s="53"/>
      <c r="AG106" s="55"/>
      <c r="AH106" s="55"/>
      <c r="AI106" s="55"/>
      <c r="AJ106" s="53"/>
      <c r="AK106" s="55"/>
      <c r="AL106" s="55"/>
      <c r="AM106" s="55"/>
      <c r="AN106" s="55"/>
      <c r="AO106" s="55"/>
      <c r="AP106" s="55"/>
      <c r="AQ106" s="55"/>
      <c r="AR106" s="53"/>
      <c r="AS106" s="55"/>
      <c r="AT106" s="55"/>
      <c r="AU106" s="82"/>
      <c r="AV106" s="55"/>
      <c r="AW106" s="56"/>
    </row>
    <row r="107" spans="1:49" ht="16.5" thickBot="1">
      <c r="A107" s="97"/>
      <c r="B107" s="98" t="s">
        <v>77</v>
      </c>
      <c r="C107" s="111">
        <f>C105+C85+C76+C72</f>
        <v>674577</v>
      </c>
      <c r="D107" s="99">
        <f>D105+D85+D76+D72</f>
        <v>2162006667.34</v>
      </c>
      <c r="E107" s="100">
        <f>D107/$C$107</f>
        <v>3204.981295448852</v>
      </c>
      <c r="F107" s="99">
        <f>F105+F85+F76+F72</f>
        <v>786719066.56</v>
      </c>
      <c r="G107" s="99">
        <f>F107/C107</f>
        <v>1166.2405723290299</v>
      </c>
      <c r="H107" s="99">
        <f>H105+H85+H76+H72</f>
        <v>111566713</v>
      </c>
      <c r="I107" s="117">
        <f>H107/C107</f>
        <v>165.3876621942343</v>
      </c>
      <c r="J107" s="114">
        <f>J105+J85+J76+J72</f>
        <v>144755312</v>
      </c>
      <c r="K107" s="99">
        <f>J107/C107</f>
        <v>214.58678846150994</v>
      </c>
      <c r="L107" s="99">
        <f>L105+L85+L76+L72</f>
        <v>13168445</v>
      </c>
      <c r="M107" s="99">
        <f>L107/C107</f>
        <v>19.52104059284559</v>
      </c>
      <c r="N107" s="99">
        <f>N105+N85+N76+N72</f>
        <v>313026767.78</v>
      </c>
      <c r="O107" s="99">
        <f>N107/C107</f>
        <v>464.03415441083814</v>
      </c>
      <c r="P107" s="101">
        <f>SUM(P72+P76+P85+P105)</f>
        <v>3531242971.6800003</v>
      </c>
      <c r="Q107" s="102">
        <f>P107/C107</f>
        <v>5234.75151343731</v>
      </c>
      <c r="R107" s="99">
        <f>R105+R85+R76+R72</f>
        <v>257680315.78</v>
      </c>
      <c r="S107" s="99">
        <f>R107/C107</f>
        <v>381.9879951139751</v>
      </c>
      <c r="T107" s="99">
        <f>T105+T85+T76+T72</f>
        <v>312327235.78</v>
      </c>
      <c r="U107" s="99">
        <f>T107/C107</f>
        <v>462.99716085784127</v>
      </c>
      <c r="V107" s="103">
        <f>SUM(V72+V76+V85+V105)</f>
        <v>4101250523.24</v>
      </c>
      <c r="W107" s="103">
        <f>V107/C107</f>
        <v>6079.736669409126</v>
      </c>
      <c r="X107" s="99">
        <f>X105+X85+X76+X72</f>
        <v>323055500.78</v>
      </c>
      <c r="Y107" s="99">
        <f>X107/C107</f>
        <v>478.90085309757075</v>
      </c>
      <c r="Z107" s="99">
        <f>Z105+Z85+Z76+Z72</f>
        <v>144205190</v>
      </c>
      <c r="AA107" s="99">
        <f>Z107/C107</f>
        <v>213.77128185514775</v>
      </c>
      <c r="AB107" s="99">
        <f>AB105+AB85+AB76+AB72</f>
        <v>92861361.78</v>
      </c>
      <c r="AC107" s="99">
        <f>AB107/C107</f>
        <v>137.65865391200708</v>
      </c>
      <c r="AD107" s="99">
        <f>AD105+AD85+AD76+AD72</f>
        <v>644433496.78</v>
      </c>
      <c r="AE107" s="99">
        <f>AD107/C107</f>
        <v>955.3149555647465</v>
      </c>
      <c r="AF107" s="99">
        <f>AF105+AF85+AF76+AF72</f>
        <v>359383200</v>
      </c>
      <c r="AG107" s="99">
        <f>AF107/C107</f>
        <v>532.753414361889</v>
      </c>
      <c r="AH107" s="99">
        <f>AH105+AH85+AH76+AH72</f>
        <v>353008094</v>
      </c>
      <c r="AI107" s="99">
        <f>AH107/C107</f>
        <v>523.3028905521534</v>
      </c>
      <c r="AJ107" s="99">
        <f>AJ105+AJ85+AJ76+AJ72</f>
        <v>216478</v>
      </c>
      <c r="AK107" s="99">
        <f>AJ107/C107</f>
        <v>0.32090925127894965</v>
      </c>
      <c r="AL107" s="99">
        <f>AL105+AL85+AL76+AL72</f>
        <v>8128005</v>
      </c>
      <c r="AM107" s="99">
        <f>AL107/C107</f>
        <v>12.04903962038433</v>
      </c>
      <c r="AN107" s="99">
        <f>AN105+AN85+AN76+AN72</f>
        <v>86148772</v>
      </c>
      <c r="AO107" s="99">
        <f>AN107/C107</f>
        <v>127.70784061715712</v>
      </c>
      <c r="AP107" s="118">
        <f>SUM(AP72+AP76+AP85+AP105)</f>
        <v>2011440098.34</v>
      </c>
      <c r="AQ107" s="112">
        <f>AP107/C107</f>
        <v>2981.779838832335</v>
      </c>
      <c r="AR107" s="99">
        <f>AR105+AR85+AR76+AR72</f>
        <v>507353880</v>
      </c>
      <c r="AS107" s="99">
        <f>AR107/C107</f>
        <v>752.1066979751755</v>
      </c>
      <c r="AT107" s="99">
        <f>AT105+AT85+AT76+AT72</f>
        <v>304864220</v>
      </c>
      <c r="AU107" s="99">
        <f>AT107/C107</f>
        <v>451.9339082121092</v>
      </c>
      <c r="AV107" s="108">
        <f>SUM(AV72+AV76+AV85+AV105)</f>
        <v>6924908721.58</v>
      </c>
      <c r="AW107" s="109">
        <f>AV107/C107</f>
        <v>10265.557114428746</v>
      </c>
    </row>
    <row r="108" ht="13.5" thickTop="1"/>
  </sheetData>
  <mergeCells count="13">
    <mergeCell ref="D1:I1"/>
    <mergeCell ref="J1:Q1"/>
    <mergeCell ref="P2:P3"/>
    <mergeCell ref="A1:B2"/>
    <mergeCell ref="AV2:AV3"/>
    <mergeCell ref="R1:Y1"/>
    <mergeCell ref="Z1:AE1"/>
    <mergeCell ref="AF1:AK1"/>
    <mergeCell ref="AL1:AQ1"/>
    <mergeCell ref="AR1:AW1"/>
    <mergeCell ref="V2:V3"/>
    <mergeCell ref="AP2:AP3"/>
    <mergeCell ref="C2:C3"/>
  </mergeCells>
  <printOptions horizontalCentered="1"/>
  <pageMargins left="0.36" right="0.33" top="0.74" bottom="0.53" header="0.34" footer="0.5"/>
  <pageSetup horizontalDpi="600" verticalDpi="600" orientation="portrait" paperSize="5" scale="75" r:id="rId1"/>
  <headerFooter alignWithMargins="0">
    <oddHeader>&amp;C
</oddHeader>
  </headerFooter>
  <rowBreaks count="1" manualBreakCount="1">
    <brk id="73" max="255" man="1"/>
  </rowBreaks>
  <colBreaks count="6" manualBreakCount="6">
    <brk id="9" max="65535" man="1"/>
    <brk id="17" max="65535" man="1"/>
    <brk id="25" max="65535" man="1"/>
    <brk id="31" max="65535" man="1"/>
    <brk id="37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2008-10-17T15:02:23Z</cp:lastPrinted>
  <dcterms:created xsi:type="dcterms:W3CDTF">2003-04-30T19:33:38Z</dcterms:created>
  <dcterms:modified xsi:type="dcterms:W3CDTF">2008-10-31T14:04:11Z</dcterms:modified>
  <cp:category/>
  <cp:version/>
  <cp:contentType/>
  <cp:contentStatus/>
</cp:coreProperties>
</file>