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externalReferences>
    <externalReference r:id="rId4"/>
  </externalReferences>
  <definedNames>
    <definedName name="_xlnm.Print_Area" localSheetId="0">'Total Revenue'!$A$1:$I$148</definedName>
    <definedName name="_xlnm.Print_Titles" localSheetId="0">'Total Revenue'!$A:$B,'Total Revenue'!$1:$4</definedName>
  </definedNames>
  <calcPr fullCalcOnLoad="1"/>
</workbook>
</file>

<file path=xl/sharedStrings.xml><?xml version="1.0" encoding="utf-8"?>
<sst xmlns="http://schemas.openxmlformats.org/spreadsheetml/2006/main" count="149" uniqueCount="149">
  <si>
    <t>LEA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</si>
  <si>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</si>
  <si>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</si>
  <si>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</si>
  <si>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</si>
  <si>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</si>
  <si>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</si>
  <si>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</si>
  <si>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</si>
  <si>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</si>
  <si>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</si>
  <si>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</si>
  <si>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</si>
  <si>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</si>
  <si>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</si>
  <si>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</si>
  <si>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</si>
  <si>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</si>
  <si>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</si>
  <si>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</si>
  <si>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</si>
  <si>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</si>
  <si>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</si>
  <si>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</si>
  <si>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</si>
  <si>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</si>
  <si>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</si>
  <si>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</si>
  <si>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</si>
  <si>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</si>
  <si>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</si>
  <si>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</si>
  <si>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</si>
  <si>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</si>
  <si>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</si>
  <si>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</si>
  <si>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</si>
  <si>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</si>
  <si>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</si>
  <si>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</si>
  <si>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</si>
  <si>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</si>
  <si>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</si>
  <si>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</si>
  <si>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</si>
  <si>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</si>
  <si>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</si>
  <si>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</si>
  <si>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</si>
  <si>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</si>
  <si>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</si>
  <si>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</si>
  <si>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</si>
  <si>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</si>
  <si>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</si>
  <si>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</si>
  <si>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</si>
  <si>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</si>
  <si>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</si>
  <si>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</si>
  <si>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</si>
  <si>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</si>
  <si>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</si>
  <si>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</si>
  <si>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</si>
  <si>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</si>
  <si>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</si>
  <si>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</si>
  <si>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</si>
  <si>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</si>
  <si>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</si>
  <si>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</si>
  <si>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</si>
  <si>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</si>
  <si>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</si>
  <si>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</si>
  <si>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Federal 
Revenue</t>
  </si>
  <si>
    <t>State
 Revenue</t>
  </si>
  <si>
    <t>Total 
Revenue</t>
  </si>
  <si>
    <t>Federal 
Revenue as 
a Percent 
of Total 
Revenue</t>
  </si>
  <si>
    <t>State 
Revenue as 
a Percent 
of Total 
Revenue</t>
  </si>
  <si>
    <t>Local 
Revenue as 
a Percent 
of Total 
Revenue</t>
  </si>
  <si>
    <t>Local 
Revenue *</t>
  </si>
  <si>
    <t>District/Agency Name</t>
  </si>
  <si>
    <t>Total City/Parish School Districts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</si>
  <si>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</si>
  <si>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</si>
  <si>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</si>
  <si>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</si>
  <si>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</si>
  <si>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</si>
  <si>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</si>
  <si>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</si>
  <si>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</si>
  <si>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</si>
  <si>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McDonogh #28 City Park Academy (NOCSF)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</si>
  <si>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</si>
  <si>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</si>
  <si>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</si>
  <si>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</si>
  <si>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</si>
  <si>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</si>
  <si>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</si>
  <si>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</si>
  <si>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</si>
  <si>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</si>
  <si>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</si>
  <si>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</si>
  <si>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</si>
  <si>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East Baton Rouge Parish School Board *</t>
  </si>
  <si>
    <t>Pointe Coupee Parish School Board *</t>
  </si>
  <si>
    <t>Total Type 5 Charter Schools</t>
  </si>
  <si>
    <t>Federal, State and Local Revenue as a Percent of Total Revenue - FY 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</si>
  <si>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</si>
  <si>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</si>
  <si>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</si>
  <si>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</si>
  <si>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</si>
  <si>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</si>
  <si>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</si>
  <si>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</si>
  <si>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</si>
  <si>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</si>
  <si>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</si>
  <si>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</si>
  <si>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</si>
  <si>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 xml:space="preserve">*  The district of prior jurisdiction transferred local revenue to the Recovery School District (RSD) and each RSD school reported it as miscellaneous local revenue. $104,348,797 is subtracted from Orleans Parish, $15,992,296 is subtracted from East Baton Rouge Parish, $1,395,224 is subtracted from Pointe Coupee Parish, $3,307,667 is subtracted from Caddo Parish, $462,753 is subtracted from Union Parish, $21,310 is subtracted from Ouachita Parish,  $2,811 is subtracted from Lincoln Parish, $3,472 is subtracted from Zachary Community, $6,668 is subtracted from City of Baker, and $2,979 is subtracted from Central Community.   </t>
  </si>
  <si>
    <t>Allen Parish School Board**</t>
  </si>
  <si>
    <t>Caddo Parish School Board</t>
  </si>
  <si>
    <t>Calcasieu Parish School Board**</t>
  </si>
  <si>
    <t>Jefferson Parish School Board**</t>
  </si>
  <si>
    <t>Jefferson Davis Parish School Board**</t>
  </si>
  <si>
    <t>Lincoln Parish School Board</t>
  </si>
  <si>
    <t>Orleans Parish School Board *,**</t>
  </si>
  <si>
    <t>Ouachita Parish School Board</t>
  </si>
  <si>
    <t>Plaquemines Parish School Board**</t>
  </si>
  <si>
    <t>St. Bernard Parish School Board**</t>
  </si>
  <si>
    <t>St. Charles Parish School Board**</t>
  </si>
  <si>
    <t>St. Tammany Parish School Board**</t>
  </si>
  <si>
    <t>Terrebonne Parish School Board**</t>
  </si>
  <si>
    <t>Union Parish School Board</t>
  </si>
  <si>
    <t>Vermilion Parish School Board**</t>
  </si>
  <si>
    <t>City of Bogalusa School Board**</t>
  </si>
  <si>
    <t>Zachary Community School Board</t>
  </si>
  <si>
    <t>City of Baker School Board</t>
  </si>
  <si>
    <t>Central Community School Board</t>
  </si>
  <si>
    <t>Recovery School District (RSD OPERATED)***</t>
  </si>
  <si>
    <t>**  Includes one-time Hurricane Related revenue</t>
  </si>
  <si>
    <t>*** Excludes one-time Hurricane Related revenue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</si>
</sst>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&quot;$&quot;#,##0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6" fillId="33" borderId="10" xfId="91" applyNumberFormat="1" applyFont="1" applyFill="1" applyBorder="1" applyAlignment="1">
      <alignment horizontal="center"/>
      <protection/>
    </xf>
    <xf numFmtId="0" fontId="6" fillId="33" borderId="10" xfId="92" applyFont="1" applyFill="1" applyBorder="1" applyAlignment="1">
      <alignment horizontal="center"/>
      <protection/>
    </xf>
    <xf numFmtId="38" fontId="6" fillId="33" borderId="11" xfId="91" applyNumberFormat="1" applyFont="1" applyFill="1" applyBorder="1" applyAlignment="1">
      <alignment horizontal="center"/>
      <protection/>
    </xf>
    <xf numFmtId="38" fontId="7" fillId="34" borderId="12" xfId="0" applyNumberFormat="1" applyFont="1" applyFill="1" applyBorder="1" applyAlignment="1">
      <alignment horizontal="center" vertical="center" wrapText="1"/>
    </xf>
    <xf numFmtId="38" fontId="7" fillId="35" borderId="12" xfId="0" applyNumberFormat="1" applyFont="1" applyFill="1" applyBorder="1" applyAlignment="1">
      <alignment horizontal="center" vertical="center" wrapText="1"/>
    </xf>
    <xf numFmtId="38" fontId="7" fillId="36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4" fillId="33" borderId="19" xfId="0" applyFont="1" applyFill="1" applyBorder="1" applyAlignment="1">
      <alignment/>
    </xf>
    <xf numFmtId="10" fontId="5" fillId="0" borderId="20" xfId="0" applyNumberFormat="1" applyFont="1" applyBorder="1" applyAlignment="1">
      <alignment horizontal="right" vertical="center" wrapText="1"/>
    </xf>
    <xf numFmtId="38" fontId="5" fillId="34" borderId="21" xfId="0" applyNumberFormat="1" applyFont="1" applyFill="1" applyBorder="1" applyAlignment="1">
      <alignment horizontal="center" wrapText="1"/>
    </xf>
    <xf numFmtId="38" fontId="5" fillId="36" borderId="21" xfId="0" applyNumberFormat="1" applyFont="1" applyFill="1" applyBorder="1" applyAlignment="1">
      <alignment horizontal="center" wrapText="1"/>
    </xf>
    <xf numFmtId="38" fontId="7" fillId="37" borderId="22" xfId="0" applyNumberFormat="1" applyFont="1" applyFill="1" applyBorder="1" applyAlignment="1">
      <alignment horizontal="center" vertical="center" wrapText="1"/>
    </xf>
    <xf numFmtId="42" fontId="5" fillId="0" borderId="23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0" fontId="6" fillId="0" borderId="25" xfId="92" applyNumberFormat="1" applyFont="1" applyFill="1" applyBorder="1" applyAlignment="1">
      <alignment horizontal="right" wrapText="1"/>
      <protection/>
    </xf>
    <xf numFmtId="10" fontId="6" fillId="0" borderId="26" xfId="92" applyNumberFormat="1" applyFont="1" applyFill="1" applyBorder="1" applyAlignment="1">
      <alignment horizontal="right" wrapText="1"/>
      <protection/>
    </xf>
    <xf numFmtId="10" fontId="5" fillId="0" borderId="24" xfId="0" applyNumberFormat="1" applyFont="1" applyBorder="1" applyAlignment="1">
      <alignment/>
    </xf>
    <xf numFmtId="10" fontId="8" fillId="0" borderId="24" xfId="92" applyNumberFormat="1" applyFont="1" applyFill="1" applyBorder="1" applyAlignment="1">
      <alignment horizontal="right" wrapText="1"/>
      <protection/>
    </xf>
    <xf numFmtId="0" fontId="5" fillId="0" borderId="27" xfId="0" applyFont="1" applyBorder="1" applyAlignment="1">
      <alignment horizontal="left"/>
    </xf>
    <xf numFmtId="0" fontId="8" fillId="0" borderId="24" xfId="92" applyFont="1" applyFill="1" applyBorder="1" applyAlignment="1">
      <alignment horizontal="left" wrapText="1"/>
      <protection/>
    </xf>
    <xf numFmtId="38" fontId="5" fillId="35" borderId="21" xfId="0" applyNumberFormat="1" applyFont="1" applyFill="1" applyBorder="1" applyAlignment="1">
      <alignment horizontal="center" wrapText="1"/>
    </xf>
    <xf numFmtId="0" fontId="6" fillId="33" borderId="28" xfId="92" applyFont="1" applyFill="1" applyBorder="1" applyAlignment="1">
      <alignment horizontal="center"/>
      <protection/>
    </xf>
    <xf numFmtId="38" fontId="4" fillId="0" borderId="0" xfId="0" applyNumberFormat="1" applyFont="1" applyAlignment="1">
      <alignment horizontal="right" vertical="top"/>
    </xf>
    <xf numFmtId="0" fontId="6" fillId="0" borderId="29" xfId="92" applyFont="1" applyFill="1" applyBorder="1" applyAlignment="1">
      <alignment horizontal="right" wrapText="1"/>
      <protection/>
    </xf>
    <xf numFmtId="10" fontId="6" fillId="0" borderId="30" xfId="92" applyNumberFormat="1" applyFont="1" applyFill="1" applyBorder="1" applyAlignment="1">
      <alignment horizontal="right" wrapText="1"/>
      <protection/>
    </xf>
    <xf numFmtId="38" fontId="4" fillId="0" borderId="0" xfId="0" applyNumberFormat="1" applyFont="1" applyBorder="1" applyAlignment="1">
      <alignment/>
    </xf>
    <xf numFmtId="168" fontId="6" fillId="0" borderId="10" xfId="92" applyNumberFormat="1" applyFont="1" applyFill="1" applyBorder="1" applyAlignment="1">
      <alignment horizontal="right" wrapText="1"/>
      <protection/>
    </xf>
    <xf numFmtId="10" fontId="6" fillId="0" borderId="10" xfId="92" applyNumberFormat="1" applyFont="1" applyFill="1" applyBorder="1" applyAlignment="1">
      <alignment horizontal="right" wrapText="1"/>
      <protection/>
    </xf>
    <xf numFmtId="0" fontId="6" fillId="0" borderId="31" xfId="92" applyFont="1" applyFill="1" applyBorder="1" applyAlignment="1">
      <alignment horizontal="right" wrapText="1"/>
      <protection/>
    </xf>
    <xf numFmtId="0" fontId="6" fillId="0" borderId="31" xfId="92" applyFont="1" applyFill="1" applyBorder="1" applyAlignment="1">
      <alignment horizontal="left" wrapText="1"/>
      <protection/>
    </xf>
    <xf numFmtId="168" fontId="6" fillId="0" borderId="26" xfId="92" applyNumberFormat="1" applyFont="1" applyFill="1" applyBorder="1" applyAlignment="1">
      <alignment horizontal="right" wrapText="1"/>
      <protection/>
    </xf>
    <xf numFmtId="37" fontId="5" fillId="37" borderId="32" xfId="0" applyNumberFormat="1" applyFont="1" applyFill="1" applyBorder="1" applyAlignment="1">
      <alignment horizontal="center" vertical="center" wrapText="1"/>
    </xf>
    <xf numFmtId="0" fontId="6" fillId="0" borderId="29" xfId="92" applyFont="1" applyFill="1" applyBorder="1" applyAlignment="1">
      <alignment horizontal="left" wrapText="1"/>
      <protection/>
    </xf>
    <xf numFmtId="0" fontId="6" fillId="0" borderId="33" xfId="92" applyFont="1" applyFill="1" applyBorder="1" applyAlignment="1">
      <alignment horizontal="right" wrapText="1"/>
      <protection/>
    </xf>
    <xf numFmtId="0" fontId="6" fillId="0" borderId="33" xfId="92" applyFont="1" applyFill="1" applyBorder="1" applyAlignment="1">
      <alignment horizontal="left" wrapText="1"/>
      <protection/>
    </xf>
    <xf numFmtId="168" fontId="6" fillId="0" borderId="34" xfId="92" applyNumberFormat="1" applyFont="1" applyFill="1" applyBorder="1" applyAlignment="1">
      <alignment horizontal="right" wrapText="1"/>
      <protection/>
    </xf>
    <xf numFmtId="10" fontId="6" fillId="0" borderId="34" xfId="92" applyNumberFormat="1" applyFont="1" applyFill="1" applyBorder="1" applyAlignment="1">
      <alignment horizontal="right" wrapText="1"/>
      <protection/>
    </xf>
    <xf numFmtId="0" fontId="6" fillId="0" borderId="35" xfId="92" applyFont="1" applyFill="1" applyBorder="1" applyAlignment="1">
      <alignment horizontal="left" wrapText="1"/>
      <protection/>
    </xf>
    <xf numFmtId="10" fontId="6" fillId="0" borderId="36" xfId="92" applyNumberFormat="1" applyFont="1" applyFill="1" applyBorder="1" applyAlignment="1">
      <alignment horizontal="right" wrapText="1"/>
      <protection/>
    </xf>
    <xf numFmtId="0" fontId="6" fillId="0" borderId="26" xfId="92" applyFont="1" applyFill="1" applyBorder="1" applyAlignment="1">
      <alignment horizontal="right" wrapText="1"/>
      <protection/>
    </xf>
    <xf numFmtId="0" fontId="6" fillId="0" borderId="30" xfId="92" applyFont="1" applyFill="1" applyBorder="1" applyAlignment="1">
      <alignment horizontal="right" wrapText="1"/>
      <protection/>
    </xf>
    <xf numFmtId="0" fontId="6" fillId="0" borderId="10" xfId="92" applyFont="1" applyFill="1" applyBorder="1" applyAlignment="1">
      <alignment horizontal="right" wrapText="1"/>
      <protection/>
    </xf>
    <xf numFmtId="0" fontId="4" fillId="33" borderId="37" xfId="0" applyFont="1" applyFill="1" applyBorder="1" applyAlignment="1">
      <alignment/>
    </xf>
    <xf numFmtId="10" fontId="8" fillId="0" borderId="10" xfId="92" applyNumberFormat="1" applyFont="1" applyFill="1" applyBorder="1" applyAlignment="1">
      <alignment horizontal="right" wrapText="1"/>
      <protection/>
    </xf>
    <xf numFmtId="10" fontId="8" fillId="0" borderId="38" xfId="92" applyNumberFormat="1" applyFont="1" applyFill="1" applyBorder="1" applyAlignment="1">
      <alignment horizontal="right" wrapText="1"/>
      <protection/>
    </xf>
    <xf numFmtId="6" fontId="5" fillId="0" borderId="29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right" vertical="center" wrapText="1"/>
    </xf>
    <xf numFmtId="6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right" vertical="center" wrapText="1"/>
    </xf>
    <xf numFmtId="168" fontId="6" fillId="0" borderId="36" xfId="92" applyNumberFormat="1" applyFont="1" applyFill="1" applyBorder="1" applyAlignment="1">
      <alignment horizontal="right" wrapText="1"/>
      <protection/>
    </xf>
    <xf numFmtId="168" fontId="5" fillId="0" borderId="29" xfId="0" applyNumberFormat="1" applyFont="1" applyBorder="1" applyAlignment="1">
      <alignment/>
    </xf>
    <xf numFmtId="0" fontId="6" fillId="0" borderId="39" xfId="92" applyFont="1" applyFill="1" applyBorder="1" applyAlignment="1">
      <alignment horizontal="right" wrapText="1"/>
      <protection/>
    </xf>
    <xf numFmtId="168" fontId="6" fillId="0" borderId="40" xfId="93" applyNumberFormat="1" applyFont="1" applyFill="1" applyBorder="1">
      <alignment/>
      <protection/>
    </xf>
    <xf numFmtId="168" fontId="6" fillId="0" borderId="41" xfId="93" applyNumberFormat="1" applyFont="1" applyFill="1" applyBorder="1">
      <alignment/>
      <protection/>
    </xf>
    <xf numFmtId="10" fontId="6" fillId="0" borderId="24" xfId="92" applyNumberFormat="1" applyFont="1" applyFill="1" applyBorder="1" applyAlignment="1">
      <alignment horizontal="right" wrapText="1"/>
      <protection/>
    </xf>
    <xf numFmtId="168" fontId="6" fillId="0" borderId="24" xfId="92" applyNumberFormat="1" applyFont="1" applyFill="1" applyBorder="1" applyAlignment="1">
      <alignment horizontal="right" wrapText="1"/>
      <protection/>
    </xf>
    <xf numFmtId="0" fontId="6" fillId="0" borderId="27" xfId="92" applyFont="1" applyFill="1" applyBorder="1" applyAlignment="1">
      <alignment horizontal="left" wrapText="1"/>
      <protection/>
    </xf>
    <xf numFmtId="0" fontId="6" fillId="0" borderId="24" xfId="92" applyFont="1" applyFill="1" applyBorder="1" applyAlignment="1">
      <alignment horizontal="right" wrapText="1"/>
      <protection/>
    </xf>
    <xf numFmtId="168" fontId="6" fillId="0" borderId="42" xfId="93" applyNumberFormat="1" applyFont="1" applyBorder="1">
      <alignment/>
      <protection/>
    </xf>
    <xf numFmtId="168" fontId="6" fillId="0" borderId="40" xfId="93" applyNumberFormat="1" applyFont="1" applyBorder="1">
      <alignment/>
      <protection/>
    </xf>
    <xf numFmtId="168" fontId="6" fillId="0" borderId="43" xfId="93" applyNumberFormat="1" applyFont="1" applyBorder="1">
      <alignment/>
      <protection/>
    </xf>
    <xf numFmtId="168" fontId="6" fillId="0" borderId="41" xfId="93" applyNumberFormat="1" applyFont="1" applyBorder="1">
      <alignment/>
      <protection/>
    </xf>
    <xf numFmtId="168" fontId="6" fillId="0" borderId="43" xfId="93" applyNumberFormat="1" applyFont="1" applyFill="1" applyBorder="1">
      <alignment/>
      <protection/>
    </xf>
    <xf numFmtId="168" fontId="6" fillId="0" borderId="42" xfId="93" applyNumberFormat="1" applyFont="1" applyFill="1" applyBorder="1">
      <alignment/>
      <protection/>
    </xf>
    <xf numFmtId="0" fontId="6" fillId="0" borderId="39" xfId="92" applyFont="1" applyFill="1" applyBorder="1" applyAlignment="1">
      <alignment horizontal="left" wrapText="1"/>
      <protection/>
    </xf>
    <xf numFmtId="0" fontId="6" fillId="0" borderId="10" xfId="92" applyFont="1" applyFill="1" applyBorder="1" applyAlignment="1">
      <alignment horizontal="left" wrapText="1"/>
      <protection/>
    </xf>
    <xf numFmtId="38" fontId="9" fillId="0" borderId="0" xfId="0" applyNumberFormat="1" applyFont="1" applyAlignment="1">
      <alignment horizontal="center"/>
    </xf>
    <xf numFmtId="38" fontId="4" fillId="0" borderId="0" xfId="61" applyNumberFormat="1" applyFont="1" applyFill="1" applyAlignment="1">
      <alignment horizontal="left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1 2" xfId="62"/>
    <cellStyle name="Normal 12" xfId="63"/>
    <cellStyle name="Normal 13" xfId="64"/>
    <cellStyle name="Normal 14" xfId="65"/>
    <cellStyle name="Normal 15" xfId="66"/>
    <cellStyle name="Normal 16" xfId="67"/>
    <cellStyle name="Normal 16 2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3" xfId="75"/>
    <cellStyle name="Normal 3 2" xfId="76"/>
    <cellStyle name="Normal 33" xfId="77"/>
    <cellStyle name="Normal 4" xfId="78"/>
    <cellStyle name="Normal 4 2" xfId="79"/>
    <cellStyle name="Normal 4 3" xfId="80"/>
    <cellStyle name="Normal 4 4" xfId="81"/>
    <cellStyle name="Normal 4 5" xfId="82"/>
    <cellStyle name="Normal 4 6" xfId="83"/>
    <cellStyle name="Normal 5" xfId="84"/>
    <cellStyle name="Normal 6" xfId="85"/>
    <cellStyle name="Normal 7" xfId="86"/>
    <cellStyle name="Normal 7 2" xfId="87"/>
    <cellStyle name="Normal 8" xfId="88"/>
    <cellStyle name="Normal 8 2" xfId="89"/>
    <cellStyle name="Normal 9" xfId="90"/>
    <cellStyle name="Normal_Revenue" xfId="91"/>
    <cellStyle name="Normal_Sheet1" xfId="92"/>
    <cellStyle name="Normal_Total Revenue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Accountability_Resource%20Allocation\2009-10%20AFR%20Data%20for%20Resource%20Alloc_May%202012%20Acct%20Report\Resource%20Allocation\Transfers%20of%20Local%20Revenue%20to%20RSD%20and%20Type%202%20Ch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3307667</v>
          </cell>
        </row>
        <row r="5">
          <cell r="G5">
            <v>15992296</v>
          </cell>
        </row>
        <row r="6">
          <cell r="G6">
            <v>2811</v>
          </cell>
        </row>
        <row r="7">
          <cell r="G7">
            <v>104348797</v>
          </cell>
        </row>
        <row r="8">
          <cell r="G8">
            <v>21310</v>
          </cell>
        </row>
        <row r="9">
          <cell r="G9">
            <v>1395224</v>
          </cell>
        </row>
        <row r="10">
          <cell r="G10">
            <v>462753</v>
          </cell>
        </row>
        <row r="11">
          <cell r="G11">
            <v>3472</v>
          </cell>
        </row>
        <row r="12">
          <cell r="G12">
            <v>6668</v>
          </cell>
        </row>
        <row r="13">
          <cell r="G13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Normal="87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9.140625" defaultRowHeight="12.75"/>
  <cols>
    <col min="1" max="1" width="5.8515625" style="1" customWidth="1"/>
    <col min="2" max="2" width="41.57421875" style="1" customWidth="1"/>
    <col min="3" max="3" width="12.7109375" style="1" customWidth="1"/>
    <col min="4" max="4" width="9.28125" style="1" customWidth="1"/>
    <col min="5" max="5" width="12.8515625" style="1" customWidth="1"/>
    <col min="6" max="6" width="9.28125" style="1" customWidth="1"/>
    <col min="7" max="7" width="12.7109375" style="1" customWidth="1"/>
    <col min="8" max="8" width="9.28125" style="1" customWidth="1"/>
    <col min="9" max="9" width="13.421875" style="1" customWidth="1"/>
    <col min="10" max="16384" width="9.140625" style="1" customWidth="1"/>
  </cols>
  <sheetData>
    <row r="1" spans="1:9" ht="24.75" customHeight="1">
      <c r="A1" s="75" t="s">
        <v>112</v>
      </c>
      <c r="B1" s="75"/>
      <c r="C1" s="75"/>
      <c r="D1" s="75"/>
      <c r="E1" s="75"/>
      <c r="F1" s="75"/>
      <c r="G1" s="75"/>
      <c r="H1" s="75"/>
      <c r="I1" s="75"/>
    </row>
    <row r="2" ht="26.25" customHeight="1" thickBot="1"/>
    <row r="3" spans="1:9" ht="80.25" customHeight="1" thickBot="1">
      <c r="A3" s="2"/>
      <c r="B3" s="2"/>
      <c r="C3" s="6" t="s">
        <v>76</v>
      </c>
      <c r="D3" s="17" t="s">
        <v>79</v>
      </c>
      <c r="E3" s="8" t="s">
        <v>77</v>
      </c>
      <c r="F3" s="18" t="s">
        <v>80</v>
      </c>
      <c r="G3" s="7" t="s">
        <v>82</v>
      </c>
      <c r="H3" s="29" t="s">
        <v>81</v>
      </c>
      <c r="I3" s="19" t="s">
        <v>78</v>
      </c>
    </row>
    <row r="4" spans="1:9" ht="12.75">
      <c r="A4" s="40" t="s">
        <v>0</v>
      </c>
      <c r="B4" s="40" t="s">
        <v>83</v>
      </c>
      <c r="C4" s="5"/>
      <c r="D4" s="5"/>
      <c r="E4" s="3"/>
      <c r="F4" s="3"/>
      <c r="G4" s="4"/>
      <c r="H4" s="30"/>
      <c r="I4" s="4"/>
    </row>
    <row r="5" spans="1:9" ht="12.75">
      <c r="A5" s="60">
        <v>1</v>
      </c>
      <c r="B5" s="73" t="s">
        <v>1</v>
      </c>
      <c r="C5" s="67">
        <v>18864175</v>
      </c>
      <c r="D5" s="47">
        <f aca="true" t="shared" si="0" ref="D5:D36">C5/$I5</f>
        <v>0.20869927370804078</v>
      </c>
      <c r="E5" s="67">
        <v>49871153</v>
      </c>
      <c r="F5" s="47">
        <f aca="true" t="shared" si="1" ref="F5:F36">E5/$I5</f>
        <v>0.5517375347759751</v>
      </c>
      <c r="G5" s="72">
        <v>21653942</v>
      </c>
      <c r="H5" s="47">
        <f aca="true" t="shared" si="2" ref="H5:H36">G5/$I5</f>
        <v>0.23956319151598415</v>
      </c>
      <c r="I5" s="58">
        <f aca="true" t="shared" si="3" ref="I5:I36">C5+E5+G5</f>
        <v>90389270</v>
      </c>
    </row>
    <row r="6" spans="1:9" ht="12.75">
      <c r="A6" s="37">
        <v>2</v>
      </c>
      <c r="B6" s="38" t="s">
        <v>127</v>
      </c>
      <c r="C6" s="68">
        <v>6488116</v>
      </c>
      <c r="D6" s="24">
        <f t="shared" si="0"/>
        <v>0.13936813191121095</v>
      </c>
      <c r="E6" s="68">
        <v>27664198</v>
      </c>
      <c r="F6" s="24">
        <f t="shared" si="1"/>
        <v>0.5942414710344047</v>
      </c>
      <c r="G6" s="61">
        <v>12401485</v>
      </c>
      <c r="H6" s="24">
        <f t="shared" si="2"/>
        <v>0.26639039705438433</v>
      </c>
      <c r="I6" s="39">
        <f t="shared" si="3"/>
        <v>46553799</v>
      </c>
    </row>
    <row r="7" spans="1:9" ht="12.75">
      <c r="A7" s="37">
        <v>3</v>
      </c>
      <c r="B7" s="38" t="s">
        <v>2</v>
      </c>
      <c r="C7" s="68">
        <v>23220570</v>
      </c>
      <c r="D7" s="24">
        <f t="shared" si="0"/>
        <v>0.10779428831306302</v>
      </c>
      <c r="E7" s="68">
        <v>90691879</v>
      </c>
      <c r="F7" s="24">
        <f t="shared" si="1"/>
        <v>0.4210088965335229</v>
      </c>
      <c r="G7" s="61">
        <v>101503139</v>
      </c>
      <c r="H7" s="24">
        <f t="shared" si="2"/>
        <v>0.47119681515341405</v>
      </c>
      <c r="I7" s="39">
        <f t="shared" si="3"/>
        <v>215415588</v>
      </c>
    </row>
    <row r="8" spans="1:9" ht="12.75">
      <c r="A8" s="37">
        <v>4</v>
      </c>
      <c r="B8" s="38" t="s">
        <v>3</v>
      </c>
      <c r="C8" s="68">
        <v>8477411</v>
      </c>
      <c r="D8" s="24">
        <f t="shared" si="0"/>
        <v>0.1867867422963899</v>
      </c>
      <c r="E8" s="68">
        <v>25830851</v>
      </c>
      <c r="F8" s="24">
        <f t="shared" si="1"/>
        <v>0.5691431628162709</v>
      </c>
      <c r="G8" s="61">
        <v>11077245</v>
      </c>
      <c r="H8" s="24">
        <f t="shared" si="2"/>
        <v>0.24407009488733925</v>
      </c>
      <c r="I8" s="39">
        <f t="shared" si="3"/>
        <v>45385507</v>
      </c>
    </row>
    <row r="9" spans="1:9" ht="12.75">
      <c r="A9" s="32">
        <v>5</v>
      </c>
      <c r="B9" s="74" t="s">
        <v>4</v>
      </c>
      <c r="C9" s="69">
        <v>13544750</v>
      </c>
      <c r="D9" s="36">
        <f t="shared" si="0"/>
        <v>0.24427431272663083</v>
      </c>
      <c r="E9" s="69">
        <v>32979183</v>
      </c>
      <c r="F9" s="36">
        <f t="shared" si="1"/>
        <v>0.5947667739611869</v>
      </c>
      <c r="G9" s="71">
        <v>8925000</v>
      </c>
      <c r="H9" s="36">
        <f t="shared" si="2"/>
        <v>0.16095891331218223</v>
      </c>
      <c r="I9" s="35">
        <f t="shared" si="3"/>
        <v>55448933</v>
      </c>
    </row>
    <row r="10" spans="1:9" ht="12.75">
      <c r="A10" s="60">
        <v>6</v>
      </c>
      <c r="B10" s="73" t="s">
        <v>5</v>
      </c>
      <c r="C10" s="70">
        <v>6863207</v>
      </c>
      <c r="D10" s="47">
        <f t="shared" si="0"/>
        <v>0.11240572240060066</v>
      </c>
      <c r="E10" s="70">
        <v>34884079</v>
      </c>
      <c r="F10" s="47">
        <f t="shared" si="1"/>
        <v>0.5713320464142526</v>
      </c>
      <c r="G10" s="62">
        <v>19310166</v>
      </c>
      <c r="H10" s="47">
        <f t="shared" si="2"/>
        <v>0.31626223118514674</v>
      </c>
      <c r="I10" s="58">
        <f t="shared" si="3"/>
        <v>61057452</v>
      </c>
    </row>
    <row r="11" spans="1:9" ht="12.75">
      <c r="A11" s="37">
        <v>7</v>
      </c>
      <c r="B11" s="38" t="s">
        <v>6</v>
      </c>
      <c r="C11" s="68">
        <v>4284833</v>
      </c>
      <c r="D11" s="24">
        <f t="shared" si="0"/>
        <v>0.10244744408650067</v>
      </c>
      <c r="E11" s="68">
        <v>7816050</v>
      </c>
      <c r="F11" s="24">
        <f t="shared" si="1"/>
        <v>0.186876441941213</v>
      </c>
      <c r="G11" s="61">
        <v>29723811</v>
      </c>
      <c r="H11" s="24">
        <f t="shared" si="2"/>
        <v>0.7106761139722864</v>
      </c>
      <c r="I11" s="39">
        <f t="shared" si="3"/>
        <v>41824694</v>
      </c>
    </row>
    <row r="12" spans="1:9" ht="12.75">
      <c r="A12" s="37">
        <v>8</v>
      </c>
      <c r="B12" s="38" t="s">
        <v>7</v>
      </c>
      <c r="C12" s="68">
        <v>25347785</v>
      </c>
      <c r="D12" s="24">
        <f t="shared" si="0"/>
        <v>0.11668532444678452</v>
      </c>
      <c r="E12" s="68">
        <v>99736393</v>
      </c>
      <c r="F12" s="24">
        <f t="shared" si="1"/>
        <v>0.45912387912225894</v>
      </c>
      <c r="G12" s="61">
        <v>92147810</v>
      </c>
      <c r="H12" s="24">
        <f t="shared" si="2"/>
        <v>0.4241907964309566</v>
      </c>
      <c r="I12" s="39">
        <f t="shared" si="3"/>
        <v>217231988</v>
      </c>
    </row>
    <row r="13" spans="1:9" ht="12.75">
      <c r="A13" s="37">
        <v>9</v>
      </c>
      <c r="B13" s="38" t="s">
        <v>128</v>
      </c>
      <c r="C13" s="68">
        <v>70399661</v>
      </c>
      <c r="D13" s="24">
        <f t="shared" si="0"/>
        <v>0.14874624294021893</v>
      </c>
      <c r="E13" s="68">
        <v>213750595</v>
      </c>
      <c r="F13" s="24">
        <f t="shared" si="1"/>
        <v>0.45162998629334805</v>
      </c>
      <c r="G13" s="61">
        <f>192444397-'[1]Sheet1'!$G$4</f>
        <v>189136730</v>
      </c>
      <c r="H13" s="24">
        <f t="shared" si="2"/>
        <v>0.399623770766433</v>
      </c>
      <c r="I13" s="39">
        <f t="shared" si="3"/>
        <v>473286986</v>
      </c>
    </row>
    <row r="14" spans="1:9" ht="12.75">
      <c r="A14" s="32">
        <v>10</v>
      </c>
      <c r="B14" s="74" t="s">
        <v>129</v>
      </c>
      <c r="C14" s="69">
        <v>50636431</v>
      </c>
      <c r="D14" s="36">
        <f t="shared" si="0"/>
        <v>0.1478539970383084</v>
      </c>
      <c r="E14" s="69">
        <v>151486285</v>
      </c>
      <c r="F14" s="36">
        <f t="shared" si="1"/>
        <v>0.4423268443570666</v>
      </c>
      <c r="G14" s="71">
        <v>140353186</v>
      </c>
      <c r="H14" s="36">
        <f t="shared" si="2"/>
        <v>0.409819158604625</v>
      </c>
      <c r="I14" s="35">
        <f t="shared" si="3"/>
        <v>342475902</v>
      </c>
    </row>
    <row r="15" spans="1:9" ht="12.75">
      <c r="A15" s="60">
        <v>11</v>
      </c>
      <c r="B15" s="73" t="s">
        <v>8</v>
      </c>
      <c r="C15" s="67">
        <v>3190080</v>
      </c>
      <c r="D15" s="47">
        <f t="shared" si="0"/>
        <v>0.1581384742746385</v>
      </c>
      <c r="E15" s="67">
        <v>11042061</v>
      </c>
      <c r="F15" s="47">
        <f t="shared" si="1"/>
        <v>0.5473764543169729</v>
      </c>
      <c r="G15" s="72">
        <v>5940559</v>
      </c>
      <c r="H15" s="47">
        <f t="shared" si="2"/>
        <v>0.2944850714083886</v>
      </c>
      <c r="I15" s="58">
        <f t="shared" si="3"/>
        <v>20172700</v>
      </c>
    </row>
    <row r="16" spans="1:9" ht="12.75">
      <c r="A16" s="37">
        <v>12</v>
      </c>
      <c r="B16" s="38" t="s">
        <v>9</v>
      </c>
      <c r="C16" s="68">
        <v>25578101</v>
      </c>
      <c r="D16" s="24">
        <f t="shared" si="0"/>
        <v>0.5504437243669852</v>
      </c>
      <c r="E16" s="68">
        <v>5536929</v>
      </c>
      <c r="F16" s="24">
        <f t="shared" si="1"/>
        <v>0.11915535951302902</v>
      </c>
      <c r="G16" s="61">
        <v>15353119</v>
      </c>
      <c r="H16" s="24">
        <f t="shared" si="2"/>
        <v>0.33040091611998573</v>
      </c>
      <c r="I16" s="39">
        <f t="shared" si="3"/>
        <v>46468149</v>
      </c>
    </row>
    <row r="17" spans="1:9" ht="12.75">
      <c r="A17" s="37">
        <v>13</v>
      </c>
      <c r="B17" s="38" t="s">
        <v>10</v>
      </c>
      <c r="C17" s="68">
        <v>3596289</v>
      </c>
      <c r="D17" s="24">
        <f t="shared" si="0"/>
        <v>0.2010583900777272</v>
      </c>
      <c r="E17" s="68">
        <v>10411411</v>
      </c>
      <c r="F17" s="24">
        <f t="shared" si="1"/>
        <v>0.582072668269302</v>
      </c>
      <c r="G17" s="61">
        <v>3879089</v>
      </c>
      <c r="H17" s="24">
        <f t="shared" si="2"/>
        <v>0.2168689416529708</v>
      </c>
      <c r="I17" s="39">
        <f t="shared" si="3"/>
        <v>17886789</v>
      </c>
    </row>
    <row r="18" spans="1:9" ht="12.75">
      <c r="A18" s="37">
        <v>14</v>
      </c>
      <c r="B18" s="38" t="s">
        <v>11</v>
      </c>
      <c r="C18" s="68">
        <v>4296133</v>
      </c>
      <c r="D18" s="24">
        <f t="shared" si="0"/>
        <v>0.15314526612194362</v>
      </c>
      <c r="E18" s="68">
        <v>14973947</v>
      </c>
      <c r="F18" s="24">
        <f t="shared" si="1"/>
        <v>0.5337798197148178</v>
      </c>
      <c r="G18" s="61">
        <v>8782586</v>
      </c>
      <c r="H18" s="24">
        <f t="shared" si="2"/>
        <v>0.3130749141632385</v>
      </c>
      <c r="I18" s="39">
        <f t="shared" si="3"/>
        <v>28052666</v>
      </c>
    </row>
    <row r="19" spans="1:9" ht="12.75">
      <c r="A19" s="32">
        <v>15</v>
      </c>
      <c r="B19" s="74" t="s">
        <v>12</v>
      </c>
      <c r="C19" s="69">
        <v>7878599</v>
      </c>
      <c r="D19" s="36">
        <f t="shared" si="0"/>
        <v>0.1918966486889886</v>
      </c>
      <c r="E19" s="69">
        <v>22640408</v>
      </c>
      <c r="F19" s="36">
        <f t="shared" si="1"/>
        <v>0.5514455577890647</v>
      </c>
      <c r="G19" s="71">
        <v>10537463</v>
      </c>
      <c r="H19" s="36">
        <f t="shared" si="2"/>
        <v>0.25665779352194673</v>
      </c>
      <c r="I19" s="35">
        <f t="shared" si="3"/>
        <v>41056470</v>
      </c>
    </row>
    <row r="20" spans="1:9" ht="12.75">
      <c r="A20" s="60">
        <v>16</v>
      </c>
      <c r="B20" s="73" t="s">
        <v>13</v>
      </c>
      <c r="C20" s="70">
        <v>8864518</v>
      </c>
      <c r="D20" s="47">
        <f t="shared" si="0"/>
        <v>0.07686986643531206</v>
      </c>
      <c r="E20" s="70">
        <v>24165063</v>
      </c>
      <c r="F20" s="47">
        <f t="shared" si="1"/>
        <v>0.20955061123581695</v>
      </c>
      <c r="G20" s="62">
        <v>82288923</v>
      </c>
      <c r="H20" s="47">
        <f t="shared" si="2"/>
        <v>0.713579522328871</v>
      </c>
      <c r="I20" s="58">
        <f t="shared" si="3"/>
        <v>115318504</v>
      </c>
    </row>
    <row r="21" spans="1:9" ht="12.75" customHeight="1">
      <c r="A21" s="37">
        <v>17</v>
      </c>
      <c r="B21" s="38" t="s">
        <v>109</v>
      </c>
      <c r="C21" s="68">
        <v>91848149</v>
      </c>
      <c r="D21" s="24">
        <f t="shared" si="0"/>
        <v>0.1699468761633142</v>
      </c>
      <c r="E21" s="68">
        <v>174771314</v>
      </c>
      <c r="F21" s="24">
        <f t="shared" si="1"/>
        <v>0.323379830520675</v>
      </c>
      <c r="G21" s="61">
        <f>289824950-'[1]Sheet1'!$G$5</f>
        <v>273832654</v>
      </c>
      <c r="H21" s="24">
        <f t="shared" si="2"/>
        <v>0.5066732933160109</v>
      </c>
      <c r="I21" s="39">
        <f t="shared" si="3"/>
        <v>540452117</v>
      </c>
    </row>
    <row r="22" spans="1:9" ht="12.75">
      <c r="A22" s="37">
        <v>18</v>
      </c>
      <c r="B22" s="38" t="s">
        <v>14</v>
      </c>
      <c r="C22" s="68">
        <v>5403706</v>
      </c>
      <c r="D22" s="24">
        <f t="shared" si="0"/>
        <v>0.30985085752621894</v>
      </c>
      <c r="E22" s="68">
        <v>9252031</v>
      </c>
      <c r="F22" s="24">
        <f t="shared" si="1"/>
        <v>0.5305154905187589</v>
      </c>
      <c r="G22" s="61">
        <v>2783963</v>
      </c>
      <c r="H22" s="24">
        <f t="shared" si="2"/>
        <v>0.15963365195502216</v>
      </c>
      <c r="I22" s="39">
        <f t="shared" si="3"/>
        <v>17439700</v>
      </c>
    </row>
    <row r="23" spans="1:9" ht="12.75">
      <c r="A23" s="37">
        <v>19</v>
      </c>
      <c r="B23" s="38" t="s">
        <v>15</v>
      </c>
      <c r="C23" s="68">
        <v>5376572</v>
      </c>
      <c r="D23" s="24">
        <f t="shared" si="0"/>
        <v>0.2254363044991729</v>
      </c>
      <c r="E23" s="68">
        <v>13284814</v>
      </c>
      <c r="F23" s="24">
        <f t="shared" si="1"/>
        <v>0.5570239502268127</v>
      </c>
      <c r="G23" s="61">
        <v>5188242</v>
      </c>
      <c r="H23" s="24">
        <f t="shared" si="2"/>
        <v>0.21753974527401435</v>
      </c>
      <c r="I23" s="39">
        <f t="shared" si="3"/>
        <v>23849628</v>
      </c>
    </row>
    <row r="24" spans="1:9" ht="12.75">
      <c r="A24" s="32">
        <v>20</v>
      </c>
      <c r="B24" s="74" t="s">
        <v>16</v>
      </c>
      <c r="C24" s="69">
        <v>11088613</v>
      </c>
      <c r="D24" s="36">
        <f t="shared" si="0"/>
        <v>0.18467869773207676</v>
      </c>
      <c r="E24" s="69">
        <v>35273807</v>
      </c>
      <c r="F24" s="36">
        <f t="shared" si="1"/>
        <v>0.5874784105832365</v>
      </c>
      <c r="G24" s="71">
        <v>13680309</v>
      </c>
      <c r="H24" s="36">
        <f t="shared" si="2"/>
        <v>0.22784289168468674</v>
      </c>
      <c r="I24" s="35">
        <f t="shared" si="3"/>
        <v>60042729</v>
      </c>
    </row>
    <row r="25" spans="1:9" ht="12.75">
      <c r="A25" s="60">
        <v>21</v>
      </c>
      <c r="B25" s="73" t="s">
        <v>17</v>
      </c>
      <c r="C25" s="67">
        <v>10368882</v>
      </c>
      <c r="D25" s="47">
        <f t="shared" si="0"/>
        <v>0.291989588843342</v>
      </c>
      <c r="E25" s="67">
        <v>18506525</v>
      </c>
      <c r="F25" s="47">
        <f t="shared" si="1"/>
        <v>0.5211470846778881</v>
      </c>
      <c r="G25" s="72">
        <v>6635729</v>
      </c>
      <c r="H25" s="47">
        <f t="shared" si="2"/>
        <v>0.18686332647876994</v>
      </c>
      <c r="I25" s="58">
        <f t="shared" si="3"/>
        <v>35511136</v>
      </c>
    </row>
    <row r="26" spans="1:9" ht="12.75">
      <c r="A26" s="37">
        <v>22</v>
      </c>
      <c r="B26" s="38" t="s">
        <v>18</v>
      </c>
      <c r="C26" s="68">
        <v>5357630</v>
      </c>
      <c r="D26" s="24">
        <f t="shared" si="0"/>
        <v>0.16789135857900578</v>
      </c>
      <c r="E26" s="68">
        <v>20901668</v>
      </c>
      <c r="F26" s="24">
        <f t="shared" si="1"/>
        <v>0.6549928675715438</v>
      </c>
      <c r="G26" s="61">
        <v>5651993</v>
      </c>
      <c r="H26" s="24">
        <f t="shared" si="2"/>
        <v>0.17711577384945035</v>
      </c>
      <c r="I26" s="39">
        <f t="shared" si="3"/>
        <v>31911291</v>
      </c>
    </row>
    <row r="27" spans="1:9" ht="12.75">
      <c r="A27" s="37">
        <v>23</v>
      </c>
      <c r="B27" s="38" t="s">
        <v>19</v>
      </c>
      <c r="C27" s="68">
        <v>24983145</v>
      </c>
      <c r="D27" s="24">
        <f t="shared" si="0"/>
        <v>0.1722995397043443</v>
      </c>
      <c r="E27" s="68">
        <v>75483727</v>
      </c>
      <c r="F27" s="24">
        <f t="shared" si="1"/>
        <v>0.5205834340419666</v>
      </c>
      <c r="G27" s="61">
        <v>44531455</v>
      </c>
      <c r="H27" s="24">
        <f t="shared" si="2"/>
        <v>0.30711702625368914</v>
      </c>
      <c r="I27" s="39">
        <f t="shared" si="3"/>
        <v>144998327</v>
      </c>
    </row>
    <row r="28" spans="1:9" ht="12.75">
      <c r="A28" s="37">
        <v>24</v>
      </c>
      <c r="B28" s="38" t="s">
        <v>20</v>
      </c>
      <c r="C28" s="68">
        <v>10381026</v>
      </c>
      <c r="D28" s="24">
        <f t="shared" si="0"/>
        <v>0.12704730790047844</v>
      </c>
      <c r="E28" s="68">
        <v>17288842</v>
      </c>
      <c r="F28" s="24">
        <f t="shared" si="1"/>
        <v>0.2115880292387981</v>
      </c>
      <c r="G28" s="61">
        <v>54040057</v>
      </c>
      <c r="H28" s="24">
        <f t="shared" si="2"/>
        <v>0.6613646628607235</v>
      </c>
      <c r="I28" s="39">
        <f t="shared" si="3"/>
        <v>81709925</v>
      </c>
    </row>
    <row r="29" spans="1:9" ht="12.75">
      <c r="A29" s="32">
        <v>25</v>
      </c>
      <c r="B29" s="74" t="s">
        <v>21</v>
      </c>
      <c r="C29" s="69">
        <v>3111506</v>
      </c>
      <c r="D29" s="36">
        <f t="shared" si="0"/>
        <v>0.10543023806586391</v>
      </c>
      <c r="E29" s="69">
        <v>10567079</v>
      </c>
      <c r="F29" s="36">
        <f t="shared" si="1"/>
        <v>0.35805479874722757</v>
      </c>
      <c r="G29" s="71">
        <v>15833878</v>
      </c>
      <c r="H29" s="36">
        <f t="shared" si="2"/>
        <v>0.5365149631869085</v>
      </c>
      <c r="I29" s="35">
        <f t="shared" si="3"/>
        <v>29512463</v>
      </c>
    </row>
    <row r="30" spans="1:9" ht="12.75">
      <c r="A30" s="60">
        <v>26</v>
      </c>
      <c r="B30" s="73" t="s">
        <v>130</v>
      </c>
      <c r="C30" s="70">
        <v>105565597</v>
      </c>
      <c r="D30" s="47">
        <f t="shared" si="0"/>
        <v>0.2005239079875727</v>
      </c>
      <c r="E30" s="70">
        <v>163201748</v>
      </c>
      <c r="F30" s="47">
        <f t="shared" si="1"/>
        <v>0.3100048996015532</v>
      </c>
      <c r="G30" s="62">
        <v>257681586</v>
      </c>
      <c r="H30" s="47">
        <f t="shared" si="2"/>
        <v>0.4894711924108741</v>
      </c>
      <c r="I30" s="58">
        <f t="shared" si="3"/>
        <v>526448931</v>
      </c>
    </row>
    <row r="31" spans="1:9" ht="12.75">
      <c r="A31" s="37">
        <v>27</v>
      </c>
      <c r="B31" s="38" t="s">
        <v>131</v>
      </c>
      <c r="C31" s="68">
        <v>8787998</v>
      </c>
      <c r="D31" s="24">
        <f t="shared" si="0"/>
        <v>0.13735443696898325</v>
      </c>
      <c r="E31" s="68">
        <v>36951130</v>
      </c>
      <c r="F31" s="24">
        <f t="shared" si="1"/>
        <v>0.5775378711417215</v>
      </c>
      <c r="G31" s="61">
        <v>18241317</v>
      </c>
      <c r="H31" s="24">
        <f t="shared" si="2"/>
        <v>0.28510769188929524</v>
      </c>
      <c r="I31" s="39">
        <f t="shared" si="3"/>
        <v>63980445</v>
      </c>
    </row>
    <row r="32" spans="1:9" ht="12.75">
      <c r="A32" s="37">
        <v>28</v>
      </c>
      <c r="B32" s="38" t="s">
        <v>22</v>
      </c>
      <c r="C32" s="68">
        <v>52269834</v>
      </c>
      <c r="D32" s="24">
        <f t="shared" si="0"/>
        <v>0.1623804476370648</v>
      </c>
      <c r="E32" s="68">
        <v>120701598</v>
      </c>
      <c r="F32" s="24">
        <f t="shared" si="1"/>
        <v>0.3749692320382928</v>
      </c>
      <c r="G32" s="61">
        <v>148925907</v>
      </c>
      <c r="H32" s="24">
        <f t="shared" si="2"/>
        <v>0.4626503203246424</v>
      </c>
      <c r="I32" s="39">
        <f t="shared" si="3"/>
        <v>321897339</v>
      </c>
    </row>
    <row r="33" spans="1:9" ht="12.75">
      <c r="A33" s="37">
        <v>29</v>
      </c>
      <c r="B33" s="38" t="s">
        <v>23</v>
      </c>
      <c r="C33" s="68">
        <v>27753825</v>
      </c>
      <c r="D33" s="24">
        <f t="shared" si="0"/>
        <v>0.17397639377320806</v>
      </c>
      <c r="E33" s="68">
        <v>72973228</v>
      </c>
      <c r="F33" s="24">
        <f t="shared" si="1"/>
        <v>0.4574367334747586</v>
      </c>
      <c r="G33" s="61">
        <v>58799331</v>
      </c>
      <c r="H33" s="24">
        <f t="shared" si="2"/>
        <v>0.3685868727520333</v>
      </c>
      <c r="I33" s="39">
        <f t="shared" si="3"/>
        <v>159526384</v>
      </c>
    </row>
    <row r="34" spans="1:9" ht="12.75">
      <c r="A34" s="32">
        <v>30</v>
      </c>
      <c r="B34" s="74" t="s">
        <v>24</v>
      </c>
      <c r="C34" s="69">
        <v>4179905</v>
      </c>
      <c r="D34" s="36">
        <f t="shared" si="0"/>
        <v>0.14498616391259536</v>
      </c>
      <c r="E34" s="69">
        <v>15512518</v>
      </c>
      <c r="F34" s="36">
        <f t="shared" si="1"/>
        <v>0.5380745441451626</v>
      </c>
      <c r="G34" s="71">
        <v>9137259</v>
      </c>
      <c r="H34" s="36">
        <f t="shared" si="2"/>
        <v>0.316939291942242</v>
      </c>
      <c r="I34" s="35">
        <f t="shared" si="3"/>
        <v>28829682</v>
      </c>
    </row>
    <row r="35" spans="1:9" ht="12.75">
      <c r="A35" s="60">
        <v>31</v>
      </c>
      <c r="B35" s="73" t="s">
        <v>132</v>
      </c>
      <c r="C35" s="67">
        <v>8919637</v>
      </c>
      <c r="D35" s="47">
        <f t="shared" si="0"/>
        <v>0.12472284742326793</v>
      </c>
      <c r="E35" s="67">
        <v>31747049</v>
      </c>
      <c r="F35" s="47">
        <f t="shared" si="1"/>
        <v>0.4439174316809093</v>
      </c>
      <c r="G35" s="72">
        <f>30851787-'[1]Sheet1'!$G$6</f>
        <v>30848976</v>
      </c>
      <c r="H35" s="47">
        <f t="shared" si="2"/>
        <v>0.4313597208958228</v>
      </c>
      <c r="I35" s="58">
        <f t="shared" si="3"/>
        <v>71515662</v>
      </c>
    </row>
    <row r="36" spans="1:9" ht="12.75">
      <c r="A36" s="37">
        <v>32</v>
      </c>
      <c r="B36" s="38" t="s">
        <v>25</v>
      </c>
      <c r="C36" s="68">
        <v>27878639</v>
      </c>
      <c r="D36" s="24">
        <f t="shared" si="0"/>
        <v>0.124655283146121</v>
      </c>
      <c r="E36" s="68">
        <v>143011540</v>
      </c>
      <c r="F36" s="24">
        <f t="shared" si="1"/>
        <v>0.6394553196037586</v>
      </c>
      <c r="G36" s="61">
        <v>52755689</v>
      </c>
      <c r="H36" s="24">
        <f t="shared" si="2"/>
        <v>0.23588939725012045</v>
      </c>
      <c r="I36" s="39">
        <f t="shared" si="3"/>
        <v>223645868</v>
      </c>
    </row>
    <row r="37" spans="1:9" ht="12.75">
      <c r="A37" s="37">
        <v>33</v>
      </c>
      <c r="B37" s="38" t="s">
        <v>26</v>
      </c>
      <c r="C37" s="68">
        <v>7340061</v>
      </c>
      <c r="D37" s="24">
        <f aca="true" t="shared" si="4" ref="D37:D68">C37/$I37</f>
        <v>0.2581065621711828</v>
      </c>
      <c r="E37" s="68">
        <v>14476725</v>
      </c>
      <c r="F37" s="24">
        <f aca="true" t="shared" si="5" ref="F37:F68">E37/$I37</f>
        <v>0.5090608540239129</v>
      </c>
      <c r="G37" s="61">
        <v>6621317</v>
      </c>
      <c r="H37" s="24">
        <f aca="true" t="shared" si="6" ref="H37:H68">G37/$I37</f>
        <v>0.2328325838049043</v>
      </c>
      <c r="I37" s="39">
        <f aca="true" t="shared" si="7" ref="I37:I73">C37+E37+G37</f>
        <v>28438103</v>
      </c>
    </row>
    <row r="38" spans="1:9" ht="12.75">
      <c r="A38" s="37">
        <v>34</v>
      </c>
      <c r="B38" s="38" t="s">
        <v>27</v>
      </c>
      <c r="C38" s="68">
        <v>12601329</v>
      </c>
      <c r="D38" s="24">
        <f t="shared" si="4"/>
        <v>0.2254490699945356</v>
      </c>
      <c r="E38" s="68">
        <v>30576453</v>
      </c>
      <c r="F38" s="24">
        <f t="shared" si="5"/>
        <v>0.5470401489066453</v>
      </c>
      <c r="G38" s="61">
        <v>12716567</v>
      </c>
      <c r="H38" s="24">
        <f t="shared" si="6"/>
        <v>0.22751078109881914</v>
      </c>
      <c r="I38" s="39">
        <f t="shared" si="7"/>
        <v>55894349</v>
      </c>
    </row>
    <row r="39" spans="1:9" ht="12.75">
      <c r="A39" s="32">
        <v>35</v>
      </c>
      <c r="B39" s="74" t="s">
        <v>28</v>
      </c>
      <c r="C39" s="69">
        <v>12053573</v>
      </c>
      <c r="D39" s="36">
        <f t="shared" si="4"/>
        <v>0.17440967526152612</v>
      </c>
      <c r="E39" s="69">
        <v>36699016</v>
      </c>
      <c r="F39" s="36">
        <f t="shared" si="5"/>
        <v>0.5310179365883918</v>
      </c>
      <c r="G39" s="71">
        <v>20358101</v>
      </c>
      <c r="H39" s="36">
        <f t="shared" si="6"/>
        <v>0.29457238815008213</v>
      </c>
      <c r="I39" s="35">
        <f t="shared" si="7"/>
        <v>69110690</v>
      </c>
    </row>
    <row r="40" spans="1:9" ht="12.75">
      <c r="A40" s="60">
        <v>36</v>
      </c>
      <c r="B40" s="73" t="s">
        <v>133</v>
      </c>
      <c r="C40" s="70">
        <v>59908234</v>
      </c>
      <c r="D40" s="47">
        <f t="shared" si="4"/>
        <v>0.2745242626022449</v>
      </c>
      <c r="E40" s="70">
        <v>39352262</v>
      </c>
      <c r="F40" s="47">
        <f t="shared" si="5"/>
        <v>0.18032831191919865</v>
      </c>
      <c r="G40" s="62">
        <f>223313945-'[1]Sheet1'!$G$7</f>
        <v>118965148</v>
      </c>
      <c r="H40" s="47">
        <f t="shared" si="6"/>
        <v>0.5451474254785565</v>
      </c>
      <c r="I40" s="58">
        <f t="shared" si="7"/>
        <v>218225644</v>
      </c>
    </row>
    <row r="41" spans="1:9" ht="12.75">
      <c r="A41" s="37">
        <v>37</v>
      </c>
      <c r="B41" s="38" t="s">
        <v>134</v>
      </c>
      <c r="C41" s="68">
        <v>27340948</v>
      </c>
      <c r="D41" s="24">
        <f t="shared" si="4"/>
        <v>0.13341322494764615</v>
      </c>
      <c r="E41" s="68">
        <v>116097296</v>
      </c>
      <c r="F41" s="24">
        <f t="shared" si="5"/>
        <v>0.5665097884338707</v>
      </c>
      <c r="G41" s="61">
        <f>61517382-'[1]Sheet1'!$G$8</f>
        <v>61496072</v>
      </c>
      <c r="H41" s="24">
        <f t="shared" si="6"/>
        <v>0.30007698661848314</v>
      </c>
      <c r="I41" s="39">
        <f t="shared" si="7"/>
        <v>204934316</v>
      </c>
    </row>
    <row r="42" spans="1:9" ht="12.75">
      <c r="A42" s="37">
        <v>38</v>
      </c>
      <c r="B42" s="38" t="s">
        <v>135</v>
      </c>
      <c r="C42" s="68">
        <v>22129330</v>
      </c>
      <c r="D42" s="24">
        <f t="shared" si="4"/>
        <v>0.30038707668793907</v>
      </c>
      <c r="E42" s="68">
        <v>13269473</v>
      </c>
      <c r="F42" s="24">
        <f t="shared" si="5"/>
        <v>0.18012195595888067</v>
      </c>
      <c r="G42" s="61">
        <v>38270578</v>
      </c>
      <c r="H42" s="24">
        <f t="shared" si="6"/>
        <v>0.5194909673531802</v>
      </c>
      <c r="I42" s="39">
        <f t="shared" si="7"/>
        <v>73669381</v>
      </c>
    </row>
    <row r="43" spans="1:9" ht="12.75">
      <c r="A43" s="37">
        <v>39</v>
      </c>
      <c r="B43" s="38" t="s">
        <v>110</v>
      </c>
      <c r="C43" s="68">
        <v>10281460</v>
      </c>
      <c r="D43" s="24">
        <f t="shared" si="4"/>
        <v>0.3061185176178048</v>
      </c>
      <c r="E43" s="68">
        <v>12111525</v>
      </c>
      <c r="F43" s="24">
        <f t="shared" si="5"/>
        <v>0.36060657524232775</v>
      </c>
      <c r="G43" s="61">
        <f>12588773-'[1]Sheet1'!$G$9</f>
        <v>11193549</v>
      </c>
      <c r="H43" s="24">
        <f t="shared" si="6"/>
        <v>0.3332749071398674</v>
      </c>
      <c r="I43" s="39">
        <f t="shared" si="7"/>
        <v>33586534</v>
      </c>
    </row>
    <row r="44" spans="1:9" ht="12.75">
      <c r="A44" s="32">
        <v>40</v>
      </c>
      <c r="B44" s="74" t="s">
        <v>29</v>
      </c>
      <c r="C44" s="69">
        <v>42100703</v>
      </c>
      <c r="D44" s="36">
        <f t="shared" si="4"/>
        <v>0.17978112410767438</v>
      </c>
      <c r="E44" s="69">
        <v>122952949</v>
      </c>
      <c r="F44" s="36">
        <f t="shared" si="5"/>
        <v>0.5250415743312781</v>
      </c>
      <c r="G44" s="71">
        <v>69123897</v>
      </c>
      <c r="H44" s="36">
        <f t="shared" si="6"/>
        <v>0.2951773015610476</v>
      </c>
      <c r="I44" s="35">
        <f t="shared" si="7"/>
        <v>234177549</v>
      </c>
    </row>
    <row r="45" spans="1:9" ht="12.75">
      <c r="A45" s="60">
        <v>41</v>
      </c>
      <c r="B45" s="73" t="s">
        <v>30</v>
      </c>
      <c r="C45" s="67">
        <v>3765583</v>
      </c>
      <c r="D45" s="47">
        <f t="shared" si="4"/>
        <v>0.10259746087575458</v>
      </c>
      <c r="E45" s="67">
        <v>10435057</v>
      </c>
      <c r="F45" s="47">
        <f t="shared" si="5"/>
        <v>0.2843146339607357</v>
      </c>
      <c r="G45" s="72">
        <v>22501857</v>
      </c>
      <c r="H45" s="47">
        <f t="shared" si="6"/>
        <v>0.6130879051635097</v>
      </c>
      <c r="I45" s="58">
        <f t="shared" si="7"/>
        <v>36702497</v>
      </c>
    </row>
    <row r="46" spans="1:9" ht="12.75">
      <c r="A46" s="37">
        <v>42</v>
      </c>
      <c r="B46" s="38" t="s">
        <v>31</v>
      </c>
      <c r="C46" s="68">
        <v>7936961</v>
      </c>
      <c r="D46" s="24">
        <f t="shared" si="4"/>
        <v>0.1930692024040238</v>
      </c>
      <c r="E46" s="68">
        <v>20485203</v>
      </c>
      <c r="F46" s="24">
        <f t="shared" si="5"/>
        <v>0.49830934085407697</v>
      </c>
      <c r="G46" s="61">
        <v>12687246</v>
      </c>
      <c r="H46" s="24">
        <f t="shared" si="6"/>
        <v>0.3086214567418992</v>
      </c>
      <c r="I46" s="39">
        <f t="shared" si="7"/>
        <v>41109410</v>
      </c>
    </row>
    <row r="47" spans="1:9" ht="12.75">
      <c r="A47" s="37">
        <v>43</v>
      </c>
      <c r="B47" s="38" t="s">
        <v>32</v>
      </c>
      <c r="C47" s="68">
        <v>8376513</v>
      </c>
      <c r="D47" s="24">
        <f t="shared" si="4"/>
        <v>0.16644218747435516</v>
      </c>
      <c r="E47" s="68">
        <v>27514468</v>
      </c>
      <c r="F47" s="24">
        <f t="shared" si="5"/>
        <v>0.546715350541824</v>
      </c>
      <c r="G47" s="61">
        <v>14435881</v>
      </c>
      <c r="H47" s="24">
        <f t="shared" si="6"/>
        <v>0.2868424619838209</v>
      </c>
      <c r="I47" s="39">
        <f t="shared" si="7"/>
        <v>50326862</v>
      </c>
    </row>
    <row r="48" spans="1:9" ht="12.75">
      <c r="A48" s="37">
        <v>44</v>
      </c>
      <c r="B48" s="38" t="s">
        <v>136</v>
      </c>
      <c r="C48" s="68">
        <v>103426465</v>
      </c>
      <c r="D48" s="24">
        <f t="shared" si="4"/>
        <v>0.6552400689265411</v>
      </c>
      <c r="E48" s="68">
        <v>23653465</v>
      </c>
      <c r="F48" s="24">
        <f t="shared" si="5"/>
        <v>0.14985234230862987</v>
      </c>
      <c r="G48" s="61">
        <v>30765217</v>
      </c>
      <c r="H48" s="24">
        <f t="shared" si="6"/>
        <v>0.1949075887648291</v>
      </c>
      <c r="I48" s="39">
        <f t="shared" si="7"/>
        <v>157845147</v>
      </c>
    </row>
    <row r="49" spans="1:9" ht="12.75">
      <c r="A49" s="32">
        <v>45</v>
      </c>
      <c r="B49" s="74" t="s">
        <v>137</v>
      </c>
      <c r="C49" s="69">
        <v>12225810</v>
      </c>
      <c r="D49" s="36">
        <f t="shared" si="4"/>
        <v>0.08092915206563188</v>
      </c>
      <c r="E49" s="69">
        <v>31886214</v>
      </c>
      <c r="F49" s="36">
        <f t="shared" si="5"/>
        <v>0.21107184404168558</v>
      </c>
      <c r="G49" s="71">
        <v>106956036</v>
      </c>
      <c r="H49" s="36">
        <f t="shared" si="6"/>
        <v>0.7079990038926826</v>
      </c>
      <c r="I49" s="35">
        <f t="shared" si="7"/>
        <v>151068060</v>
      </c>
    </row>
    <row r="50" spans="1:9" ht="12.75">
      <c r="A50" s="60">
        <v>46</v>
      </c>
      <c r="B50" s="73" t="s">
        <v>33</v>
      </c>
      <c r="C50" s="70">
        <v>3216019</v>
      </c>
      <c r="D50" s="47">
        <f t="shared" si="4"/>
        <v>0.24594049544634228</v>
      </c>
      <c r="E50" s="70">
        <v>7735874</v>
      </c>
      <c r="F50" s="47">
        <f t="shared" si="5"/>
        <v>0.5915900012625789</v>
      </c>
      <c r="G50" s="62">
        <v>2124518</v>
      </c>
      <c r="H50" s="47">
        <f t="shared" si="6"/>
        <v>0.16246950329107887</v>
      </c>
      <c r="I50" s="58">
        <f t="shared" si="7"/>
        <v>13076411</v>
      </c>
    </row>
    <row r="51" spans="1:9" ht="12.75">
      <c r="A51" s="37">
        <v>47</v>
      </c>
      <c r="B51" s="38" t="s">
        <v>34</v>
      </c>
      <c r="C51" s="68">
        <v>7332975</v>
      </c>
      <c r="D51" s="24">
        <f t="shared" si="4"/>
        <v>0.12611345854122433</v>
      </c>
      <c r="E51" s="68">
        <v>19075489</v>
      </c>
      <c r="F51" s="24">
        <f t="shared" si="5"/>
        <v>0.32806274276880537</v>
      </c>
      <c r="G51" s="61">
        <v>31737392</v>
      </c>
      <c r="H51" s="24">
        <f t="shared" si="6"/>
        <v>0.5458237986899702</v>
      </c>
      <c r="I51" s="39">
        <f t="shared" si="7"/>
        <v>58145856</v>
      </c>
    </row>
    <row r="52" spans="1:9" ht="12.75">
      <c r="A52" s="37">
        <v>48</v>
      </c>
      <c r="B52" s="38" t="s">
        <v>35</v>
      </c>
      <c r="C52" s="68">
        <v>14198983</v>
      </c>
      <c r="D52" s="24">
        <f t="shared" si="4"/>
        <v>0.16417167014702777</v>
      </c>
      <c r="E52" s="68">
        <v>30948758</v>
      </c>
      <c r="F52" s="24">
        <f t="shared" si="5"/>
        <v>0.35783614149240034</v>
      </c>
      <c r="G52" s="61">
        <v>41340890</v>
      </c>
      <c r="H52" s="24">
        <f t="shared" si="6"/>
        <v>0.47799218836057195</v>
      </c>
      <c r="I52" s="39">
        <f t="shared" si="7"/>
        <v>86488631</v>
      </c>
    </row>
    <row r="53" spans="1:9" ht="12.75">
      <c r="A53" s="37">
        <v>49</v>
      </c>
      <c r="B53" s="38" t="s">
        <v>36</v>
      </c>
      <c r="C53" s="68">
        <v>31731546</v>
      </c>
      <c r="D53" s="24">
        <f t="shared" si="4"/>
        <v>0.21071283301348112</v>
      </c>
      <c r="E53" s="68">
        <v>82805807</v>
      </c>
      <c r="F53" s="24">
        <f t="shared" si="5"/>
        <v>0.5498706612951524</v>
      </c>
      <c r="G53" s="61">
        <v>36054073</v>
      </c>
      <c r="H53" s="24">
        <f t="shared" si="6"/>
        <v>0.23941650569136652</v>
      </c>
      <c r="I53" s="39">
        <f t="shared" si="7"/>
        <v>150591426</v>
      </c>
    </row>
    <row r="54" spans="1:9" ht="12.75">
      <c r="A54" s="32">
        <v>50</v>
      </c>
      <c r="B54" s="74" t="s">
        <v>37</v>
      </c>
      <c r="C54" s="69">
        <v>12756176</v>
      </c>
      <c r="D54" s="36">
        <f t="shared" si="4"/>
        <v>0.15847496216487328</v>
      </c>
      <c r="E54" s="69">
        <v>46608946</v>
      </c>
      <c r="F54" s="36">
        <f t="shared" si="5"/>
        <v>0.5790411604460947</v>
      </c>
      <c r="G54" s="71">
        <v>21128199</v>
      </c>
      <c r="H54" s="36">
        <f t="shared" si="6"/>
        <v>0.26248387738903206</v>
      </c>
      <c r="I54" s="35">
        <f t="shared" si="7"/>
        <v>80493321</v>
      </c>
    </row>
    <row r="55" spans="1:9" ht="12.75">
      <c r="A55" s="60">
        <v>51</v>
      </c>
      <c r="B55" s="73" t="s">
        <v>38</v>
      </c>
      <c r="C55" s="67">
        <v>16667930</v>
      </c>
      <c r="D55" s="47">
        <f t="shared" si="4"/>
        <v>0.15979843224117754</v>
      </c>
      <c r="E55" s="67">
        <v>50042933</v>
      </c>
      <c r="F55" s="47">
        <f t="shared" si="5"/>
        <v>0.4797705676799871</v>
      </c>
      <c r="G55" s="72">
        <v>37595104</v>
      </c>
      <c r="H55" s="47">
        <f t="shared" si="6"/>
        <v>0.3604310000788354</v>
      </c>
      <c r="I55" s="58">
        <f t="shared" si="7"/>
        <v>104305967</v>
      </c>
    </row>
    <row r="56" spans="1:9" ht="12.75">
      <c r="A56" s="37">
        <v>52</v>
      </c>
      <c r="B56" s="38" t="s">
        <v>138</v>
      </c>
      <c r="C56" s="68">
        <v>62612059</v>
      </c>
      <c r="D56" s="24">
        <f t="shared" si="4"/>
        <v>0.14286873803080122</v>
      </c>
      <c r="E56" s="68">
        <v>190502938</v>
      </c>
      <c r="F56" s="24">
        <f t="shared" si="5"/>
        <v>0.43469125241864304</v>
      </c>
      <c r="G56" s="61">
        <v>185133845</v>
      </c>
      <c r="H56" s="24">
        <f t="shared" si="6"/>
        <v>0.4224400095505558</v>
      </c>
      <c r="I56" s="39">
        <f t="shared" si="7"/>
        <v>438248842</v>
      </c>
    </row>
    <row r="57" spans="1:9" ht="12.75">
      <c r="A57" s="37">
        <v>53</v>
      </c>
      <c r="B57" s="38" t="s">
        <v>39</v>
      </c>
      <c r="C57" s="68">
        <v>34412117</v>
      </c>
      <c r="D57" s="24">
        <f t="shared" si="4"/>
        <v>0.19227728390966445</v>
      </c>
      <c r="E57" s="68">
        <v>103170544</v>
      </c>
      <c r="F57" s="24">
        <f t="shared" si="5"/>
        <v>0.5764641559193387</v>
      </c>
      <c r="G57" s="61">
        <v>41388647</v>
      </c>
      <c r="H57" s="24">
        <f t="shared" si="6"/>
        <v>0.2312585601709968</v>
      </c>
      <c r="I57" s="39">
        <f t="shared" si="7"/>
        <v>178971308</v>
      </c>
    </row>
    <row r="58" spans="1:9" ht="12.75">
      <c r="A58" s="37">
        <v>54</v>
      </c>
      <c r="B58" s="38" t="s">
        <v>40</v>
      </c>
      <c r="C58" s="68">
        <v>2932804</v>
      </c>
      <c r="D58" s="24">
        <f t="shared" si="4"/>
        <v>0.2860086584595322</v>
      </c>
      <c r="E58" s="68">
        <v>4763708</v>
      </c>
      <c r="F58" s="24">
        <f t="shared" si="5"/>
        <v>0.46455942312303905</v>
      </c>
      <c r="G58" s="61">
        <v>2557737</v>
      </c>
      <c r="H58" s="24">
        <f t="shared" si="6"/>
        <v>0.2494319184174287</v>
      </c>
      <c r="I58" s="39">
        <f t="shared" si="7"/>
        <v>10254249</v>
      </c>
    </row>
    <row r="59" spans="1:9" ht="12.75">
      <c r="A59" s="32">
        <v>55</v>
      </c>
      <c r="B59" s="74" t="s">
        <v>139</v>
      </c>
      <c r="C59" s="69">
        <v>32284966</v>
      </c>
      <c r="D59" s="36">
        <f t="shared" si="4"/>
        <v>0.18165197649121057</v>
      </c>
      <c r="E59" s="69">
        <v>89890329</v>
      </c>
      <c r="F59" s="36">
        <f t="shared" si="5"/>
        <v>0.5057696492632262</v>
      </c>
      <c r="G59" s="71">
        <v>55554486</v>
      </c>
      <c r="H59" s="36">
        <f t="shared" si="6"/>
        <v>0.3125783742455633</v>
      </c>
      <c r="I59" s="35">
        <f t="shared" si="7"/>
        <v>177729781</v>
      </c>
    </row>
    <row r="60" spans="1:9" ht="12.75">
      <c r="A60" s="60">
        <v>56</v>
      </c>
      <c r="B60" s="73" t="s">
        <v>140</v>
      </c>
      <c r="C60" s="70">
        <v>5664034</v>
      </c>
      <c r="D60" s="47">
        <f t="shared" si="4"/>
        <v>0.17815498346257355</v>
      </c>
      <c r="E60" s="70">
        <v>17218582</v>
      </c>
      <c r="F60" s="47">
        <f t="shared" si="5"/>
        <v>0.541588590650933</v>
      </c>
      <c r="G60" s="62">
        <f>9372871-'[1]Sheet1'!$G$10</f>
        <v>8910118</v>
      </c>
      <c r="H60" s="47">
        <f t="shared" si="6"/>
        <v>0.2802564258864934</v>
      </c>
      <c r="I60" s="58">
        <f t="shared" si="7"/>
        <v>31792734</v>
      </c>
    </row>
    <row r="61" spans="1:9" ht="12.75">
      <c r="A61" s="37">
        <v>57</v>
      </c>
      <c r="B61" s="38" t="s">
        <v>141</v>
      </c>
      <c r="C61" s="68">
        <v>21498646</v>
      </c>
      <c r="D61" s="24">
        <f t="shared" si="4"/>
        <v>0.24215052580891902</v>
      </c>
      <c r="E61" s="68">
        <v>39836047</v>
      </c>
      <c r="F61" s="24">
        <f t="shared" si="5"/>
        <v>0.44869429112879067</v>
      </c>
      <c r="G61" s="61">
        <v>27447464</v>
      </c>
      <c r="H61" s="24">
        <f t="shared" si="6"/>
        <v>0.30915518306229034</v>
      </c>
      <c r="I61" s="39">
        <f t="shared" si="7"/>
        <v>88782157</v>
      </c>
    </row>
    <row r="62" spans="1:9" ht="12.75">
      <c r="A62" s="37">
        <v>58</v>
      </c>
      <c r="B62" s="38" t="s">
        <v>41</v>
      </c>
      <c r="C62" s="68">
        <v>23158458</v>
      </c>
      <c r="D62" s="24">
        <f t="shared" si="4"/>
        <v>0.2344082429418177</v>
      </c>
      <c r="E62" s="68">
        <v>57094245</v>
      </c>
      <c r="F62" s="24">
        <f t="shared" si="5"/>
        <v>0.5779038333441571</v>
      </c>
      <c r="G62" s="61">
        <v>18542705</v>
      </c>
      <c r="H62" s="24">
        <f t="shared" si="6"/>
        <v>0.18768792371402526</v>
      </c>
      <c r="I62" s="39">
        <f t="shared" si="7"/>
        <v>98795408</v>
      </c>
    </row>
    <row r="63" spans="1:9" ht="12.75">
      <c r="A63" s="37">
        <v>59</v>
      </c>
      <c r="B63" s="38" t="s">
        <v>42</v>
      </c>
      <c r="C63" s="68">
        <v>11328893</v>
      </c>
      <c r="D63" s="24">
        <f t="shared" si="4"/>
        <v>0.20093953110320215</v>
      </c>
      <c r="E63" s="68">
        <v>35307901</v>
      </c>
      <c r="F63" s="24">
        <f t="shared" si="5"/>
        <v>0.6262529861636333</v>
      </c>
      <c r="G63" s="61">
        <v>9742819</v>
      </c>
      <c r="H63" s="24">
        <f t="shared" si="6"/>
        <v>0.17280748273316457</v>
      </c>
      <c r="I63" s="39">
        <f t="shared" si="7"/>
        <v>56379613</v>
      </c>
    </row>
    <row r="64" spans="1:9" ht="12.75">
      <c r="A64" s="32">
        <v>60</v>
      </c>
      <c r="B64" s="74" t="s">
        <v>43</v>
      </c>
      <c r="C64" s="69">
        <v>11307045</v>
      </c>
      <c r="D64" s="36">
        <f t="shared" si="4"/>
        <v>0.14694877426664413</v>
      </c>
      <c r="E64" s="69">
        <v>39426267</v>
      </c>
      <c r="F64" s="36">
        <f t="shared" si="5"/>
        <v>0.51239219526936</v>
      </c>
      <c r="G64" s="71">
        <v>26212175</v>
      </c>
      <c r="H64" s="36">
        <f t="shared" si="6"/>
        <v>0.34065903046399587</v>
      </c>
      <c r="I64" s="35">
        <f t="shared" si="7"/>
        <v>76945487</v>
      </c>
    </row>
    <row r="65" spans="1:9" ht="15" customHeight="1">
      <c r="A65" s="60">
        <v>61</v>
      </c>
      <c r="B65" s="73" t="s">
        <v>44</v>
      </c>
      <c r="C65" s="67">
        <v>6674277</v>
      </c>
      <c r="D65" s="47">
        <f t="shared" si="4"/>
        <v>0.14734045185856062</v>
      </c>
      <c r="E65" s="67">
        <v>14632673</v>
      </c>
      <c r="F65" s="47">
        <f t="shared" si="5"/>
        <v>0.32302894406668464</v>
      </c>
      <c r="G65" s="72">
        <v>23991384</v>
      </c>
      <c r="H65" s="47">
        <f t="shared" si="6"/>
        <v>0.5296306040747547</v>
      </c>
      <c r="I65" s="58">
        <f t="shared" si="7"/>
        <v>45298334</v>
      </c>
    </row>
    <row r="66" spans="1:9" ht="12.75">
      <c r="A66" s="37">
        <v>62</v>
      </c>
      <c r="B66" s="38" t="s">
        <v>45</v>
      </c>
      <c r="C66" s="68">
        <v>3618890</v>
      </c>
      <c r="D66" s="24">
        <f t="shared" si="4"/>
        <v>0.17244998452954152</v>
      </c>
      <c r="E66" s="68">
        <v>13343596</v>
      </c>
      <c r="F66" s="24">
        <f t="shared" si="5"/>
        <v>0.6358587643637834</v>
      </c>
      <c r="G66" s="61">
        <v>4022671</v>
      </c>
      <c r="H66" s="24">
        <f t="shared" si="6"/>
        <v>0.19169125110667506</v>
      </c>
      <c r="I66" s="39">
        <f t="shared" si="7"/>
        <v>20985157</v>
      </c>
    </row>
    <row r="67" spans="1:9" ht="12.75">
      <c r="A67" s="37">
        <v>63</v>
      </c>
      <c r="B67" s="38" t="s">
        <v>46</v>
      </c>
      <c r="C67" s="68">
        <v>3447147</v>
      </c>
      <c r="D67" s="24">
        <f t="shared" si="4"/>
        <v>0.12852615311789584</v>
      </c>
      <c r="E67" s="68">
        <v>11499404</v>
      </c>
      <c r="F67" s="24">
        <f t="shared" si="5"/>
        <v>0.4287528670139521</v>
      </c>
      <c r="G67" s="61">
        <v>11874037</v>
      </c>
      <c r="H67" s="24">
        <f t="shared" si="6"/>
        <v>0.442720979868152</v>
      </c>
      <c r="I67" s="39">
        <f t="shared" si="7"/>
        <v>26820588</v>
      </c>
    </row>
    <row r="68" spans="1:9" ht="12.75">
      <c r="A68" s="37">
        <v>64</v>
      </c>
      <c r="B68" s="38" t="s">
        <v>47</v>
      </c>
      <c r="C68" s="68">
        <v>4749943</v>
      </c>
      <c r="D68" s="24">
        <f t="shared" si="4"/>
        <v>0.1757070573826925</v>
      </c>
      <c r="E68" s="68">
        <v>15714621</v>
      </c>
      <c r="F68" s="24">
        <f t="shared" si="5"/>
        <v>0.5813058838378197</v>
      </c>
      <c r="G68" s="61">
        <v>6568744</v>
      </c>
      <c r="H68" s="24">
        <f t="shared" si="6"/>
        <v>0.24298705877948787</v>
      </c>
      <c r="I68" s="39">
        <f t="shared" si="7"/>
        <v>27033308</v>
      </c>
    </row>
    <row r="69" spans="1:9" ht="12.75">
      <c r="A69" s="32">
        <v>65</v>
      </c>
      <c r="B69" s="74" t="s">
        <v>48</v>
      </c>
      <c r="C69" s="69">
        <v>25548722</v>
      </c>
      <c r="D69" s="36">
        <f aca="true" t="shared" si="8" ref="D69:D75">C69/$I69</f>
        <v>0.23714318445262378</v>
      </c>
      <c r="E69" s="69">
        <v>42955097</v>
      </c>
      <c r="F69" s="36">
        <f aca="true" t="shared" si="9" ref="F69:F75">E69/$I69</f>
        <v>0.3987091209905273</v>
      </c>
      <c r="G69" s="71">
        <v>39231607</v>
      </c>
      <c r="H69" s="36">
        <f aca="true" t="shared" si="10" ref="H69:H75">G69/$I69</f>
        <v>0.3641476945568489</v>
      </c>
      <c r="I69" s="35">
        <f t="shared" si="7"/>
        <v>107735426</v>
      </c>
    </row>
    <row r="70" spans="1:9" ht="12.75">
      <c r="A70" s="60">
        <v>66</v>
      </c>
      <c r="B70" s="73" t="s">
        <v>142</v>
      </c>
      <c r="C70" s="70">
        <v>6295590</v>
      </c>
      <c r="D70" s="47">
        <f t="shared" si="8"/>
        <v>0.21881690755704347</v>
      </c>
      <c r="E70" s="70">
        <v>14501613</v>
      </c>
      <c r="F70" s="47">
        <f t="shared" si="9"/>
        <v>0.504035064425895</v>
      </c>
      <c r="G70" s="62">
        <v>7973837</v>
      </c>
      <c r="H70" s="47">
        <f t="shared" si="10"/>
        <v>0.2771480280170616</v>
      </c>
      <c r="I70" s="58">
        <f t="shared" si="7"/>
        <v>28771040</v>
      </c>
    </row>
    <row r="71" spans="1:9" ht="12" customHeight="1">
      <c r="A71" s="37">
        <v>67</v>
      </c>
      <c r="B71" s="38" t="s">
        <v>143</v>
      </c>
      <c r="C71" s="68">
        <v>4135968</v>
      </c>
      <c r="D71" s="24">
        <f t="shared" si="8"/>
        <v>0.07375803333025768</v>
      </c>
      <c r="E71" s="68">
        <v>27550627</v>
      </c>
      <c r="F71" s="24">
        <f t="shared" si="9"/>
        <v>0.4913190973758736</v>
      </c>
      <c r="G71" s="61">
        <f>24391691-'[1]Sheet1'!$G$11</f>
        <v>24388219</v>
      </c>
      <c r="H71" s="24">
        <f t="shared" si="10"/>
        <v>0.4349228692938687</v>
      </c>
      <c r="I71" s="39">
        <f t="shared" si="7"/>
        <v>56074814</v>
      </c>
    </row>
    <row r="72" spans="1:9" s="34" customFormat="1" ht="12.75">
      <c r="A72" s="37">
        <v>68</v>
      </c>
      <c r="B72" s="38" t="s">
        <v>144</v>
      </c>
      <c r="C72" s="68">
        <v>4151660</v>
      </c>
      <c r="D72" s="24">
        <f t="shared" si="8"/>
        <v>0.18295217598937663</v>
      </c>
      <c r="E72" s="68">
        <v>13339512</v>
      </c>
      <c r="F72" s="24">
        <f t="shared" si="9"/>
        <v>0.5878354072916379</v>
      </c>
      <c r="G72" s="61">
        <f>5208093-'[1]Sheet1'!$G$12</f>
        <v>5201425</v>
      </c>
      <c r="H72" s="24">
        <f t="shared" si="10"/>
        <v>0.22921241671898548</v>
      </c>
      <c r="I72" s="39">
        <f t="shared" si="7"/>
        <v>22692597</v>
      </c>
    </row>
    <row r="73" spans="1:9" ht="12.75">
      <c r="A73" s="37">
        <v>69</v>
      </c>
      <c r="B73" s="38" t="s">
        <v>145</v>
      </c>
      <c r="C73" s="68">
        <v>5558917</v>
      </c>
      <c r="D73" s="24">
        <f t="shared" si="8"/>
        <v>0.1426379390919465</v>
      </c>
      <c r="E73" s="68">
        <v>20274567</v>
      </c>
      <c r="F73" s="24">
        <f t="shared" si="9"/>
        <v>0.5202312703826282</v>
      </c>
      <c r="G73" s="61">
        <f>13141714-'[1]Sheet1'!$G$13</f>
        <v>13138735</v>
      </c>
      <c r="H73" s="24">
        <f t="shared" si="10"/>
        <v>0.33713079052542533</v>
      </c>
      <c r="I73" s="39">
        <f t="shared" si="7"/>
        <v>38972219</v>
      </c>
    </row>
    <row r="74" spans="1:9" ht="12.75">
      <c r="A74" s="37">
        <v>396</v>
      </c>
      <c r="B74" s="38" t="s">
        <v>146</v>
      </c>
      <c r="C74" s="68">
        <v>34013630.68</v>
      </c>
      <c r="D74" s="24">
        <f>C74/$I74</f>
        <v>0.22885807452185702</v>
      </c>
      <c r="E74" s="68">
        <v>60450360.64</v>
      </c>
      <c r="F74" s="24">
        <f>E74/$I74</f>
        <v>0.4067355605280022</v>
      </c>
      <c r="G74" s="61">
        <v>54159258.05</v>
      </c>
      <c r="H74" s="24">
        <f>G74/$I74</f>
        <v>0.3644063649501407</v>
      </c>
      <c r="I74" s="39">
        <f>C74+E74+G74</f>
        <v>148623249.37</v>
      </c>
    </row>
    <row r="75" spans="1:9" ht="12.75">
      <c r="A75" s="27"/>
      <c r="B75" s="28" t="s">
        <v>84</v>
      </c>
      <c r="C75" s="21">
        <f>SUM(C5:C74)</f>
        <v>1403589688.68</v>
      </c>
      <c r="D75" s="25">
        <f t="shared" si="8"/>
        <v>0.18114589696633</v>
      </c>
      <c r="E75" s="21">
        <f>SUM(E5:E74)</f>
        <v>3331109647.64</v>
      </c>
      <c r="F75" s="25">
        <f t="shared" si="9"/>
        <v>0.42990971640894854</v>
      </c>
      <c r="G75" s="21">
        <f>SUM(G5:G74)</f>
        <v>3013694153.05</v>
      </c>
      <c r="H75" s="25">
        <f t="shared" si="10"/>
        <v>0.3889443866247215</v>
      </c>
      <c r="I75" s="21">
        <f>SUM(I5:I74)</f>
        <v>7748393489.37</v>
      </c>
    </row>
    <row r="76" spans="1:9" ht="12.75">
      <c r="A76" s="9"/>
      <c r="B76" s="10"/>
      <c r="C76" s="10"/>
      <c r="D76" s="10"/>
      <c r="E76" s="10"/>
      <c r="F76" s="10"/>
      <c r="G76" s="10"/>
      <c r="H76" s="10"/>
      <c r="I76" s="15"/>
    </row>
    <row r="77" spans="1:9" ht="12.75">
      <c r="A77" s="42">
        <v>318</v>
      </c>
      <c r="B77" s="43" t="s">
        <v>49</v>
      </c>
      <c r="C77" s="58">
        <v>41981</v>
      </c>
      <c r="D77" s="45">
        <f>C77/$I77</f>
        <v>0.0033903629734018713</v>
      </c>
      <c r="E77" s="58">
        <v>6671352</v>
      </c>
      <c r="F77" s="45">
        <f>E77/$I77</f>
        <v>0.5387747982022943</v>
      </c>
      <c r="G77" s="58">
        <v>5669117</v>
      </c>
      <c r="H77" s="45">
        <f>G77/$I77</f>
        <v>0.45783483882430376</v>
      </c>
      <c r="I77" s="44">
        <f>C77+E77+G77</f>
        <v>12382450</v>
      </c>
    </row>
    <row r="78" spans="1:9" ht="12.75">
      <c r="A78" s="32">
        <v>319</v>
      </c>
      <c r="B78" s="41" t="s">
        <v>50</v>
      </c>
      <c r="C78" s="35">
        <v>81807</v>
      </c>
      <c r="D78" s="23">
        <f>C78/$I78</f>
        <v>0.030225541574667697</v>
      </c>
      <c r="E78" s="35">
        <v>1698016</v>
      </c>
      <c r="F78" s="23">
        <f>E78/$I78</f>
        <v>0.6273723911456347</v>
      </c>
      <c r="G78" s="35">
        <v>926729</v>
      </c>
      <c r="H78" s="23">
        <f>G78/$I78</f>
        <v>0.3424020672796976</v>
      </c>
      <c r="I78" s="35">
        <f>C78+E78+G78</f>
        <v>2706552</v>
      </c>
    </row>
    <row r="79" spans="1:9" ht="12.75">
      <c r="A79" s="11"/>
      <c r="B79" s="12" t="s">
        <v>51</v>
      </c>
      <c r="C79" s="22">
        <f>SUM(C77:C78)</f>
        <v>123788</v>
      </c>
      <c r="D79" s="26">
        <f>C79/$I79</f>
        <v>0.008203856027058648</v>
      </c>
      <c r="E79" s="22">
        <f>SUM(E77:E78)</f>
        <v>8369368</v>
      </c>
      <c r="F79" s="26">
        <f>E79/$I79</f>
        <v>0.5546667698764968</v>
      </c>
      <c r="G79" s="21">
        <f>SUM(G77:G78)</f>
        <v>6595846</v>
      </c>
      <c r="H79" s="26">
        <f>G79/$I79</f>
        <v>0.43712937409644453</v>
      </c>
      <c r="I79" s="21">
        <f>SUM(I77:I78)</f>
        <v>15089002</v>
      </c>
    </row>
    <row r="80" spans="1:9" ht="12.75">
      <c r="A80" s="9"/>
      <c r="B80" s="10"/>
      <c r="C80" s="10"/>
      <c r="D80" s="10"/>
      <c r="E80" s="10"/>
      <c r="F80" s="10"/>
      <c r="G80" s="10"/>
      <c r="H80" s="10"/>
      <c r="I80" s="15"/>
    </row>
    <row r="81" spans="1:9" ht="12.75">
      <c r="A81" s="49">
        <v>321001</v>
      </c>
      <c r="B81" s="46" t="s">
        <v>52</v>
      </c>
      <c r="C81" s="58">
        <v>988942</v>
      </c>
      <c r="D81" s="33">
        <f aca="true" t="shared" si="11" ref="D81:D87">C81/$I81</f>
        <v>0.2550367555565298</v>
      </c>
      <c r="E81" s="58">
        <v>2820032</v>
      </c>
      <c r="F81" s="33">
        <f aca="true" t="shared" si="12" ref="F81:F92">E81/$I81</f>
        <v>0.7272537841911779</v>
      </c>
      <c r="G81" s="58">
        <v>68671</v>
      </c>
      <c r="H81" s="33">
        <f aca="true" t="shared" si="13" ref="H81:H92">G81/$I81</f>
        <v>0.017709460252292305</v>
      </c>
      <c r="I81" s="39">
        <f aca="true" t="shared" si="14" ref="I81:I87">C81+E81+G81</f>
        <v>3877645</v>
      </c>
    </row>
    <row r="82" spans="1:9" ht="12.75">
      <c r="A82" s="48">
        <v>329001</v>
      </c>
      <c r="B82" s="38" t="s">
        <v>53</v>
      </c>
      <c r="C82" s="39">
        <v>510167</v>
      </c>
      <c r="D82" s="24">
        <f t="shared" si="11"/>
        <v>0.1309559349182371</v>
      </c>
      <c r="E82" s="39">
        <v>3308793</v>
      </c>
      <c r="F82" s="24">
        <f t="shared" si="12"/>
        <v>0.8493416484522097</v>
      </c>
      <c r="G82" s="39">
        <v>76755</v>
      </c>
      <c r="H82" s="24">
        <f t="shared" si="13"/>
        <v>0.01970241662955324</v>
      </c>
      <c r="I82" s="39">
        <f t="shared" si="14"/>
        <v>3895715</v>
      </c>
    </row>
    <row r="83" spans="1:9" ht="12.75">
      <c r="A83" s="48">
        <v>331001</v>
      </c>
      <c r="B83" s="38" t="s">
        <v>54</v>
      </c>
      <c r="C83" s="39">
        <v>541944</v>
      </c>
      <c r="D83" s="24">
        <f t="shared" si="11"/>
        <v>0.09180966398256588</v>
      </c>
      <c r="E83" s="39">
        <v>4419563</v>
      </c>
      <c r="F83" s="24">
        <f t="shared" si="12"/>
        <v>0.7487094496475296</v>
      </c>
      <c r="G83" s="39">
        <v>941401</v>
      </c>
      <c r="H83" s="24">
        <f t="shared" si="13"/>
        <v>0.15948088636990446</v>
      </c>
      <c r="I83" s="39">
        <f t="shared" si="14"/>
        <v>5902908</v>
      </c>
    </row>
    <row r="84" spans="1:9" ht="12.75">
      <c r="A84" s="48">
        <v>333001</v>
      </c>
      <c r="B84" s="38" t="s">
        <v>55</v>
      </c>
      <c r="C84" s="39">
        <v>796711</v>
      </c>
      <c r="D84" s="24">
        <f t="shared" si="11"/>
        <v>0.13570383961448174</v>
      </c>
      <c r="E84" s="39">
        <v>4652494</v>
      </c>
      <c r="F84" s="24">
        <f t="shared" si="12"/>
        <v>0.7924596241087905</v>
      </c>
      <c r="G84" s="39">
        <v>421749</v>
      </c>
      <c r="H84" s="24">
        <f t="shared" si="13"/>
        <v>0.07183653627672777</v>
      </c>
      <c r="I84" s="39">
        <f t="shared" si="14"/>
        <v>5870954</v>
      </c>
    </row>
    <row r="85" spans="1:9" ht="12.75">
      <c r="A85" s="50">
        <v>336001</v>
      </c>
      <c r="B85" s="41" t="s">
        <v>56</v>
      </c>
      <c r="C85" s="35">
        <v>577651</v>
      </c>
      <c r="D85" s="36">
        <f t="shared" si="11"/>
        <v>0.09422417338066093</v>
      </c>
      <c r="E85" s="35">
        <v>5409387</v>
      </c>
      <c r="F85" s="36">
        <f t="shared" si="12"/>
        <v>0.8823580649407571</v>
      </c>
      <c r="G85" s="35">
        <v>143565</v>
      </c>
      <c r="H85" s="36">
        <f t="shared" si="13"/>
        <v>0.023417761678582026</v>
      </c>
      <c r="I85" s="35">
        <f t="shared" si="14"/>
        <v>6130603</v>
      </c>
    </row>
    <row r="86" spans="1:9" ht="12.75">
      <c r="A86" s="49">
        <v>337001</v>
      </c>
      <c r="B86" s="46" t="s">
        <v>57</v>
      </c>
      <c r="C86" s="58">
        <v>3514500</v>
      </c>
      <c r="D86" s="33">
        <f t="shared" si="11"/>
        <v>0.24196903099337908</v>
      </c>
      <c r="E86" s="58">
        <v>10753880</v>
      </c>
      <c r="F86" s="33">
        <f t="shared" si="12"/>
        <v>0.7403914989384207</v>
      </c>
      <c r="G86" s="58">
        <v>256206</v>
      </c>
      <c r="H86" s="33">
        <f t="shared" si="13"/>
        <v>0.017639470068200224</v>
      </c>
      <c r="I86" s="39">
        <f t="shared" si="14"/>
        <v>14524586</v>
      </c>
    </row>
    <row r="87" spans="1:9" ht="12.75">
      <c r="A87" s="48">
        <v>339001</v>
      </c>
      <c r="B87" s="38" t="s">
        <v>58</v>
      </c>
      <c r="C87" s="39">
        <v>671650</v>
      </c>
      <c r="D87" s="24">
        <f t="shared" si="11"/>
        <v>0.16725185517207034</v>
      </c>
      <c r="E87" s="39">
        <v>3268120</v>
      </c>
      <c r="F87" s="24">
        <f t="shared" si="12"/>
        <v>0.8138154290552319</v>
      </c>
      <c r="G87" s="39">
        <v>76030</v>
      </c>
      <c r="H87" s="24">
        <f t="shared" si="13"/>
        <v>0.018932715772697842</v>
      </c>
      <c r="I87" s="39">
        <f t="shared" si="14"/>
        <v>4015800</v>
      </c>
    </row>
    <row r="88" spans="1:9" ht="12.75">
      <c r="A88" s="48">
        <v>340001</v>
      </c>
      <c r="B88" s="38" t="s">
        <v>85</v>
      </c>
      <c r="C88" s="39">
        <v>313931</v>
      </c>
      <c r="D88" s="24">
        <f>C88/$I88</f>
        <v>0.23729924342351427</v>
      </c>
      <c r="E88" s="39">
        <v>944547</v>
      </c>
      <c r="F88" s="24">
        <f>E88/$I88</f>
        <v>0.7139794683479813</v>
      </c>
      <c r="G88" s="39">
        <v>64455</v>
      </c>
      <c r="H88" s="24">
        <f>G88/$I88</f>
        <v>0.04872128822850439</v>
      </c>
      <c r="I88" s="39">
        <f>C88+E88+G88</f>
        <v>1322933</v>
      </c>
    </row>
    <row r="89" spans="1:9" ht="12.75">
      <c r="A89" s="48">
        <v>341001</v>
      </c>
      <c r="B89" s="38" t="s">
        <v>113</v>
      </c>
      <c r="C89" s="39">
        <v>336839</v>
      </c>
      <c r="D89" s="24">
        <f>C89/$I89</f>
        <v>0.14102143294344807</v>
      </c>
      <c r="E89" s="39">
        <v>1242749</v>
      </c>
      <c r="F89" s="24">
        <f>E89/$I89</f>
        <v>0.5202908355892196</v>
      </c>
      <c r="G89" s="39">
        <v>808978</v>
      </c>
      <c r="H89" s="24">
        <f>G89/$I89</f>
        <v>0.3386877314673323</v>
      </c>
      <c r="I89" s="39">
        <f>C89+E89+G89</f>
        <v>2388566</v>
      </c>
    </row>
    <row r="90" spans="1:9" ht="12.75">
      <c r="A90" s="50">
        <v>342001</v>
      </c>
      <c r="B90" s="41" t="s">
        <v>96</v>
      </c>
      <c r="C90" s="35">
        <v>273987</v>
      </c>
      <c r="D90" s="36">
        <f>C90/$I90</f>
        <v>0.41390452854188414</v>
      </c>
      <c r="E90" s="35">
        <v>386232</v>
      </c>
      <c r="F90" s="36">
        <f>E90/$I90</f>
        <v>0.5834699232729619</v>
      </c>
      <c r="G90" s="35">
        <v>1738</v>
      </c>
      <c r="H90" s="36">
        <f>G90/$I90</f>
        <v>0.0026255481851540207</v>
      </c>
      <c r="I90" s="35">
        <f>C90+E90+G90</f>
        <v>661957</v>
      </c>
    </row>
    <row r="91" spans="1:9" ht="12.75">
      <c r="A91" s="66">
        <v>343001</v>
      </c>
      <c r="B91" s="65" t="s">
        <v>114</v>
      </c>
      <c r="C91" s="64">
        <v>106221</v>
      </c>
      <c r="D91" s="63">
        <f>C91/$I91</f>
        <v>0.06902841887937426</v>
      </c>
      <c r="E91" s="64">
        <v>623645</v>
      </c>
      <c r="F91" s="63">
        <f>E91/$I91</f>
        <v>0.4052798250066123</v>
      </c>
      <c r="G91" s="64">
        <v>808935</v>
      </c>
      <c r="H91" s="63">
        <f>G91/$I91</f>
        <v>0.5256917561140134</v>
      </c>
      <c r="I91" s="64">
        <f>C91+E91+G91</f>
        <v>1538801</v>
      </c>
    </row>
    <row r="92" spans="1:9" ht="12.75">
      <c r="A92" s="11"/>
      <c r="B92" s="12" t="s">
        <v>59</v>
      </c>
      <c r="C92" s="59">
        <f>SUM(C81:C91)</f>
        <v>8632543</v>
      </c>
      <c r="D92" s="52">
        <f>C92/$I92</f>
        <v>0.1722015242307333</v>
      </c>
      <c r="E92" s="59">
        <f>SUM(E81:E91)</f>
        <v>37829442</v>
      </c>
      <c r="F92" s="53">
        <f t="shared" si="12"/>
        <v>0.7546197653690366</v>
      </c>
      <c r="G92" s="59">
        <f>SUM(G81:G91)</f>
        <v>3668483</v>
      </c>
      <c r="H92" s="53">
        <f t="shared" si="13"/>
        <v>0.07317871040023005</v>
      </c>
      <c r="I92" s="59">
        <f>SUM(I81:I91)</f>
        <v>50130468</v>
      </c>
    </row>
    <row r="93" spans="1:9" ht="12.75">
      <c r="A93" s="51"/>
      <c r="B93" s="10"/>
      <c r="C93" s="10"/>
      <c r="D93" s="10"/>
      <c r="E93" s="10"/>
      <c r="F93" s="10"/>
      <c r="G93" s="10"/>
      <c r="H93" s="10"/>
      <c r="I93" s="15"/>
    </row>
    <row r="94" spans="1:9" ht="12.75">
      <c r="A94" s="49">
        <v>300001</v>
      </c>
      <c r="B94" s="46" t="s">
        <v>60</v>
      </c>
      <c r="C94" s="58">
        <v>1151473</v>
      </c>
      <c r="D94" s="33">
        <f>C94/$I94</f>
        <v>0.2706574792183539</v>
      </c>
      <c r="E94" s="58">
        <v>1399157</v>
      </c>
      <c r="F94" s="33">
        <f>E94/$I94</f>
        <v>0.32887641017263486</v>
      </c>
      <c r="G94" s="58">
        <v>1703725</v>
      </c>
      <c r="H94" s="33">
        <f>G94/$I94</f>
        <v>0.4004661106090112</v>
      </c>
      <c r="I94" s="39">
        <f>C94+E94+G94</f>
        <v>4254355</v>
      </c>
    </row>
    <row r="95" spans="1:9" ht="12.75">
      <c r="A95" s="48">
        <v>300002</v>
      </c>
      <c r="B95" s="38" t="s">
        <v>61</v>
      </c>
      <c r="C95" s="39">
        <v>1089835</v>
      </c>
      <c r="D95" s="24">
        <f>C95/$I95</f>
        <v>0.2700186588843271</v>
      </c>
      <c r="E95" s="39">
        <v>1435293</v>
      </c>
      <c r="F95" s="24">
        <f>E95/$I95</f>
        <v>0.3556096940968701</v>
      </c>
      <c r="G95" s="39">
        <v>1511019</v>
      </c>
      <c r="H95" s="24">
        <f>G95/$I95</f>
        <v>0.3743716470188028</v>
      </c>
      <c r="I95" s="39">
        <f>C95+E95+G95</f>
        <v>4036147</v>
      </c>
    </row>
    <row r="96" spans="1:9" ht="12.75">
      <c r="A96" s="48">
        <v>300003</v>
      </c>
      <c r="B96" s="38" t="s">
        <v>115</v>
      </c>
      <c r="C96" s="39">
        <v>724358</v>
      </c>
      <c r="D96" s="24">
        <f aca="true" t="shared" si="15" ref="D96:D130">C96/$I96</f>
        <v>0.20573395954610935</v>
      </c>
      <c r="E96" s="39">
        <v>1267592</v>
      </c>
      <c r="F96" s="24">
        <f aca="true" t="shared" si="16" ref="F96:F130">E96/$I96</f>
        <v>0.36002463042994187</v>
      </c>
      <c r="G96" s="39">
        <v>1528898</v>
      </c>
      <c r="H96" s="24">
        <f aca="true" t="shared" si="17" ref="H96:H130">G96/$I96</f>
        <v>0.4342414100239488</v>
      </c>
      <c r="I96" s="39">
        <f aca="true" t="shared" si="18" ref="I96:I130">C96+E96+G96</f>
        <v>3520848</v>
      </c>
    </row>
    <row r="97" spans="1:9" ht="12.75">
      <c r="A97" s="48">
        <v>370001</v>
      </c>
      <c r="B97" s="38" t="s">
        <v>116</v>
      </c>
      <c r="C97" s="39">
        <v>964649</v>
      </c>
      <c r="D97" s="24">
        <f t="shared" si="15"/>
        <v>0.2859025716290936</v>
      </c>
      <c r="E97" s="39">
        <v>1394146</v>
      </c>
      <c r="F97" s="24">
        <f t="shared" si="16"/>
        <v>0.4131968484147232</v>
      </c>
      <c r="G97" s="39">
        <v>1015253</v>
      </c>
      <c r="H97" s="24">
        <f t="shared" si="17"/>
        <v>0.3009005799561832</v>
      </c>
      <c r="I97" s="39">
        <f t="shared" si="18"/>
        <v>3374048</v>
      </c>
    </row>
    <row r="98" spans="1:9" ht="12.75">
      <c r="A98" s="50">
        <v>371001</v>
      </c>
      <c r="B98" s="41" t="s">
        <v>117</v>
      </c>
      <c r="C98" s="35">
        <v>1518711</v>
      </c>
      <c r="D98" s="36">
        <f t="shared" si="15"/>
        <v>0.2100159180596755</v>
      </c>
      <c r="E98" s="35">
        <v>3364531</v>
      </c>
      <c r="F98" s="36">
        <f t="shared" si="16"/>
        <v>0.46526631255402645</v>
      </c>
      <c r="G98" s="35">
        <v>2348167</v>
      </c>
      <c r="H98" s="36">
        <f t="shared" si="17"/>
        <v>0.32471776938629804</v>
      </c>
      <c r="I98" s="35">
        <f t="shared" si="18"/>
        <v>7231409</v>
      </c>
    </row>
    <row r="99" spans="1:9" ht="12.75">
      <c r="A99" s="49">
        <v>372001</v>
      </c>
      <c r="B99" s="46" t="s">
        <v>118</v>
      </c>
      <c r="C99" s="58">
        <v>753903</v>
      </c>
      <c r="D99" s="33">
        <f t="shared" si="15"/>
        <v>0.15442208905074115</v>
      </c>
      <c r="E99" s="58">
        <v>1698605</v>
      </c>
      <c r="F99" s="33">
        <f t="shared" si="16"/>
        <v>0.3479255720855789</v>
      </c>
      <c r="G99" s="58">
        <v>2429585</v>
      </c>
      <c r="H99" s="33">
        <f t="shared" si="17"/>
        <v>0.49765233886368</v>
      </c>
      <c r="I99" s="39">
        <f t="shared" si="18"/>
        <v>4882093</v>
      </c>
    </row>
    <row r="100" spans="1:9" ht="12.75">
      <c r="A100" s="48">
        <v>373001</v>
      </c>
      <c r="B100" s="38" t="s">
        <v>119</v>
      </c>
      <c r="C100" s="39">
        <v>412187</v>
      </c>
      <c r="D100" s="24">
        <f t="shared" si="15"/>
        <v>0.20839364485508804</v>
      </c>
      <c r="E100" s="39">
        <v>703595</v>
      </c>
      <c r="F100" s="24">
        <f t="shared" si="16"/>
        <v>0.3557238014585993</v>
      </c>
      <c r="G100" s="39">
        <v>862143</v>
      </c>
      <c r="H100" s="24">
        <f t="shared" si="17"/>
        <v>0.4358825536863127</v>
      </c>
      <c r="I100" s="39">
        <f t="shared" si="18"/>
        <v>1977925</v>
      </c>
    </row>
    <row r="101" spans="1:9" ht="12.75">
      <c r="A101" s="48">
        <v>374001</v>
      </c>
      <c r="B101" s="38" t="s">
        <v>120</v>
      </c>
      <c r="C101" s="39">
        <v>603337</v>
      </c>
      <c r="D101" s="24">
        <f t="shared" si="15"/>
        <v>0.2329802224162425</v>
      </c>
      <c r="E101" s="39">
        <v>773053</v>
      </c>
      <c r="F101" s="24">
        <f t="shared" si="16"/>
        <v>0.2985165171032831</v>
      </c>
      <c r="G101" s="39">
        <v>1213259</v>
      </c>
      <c r="H101" s="24">
        <f t="shared" si="17"/>
        <v>0.46850326048047436</v>
      </c>
      <c r="I101" s="39">
        <f t="shared" si="18"/>
        <v>2589649</v>
      </c>
    </row>
    <row r="102" spans="1:9" ht="12.75">
      <c r="A102" s="48">
        <v>375001</v>
      </c>
      <c r="B102" s="38" t="s">
        <v>121</v>
      </c>
      <c r="C102" s="39">
        <v>487463</v>
      </c>
      <c r="D102" s="24">
        <f t="shared" si="15"/>
        <v>0.3409664316675888</v>
      </c>
      <c r="E102" s="39">
        <v>417979</v>
      </c>
      <c r="F102" s="24">
        <f t="shared" si="16"/>
        <v>0.29236436025295687</v>
      </c>
      <c r="G102" s="39">
        <v>524209</v>
      </c>
      <c r="H102" s="24">
        <f t="shared" si="17"/>
        <v>0.36666920807945436</v>
      </c>
      <c r="I102" s="39">
        <f t="shared" si="18"/>
        <v>1429651</v>
      </c>
    </row>
    <row r="103" spans="1:9" ht="12.75">
      <c r="A103" s="50">
        <v>376001</v>
      </c>
      <c r="B103" s="41" t="s">
        <v>122</v>
      </c>
      <c r="C103" s="35">
        <v>474967</v>
      </c>
      <c r="D103" s="36">
        <f t="shared" si="15"/>
        <v>0.2940782760738627</v>
      </c>
      <c r="E103" s="35">
        <v>427885</v>
      </c>
      <c r="F103" s="36">
        <f t="shared" si="16"/>
        <v>0.2649272121176098</v>
      </c>
      <c r="G103" s="35">
        <v>712252</v>
      </c>
      <c r="H103" s="36">
        <f t="shared" si="17"/>
        <v>0.4409945118085275</v>
      </c>
      <c r="I103" s="35">
        <f t="shared" si="18"/>
        <v>1615104</v>
      </c>
    </row>
    <row r="104" spans="1:9" ht="12.75">
      <c r="A104" s="49">
        <v>377001</v>
      </c>
      <c r="B104" s="46" t="s">
        <v>98</v>
      </c>
      <c r="C104" s="58">
        <v>1220055</v>
      </c>
      <c r="D104" s="33">
        <f t="shared" si="15"/>
        <v>0.22439674941015744</v>
      </c>
      <c r="E104" s="58">
        <v>1691483</v>
      </c>
      <c r="F104" s="33">
        <f t="shared" si="16"/>
        <v>0.3111034231100576</v>
      </c>
      <c r="G104" s="58">
        <v>2525506</v>
      </c>
      <c r="H104" s="33">
        <f t="shared" si="17"/>
        <v>0.46449982747978497</v>
      </c>
      <c r="I104" s="39">
        <f t="shared" si="18"/>
        <v>5437044</v>
      </c>
    </row>
    <row r="105" spans="1:9" ht="12.75">
      <c r="A105" s="48">
        <v>377002</v>
      </c>
      <c r="B105" s="38" t="s">
        <v>99</v>
      </c>
      <c r="C105" s="39">
        <v>1187464</v>
      </c>
      <c r="D105" s="24">
        <f t="shared" si="15"/>
        <v>0.22376841198756658</v>
      </c>
      <c r="E105" s="39">
        <v>1687618</v>
      </c>
      <c r="F105" s="24">
        <f t="shared" si="16"/>
        <v>0.3180185672168867</v>
      </c>
      <c r="G105" s="39">
        <v>2431583</v>
      </c>
      <c r="H105" s="24">
        <f t="shared" si="17"/>
        <v>0.4582130207955467</v>
      </c>
      <c r="I105" s="39">
        <f t="shared" si="18"/>
        <v>5306665</v>
      </c>
    </row>
    <row r="106" spans="1:9" ht="12.75">
      <c r="A106" s="48">
        <v>377003</v>
      </c>
      <c r="B106" s="38" t="s">
        <v>100</v>
      </c>
      <c r="C106" s="39">
        <v>1101877</v>
      </c>
      <c r="D106" s="24">
        <f t="shared" si="15"/>
        <v>0.26652081368067143</v>
      </c>
      <c r="E106" s="39">
        <v>1546216</v>
      </c>
      <c r="F106" s="24">
        <f t="shared" si="16"/>
        <v>0.3739970490772319</v>
      </c>
      <c r="G106" s="39">
        <v>1486207</v>
      </c>
      <c r="H106" s="24">
        <f t="shared" si="17"/>
        <v>0.3594821372420966</v>
      </c>
      <c r="I106" s="39">
        <f t="shared" si="18"/>
        <v>4134300</v>
      </c>
    </row>
    <row r="107" spans="1:9" ht="12.75">
      <c r="A107" s="48">
        <v>377004</v>
      </c>
      <c r="B107" s="38" t="s">
        <v>123</v>
      </c>
      <c r="C107" s="39">
        <v>1128622</v>
      </c>
      <c r="D107" s="24">
        <f t="shared" si="15"/>
        <v>0.253003829505733</v>
      </c>
      <c r="E107" s="39">
        <v>1409503</v>
      </c>
      <c r="F107" s="24">
        <f t="shared" si="16"/>
        <v>0.3159690814992258</v>
      </c>
      <c r="G107" s="39">
        <v>1922764</v>
      </c>
      <c r="H107" s="24">
        <f t="shared" si="17"/>
        <v>0.4310270889950411</v>
      </c>
      <c r="I107" s="39">
        <f t="shared" si="18"/>
        <v>4460889</v>
      </c>
    </row>
    <row r="108" spans="1:9" ht="12.75">
      <c r="A108" s="50">
        <v>377005</v>
      </c>
      <c r="B108" s="41" t="s">
        <v>124</v>
      </c>
      <c r="C108" s="35">
        <v>915137</v>
      </c>
      <c r="D108" s="36">
        <f t="shared" si="15"/>
        <v>0.24598896414098462</v>
      </c>
      <c r="E108" s="35">
        <v>1274947</v>
      </c>
      <c r="F108" s="36">
        <f t="shared" si="16"/>
        <v>0.3427059466119891</v>
      </c>
      <c r="G108" s="35">
        <v>1530152</v>
      </c>
      <c r="H108" s="36">
        <f t="shared" si="17"/>
        <v>0.41130508924702625</v>
      </c>
      <c r="I108" s="35">
        <f t="shared" si="18"/>
        <v>3720236</v>
      </c>
    </row>
    <row r="109" spans="1:9" ht="12.75">
      <c r="A109" s="49">
        <v>378001</v>
      </c>
      <c r="B109" s="46" t="s">
        <v>101</v>
      </c>
      <c r="C109" s="58">
        <v>606478</v>
      </c>
      <c r="D109" s="33">
        <f t="shared" si="15"/>
        <v>0.22779611564424507</v>
      </c>
      <c r="E109" s="58">
        <v>831754</v>
      </c>
      <c r="F109" s="33">
        <f t="shared" si="16"/>
        <v>0.3124108877346967</v>
      </c>
      <c r="G109" s="58">
        <v>1224140</v>
      </c>
      <c r="H109" s="33">
        <f t="shared" si="17"/>
        <v>0.4597929966210582</v>
      </c>
      <c r="I109" s="39">
        <f t="shared" si="18"/>
        <v>2662372</v>
      </c>
    </row>
    <row r="110" spans="1:9" ht="12.75">
      <c r="A110" s="48">
        <v>378002</v>
      </c>
      <c r="B110" s="38" t="s">
        <v>102</v>
      </c>
      <c r="C110" s="39">
        <v>813129</v>
      </c>
      <c r="D110" s="24">
        <f t="shared" si="15"/>
        <v>0.30451509638452245</v>
      </c>
      <c r="E110" s="39">
        <v>749205</v>
      </c>
      <c r="F110" s="24">
        <f t="shared" si="16"/>
        <v>0.2805756931394233</v>
      </c>
      <c r="G110" s="39">
        <v>1107908</v>
      </c>
      <c r="H110" s="24">
        <f t="shared" si="17"/>
        <v>0.4149092104760542</v>
      </c>
      <c r="I110" s="39">
        <f t="shared" si="18"/>
        <v>2670242</v>
      </c>
    </row>
    <row r="111" spans="1:9" ht="12.75">
      <c r="A111" s="48">
        <v>379001</v>
      </c>
      <c r="B111" s="38" t="s">
        <v>103</v>
      </c>
      <c r="C111" s="39">
        <v>706773</v>
      </c>
      <c r="D111" s="24">
        <f t="shared" si="15"/>
        <v>0.4072992801684121</v>
      </c>
      <c r="E111" s="39">
        <v>427456</v>
      </c>
      <c r="F111" s="24">
        <f t="shared" si="16"/>
        <v>0.24633442576848405</v>
      </c>
      <c r="G111" s="39">
        <v>601038</v>
      </c>
      <c r="H111" s="24">
        <f t="shared" si="17"/>
        <v>0.3463662940631038</v>
      </c>
      <c r="I111" s="39">
        <f t="shared" si="18"/>
        <v>1735267</v>
      </c>
    </row>
    <row r="112" spans="1:9" ht="12.75">
      <c r="A112" s="48">
        <v>380001</v>
      </c>
      <c r="B112" s="38" t="s">
        <v>104</v>
      </c>
      <c r="C112" s="39">
        <v>799516</v>
      </c>
      <c r="D112" s="24">
        <f t="shared" si="15"/>
        <v>0.24968692166389658</v>
      </c>
      <c r="E112" s="39">
        <v>971509</v>
      </c>
      <c r="F112" s="24">
        <f t="shared" si="16"/>
        <v>0.3033999214259258</v>
      </c>
      <c r="G112" s="39">
        <v>1431049</v>
      </c>
      <c r="H112" s="24">
        <f t="shared" si="17"/>
        <v>0.4469131569101776</v>
      </c>
      <c r="I112" s="39">
        <f t="shared" si="18"/>
        <v>3202074</v>
      </c>
    </row>
    <row r="113" spans="1:9" ht="12.75">
      <c r="A113" s="50">
        <v>381001</v>
      </c>
      <c r="B113" s="41" t="s">
        <v>105</v>
      </c>
      <c r="C113" s="35">
        <v>408615</v>
      </c>
      <c r="D113" s="36">
        <f t="shared" si="15"/>
        <v>0.23337852996342387</v>
      </c>
      <c r="E113" s="35">
        <v>534965</v>
      </c>
      <c r="F113" s="36">
        <f t="shared" si="16"/>
        <v>0.3055427365169733</v>
      </c>
      <c r="G113" s="35">
        <v>807288</v>
      </c>
      <c r="H113" s="36">
        <f t="shared" si="17"/>
        <v>0.4610787335196028</v>
      </c>
      <c r="I113" s="35">
        <f t="shared" si="18"/>
        <v>1750868</v>
      </c>
    </row>
    <row r="114" spans="1:9" ht="12.75">
      <c r="A114" s="49">
        <v>382001</v>
      </c>
      <c r="B114" s="46" t="s">
        <v>106</v>
      </c>
      <c r="C114" s="58">
        <v>523674</v>
      </c>
      <c r="D114" s="33">
        <f t="shared" si="15"/>
        <v>0.24803168066976142</v>
      </c>
      <c r="E114" s="58">
        <v>706065</v>
      </c>
      <c r="F114" s="33">
        <f t="shared" si="16"/>
        <v>0.33441891064306245</v>
      </c>
      <c r="G114" s="58">
        <v>881580</v>
      </c>
      <c r="H114" s="33">
        <f t="shared" si="17"/>
        <v>0.4175494086871761</v>
      </c>
      <c r="I114" s="39">
        <f t="shared" si="18"/>
        <v>2111319</v>
      </c>
    </row>
    <row r="115" spans="1:9" ht="12.75">
      <c r="A115" s="48">
        <v>383001</v>
      </c>
      <c r="B115" s="38" t="s">
        <v>107</v>
      </c>
      <c r="C115" s="39">
        <v>448522</v>
      </c>
      <c r="D115" s="24">
        <f t="shared" si="15"/>
        <v>0.22548663259145083</v>
      </c>
      <c r="E115" s="39">
        <v>708469</v>
      </c>
      <c r="F115" s="24">
        <f t="shared" si="16"/>
        <v>0.35617046456011653</v>
      </c>
      <c r="G115" s="39">
        <v>832138</v>
      </c>
      <c r="H115" s="24">
        <f t="shared" si="17"/>
        <v>0.4183429028484327</v>
      </c>
      <c r="I115" s="39">
        <f t="shared" si="18"/>
        <v>1989129</v>
      </c>
    </row>
    <row r="116" spans="1:9" ht="12.75">
      <c r="A116" s="48">
        <v>384001</v>
      </c>
      <c r="B116" s="38" t="s">
        <v>108</v>
      </c>
      <c r="C116" s="39">
        <v>714087</v>
      </c>
      <c r="D116" s="24">
        <f t="shared" si="15"/>
        <v>0.19555401589983595</v>
      </c>
      <c r="E116" s="39">
        <v>1300354</v>
      </c>
      <c r="F116" s="24">
        <f t="shared" si="16"/>
        <v>0.356104293722495</v>
      </c>
      <c r="G116" s="39">
        <v>1637169</v>
      </c>
      <c r="H116" s="24">
        <f t="shared" si="17"/>
        <v>0.448341690377669</v>
      </c>
      <c r="I116" s="39">
        <f t="shared" si="18"/>
        <v>3651610</v>
      </c>
    </row>
    <row r="117" spans="1:9" ht="12.75">
      <c r="A117" s="48">
        <v>385001</v>
      </c>
      <c r="B117" s="38" t="s">
        <v>86</v>
      </c>
      <c r="C117" s="39">
        <v>950367</v>
      </c>
      <c r="D117" s="24">
        <f t="shared" si="15"/>
        <v>0.17235934107985862</v>
      </c>
      <c r="E117" s="39">
        <v>1466994</v>
      </c>
      <c r="F117" s="24">
        <f t="shared" si="16"/>
        <v>0.26605523887940774</v>
      </c>
      <c r="G117" s="39">
        <v>3096509</v>
      </c>
      <c r="H117" s="24">
        <f t="shared" si="17"/>
        <v>0.5615854200407336</v>
      </c>
      <c r="I117" s="39">
        <f t="shared" si="18"/>
        <v>5513870</v>
      </c>
    </row>
    <row r="118" spans="1:9" ht="12.75">
      <c r="A118" s="50">
        <v>386001</v>
      </c>
      <c r="B118" s="41" t="s">
        <v>87</v>
      </c>
      <c r="C118" s="35">
        <v>742295</v>
      </c>
      <c r="D118" s="36">
        <f t="shared" si="15"/>
        <v>0.22175535347258735</v>
      </c>
      <c r="E118" s="35">
        <v>1159051</v>
      </c>
      <c r="F118" s="36">
        <f t="shared" si="16"/>
        <v>0.34625824530376176</v>
      </c>
      <c r="G118" s="35">
        <v>1446014</v>
      </c>
      <c r="H118" s="36">
        <f t="shared" si="17"/>
        <v>0.4319864012236509</v>
      </c>
      <c r="I118" s="35">
        <f t="shared" si="18"/>
        <v>3347360</v>
      </c>
    </row>
    <row r="119" spans="1:9" ht="12.75">
      <c r="A119" s="49">
        <v>387001</v>
      </c>
      <c r="B119" s="46" t="s">
        <v>88</v>
      </c>
      <c r="C119" s="58">
        <v>1095402</v>
      </c>
      <c r="D119" s="33">
        <f t="shared" si="15"/>
        <v>0.21485552394818763</v>
      </c>
      <c r="E119" s="58">
        <v>1634245</v>
      </c>
      <c r="F119" s="33">
        <f t="shared" si="16"/>
        <v>0.32054585050484286</v>
      </c>
      <c r="G119" s="58">
        <v>2368672</v>
      </c>
      <c r="H119" s="33">
        <f t="shared" si="17"/>
        <v>0.4645986255469695</v>
      </c>
      <c r="I119" s="39">
        <f t="shared" si="18"/>
        <v>5098319</v>
      </c>
    </row>
    <row r="120" spans="1:9" ht="12.75">
      <c r="A120" s="48">
        <v>388001</v>
      </c>
      <c r="B120" s="38" t="s">
        <v>89</v>
      </c>
      <c r="C120" s="39">
        <v>919742</v>
      </c>
      <c r="D120" s="24">
        <f t="shared" si="15"/>
        <v>0.1794589122831938</v>
      </c>
      <c r="E120" s="39">
        <v>2094118</v>
      </c>
      <c r="F120" s="24">
        <f t="shared" si="16"/>
        <v>0.40860169316249256</v>
      </c>
      <c r="G120" s="39">
        <v>2111224</v>
      </c>
      <c r="H120" s="24">
        <f t="shared" si="17"/>
        <v>0.41193939455431366</v>
      </c>
      <c r="I120" s="39">
        <f t="shared" si="18"/>
        <v>5125084</v>
      </c>
    </row>
    <row r="121" spans="1:9" ht="12.75">
      <c r="A121" s="48">
        <v>389001</v>
      </c>
      <c r="B121" s="38" t="s">
        <v>90</v>
      </c>
      <c r="C121" s="39">
        <v>861240</v>
      </c>
      <c r="D121" s="24">
        <f t="shared" si="15"/>
        <v>0.1967941320963817</v>
      </c>
      <c r="E121" s="39">
        <v>1479231</v>
      </c>
      <c r="F121" s="24">
        <f t="shared" si="16"/>
        <v>0.338005643972717</v>
      </c>
      <c r="G121" s="39">
        <v>2035879</v>
      </c>
      <c r="H121" s="24">
        <f t="shared" si="17"/>
        <v>0.4652002239309013</v>
      </c>
      <c r="I121" s="39">
        <f t="shared" si="18"/>
        <v>4376350</v>
      </c>
    </row>
    <row r="122" spans="1:9" ht="12.75">
      <c r="A122" s="48">
        <v>389002</v>
      </c>
      <c r="B122" s="38" t="s">
        <v>125</v>
      </c>
      <c r="C122" s="39">
        <v>878203</v>
      </c>
      <c r="D122" s="24">
        <f t="shared" si="15"/>
        <v>0.1708761624870705</v>
      </c>
      <c r="E122" s="39">
        <v>1757104</v>
      </c>
      <c r="F122" s="24">
        <f t="shared" si="16"/>
        <v>0.3418881381761182</v>
      </c>
      <c r="G122" s="39">
        <v>2504105</v>
      </c>
      <c r="H122" s="24">
        <f t="shared" si="17"/>
        <v>0.48723569933681127</v>
      </c>
      <c r="I122" s="39">
        <f t="shared" si="18"/>
        <v>5139412</v>
      </c>
    </row>
    <row r="123" spans="1:9" ht="12.75">
      <c r="A123" s="50">
        <v>390001</v>
      </c>
      <c r="B123" s="41" t="s">
        <v>62</v>
      </c>
      <c r="C123" s="35">
        <v>1198233</v>
      </c>
      <c r="D123" s="36">
        <f t="shared" si="15"/>
        <v>0.19485348582505135</v>
      </c>
      <c r="E123" s="35">
        <v>2156446</v>
      </c>
      <c r="F123" s="36">
        <f t="shared" si="16"/>
        <v>0.35067555316327353</v>
      </c>
      <c r="G123" s="35">
        <v>2794726</v>
      </c>
      <c r="H123" s="36">
        <f t="shared" si="17"/>
        <v>0.4544709610116751</v>
      </c>
      <c r="I123" s="35">
        <f t="shared" si="18"/>
        <v>6149405</v>
      </c>
    </row>
    <row r="124" spans="1:9" ht="12.75">
      <c r="A124" s="49">
        <v>391001</v>
      </c>
      <c r="B124" s="46" t="s">
        <v>63</v>
      </c>
      <c r="C124" s="58">
        <v>1912280</v>
      </c>
      <c r="D124" s="33">
        <f t="shared" si="15"/>
        <v>0.27227807709267815</v>
      </c>
      <c r="E124" s="58">
        <v>2289323</v>
      </c>
      <c r="F124" s="33">
        <f t="shared" si="16"/>
        <v>0.3259629679147621</v>
      </c>
      <c r="G124" s="58">
        <v>2821658</v>
      </c>
      <c r="H124" s="33">
        <f t="shared" si="17"/>
        <v>0.4017589549925597</v>
      </c>
      <c r="I124" s="39">
        <f t="shared" si="18"/>
        <v>7023261</v>
      </c>
    </row>
    <row r="125" spans="1:9" ht="12.75">
      <c r="A125" s="48">
        <v>392001</v>
      </c>
      <c r="B125" s="38" t="s">
        <v>95</v>
      </c>
      <c r="C125" s="39">
        <v>1423207</v>
      </c>
      <c r="D125" s="24">
        <f t="shared" si="15"/>
        <v>0.34449365950338645</v>
      </c>
      <c r="E125" s="39">
        <v>1174380</v>
      </c>
      <c r="F125" s="24">
        <f t="shared" si="16"/>
        <v>0.28426396430567513</v>
      </c>
      <c r="G125" s="39">
        <v>1533714</v>
      </c>
      <c r="H125" s="24">
        <f t="shared" si="17"/>
        <v>0.3712423761909384</v>
      </c>
      <c r="I125" s="39">
        <f t="shared" si="18"/>
        <v>4131301</v>
      </c>
    </row>
    <row r="126" spans="1:9" ht="12.75">
      <c r="A126" s="48">
        <v>393001</v>
      </c>
      <c r="B126" s="38" t="s">
        <v>64</v>
      </c>
      <c r="C126" s="39">
        <v>2336661</v>
      </c>
      <c r="D126" s="24">
        <f t="shared" si="15"/>
        <v>0.2749724958192115</v>
      </c>
      <c r="E126" s="39">
        <v>2970694</v>
      </c>
      <c r="F126" s="24">
        <f t="shared" si="16"/>
        <v>0.34958393343970595</v>
      </c>
      <c r="G126" s="39">
        <v>3190444</v>
      </c>
      <c r="H126" s="24">
        <f t="shared" si="17"/>
        <v>0.3754435707410825</v>
      </c>
      <c r="I126" s="39">
        <f t="shared" si="18"/>
        <v>8497799</v>
      </c>
    </row>
    <row r="127" spans="1:9" ht="12.75">
      <c r="A127" s="48">
        <v>394003</v>
      </c>
      <c r="B127" s="38" t="s">
        <v>91</v>
      </c>
      <c r="C127" s="39">
        <v>1213771</v>
      </c>
      <c r="D127" s="24">
        <f t="shared" si="15"/>
        <v>0.247247880783667</v>
      </c>
      <c r="E127" s="39">
        <v>1744256</v>
      </c>
      <c r="F127" s="24">
        <f t="shared" si="16"/>
        <v>0.3553088676069834</v>
      </c>
      <c r="G127" s="39">
        <v>1951099</v>
      </c>
      <c r="H127" s="24">
        <f t="shared" si="17"/>
        <v>0.3974432516093496</v>
      </c>
      <c r="I127" s="39">
        <f t="shared" si="18"/>
        <v>4909126</v>
      </c>
    </row>
    <row r="128" spans="1:9" ht="12.75">
      <c r="A128" s="50">
        <v>395001</v>
      </c>
      <c r="B128" s="41" t="s">
        <v>65</v>
      </c>
      <c r="C128" s="35">
        <v>1847867</v>
      </c>
      <c r="D128" s="36">
        <f t="shared" si="15"/>
        <v>0.29117380482513505</v>
      </c>
      <c r="E128" s="35">
        <v>2145307</v>
      </c>
      <c r="F128" s="36">
        <f t="shared" si="16"/>
        <v>0.33804229509374645</v>
      </c>
      <c r="G128" s="35">
        <v>2353094</v>
      </c>
      <c r="H128" s="36">
        <f t="shared" si="17"/>
        <v>0.37078390008111856</v>
      </c>
      <c r="I128" s="35">
        <f t="shared" si="18"/>
        <v>6346268</v>
      </c>
    </row>
    <row r="129" spans="1:9" ht="12.75">
      <c r="A129" s="49">
        <v>395002</v>
      </c>
      <c r="B129" s="46" t="s">
        <v>66</v>
      </c>
      <c r="C129" s="58">
        <v>2125218</v>
      </c>
      <c r="D129" s="33">
        <f t="shared" si="15"/>
        <v>0.32732190663241717</v>
      </c>
      <c r="E129" s="58">
        <v>2054024</v>
      </c>
      <c r="F129" s="33">
        <f t="shared" si="16"/>
        <v>0.3163567464367157</v>
      </c>
      <c r="G129" s="58">
        <v>2313504</v>
      </c>
      <c r="H129" s="33">
        <f t="shared" si="17"/>
        <v>0.35632134693086714</v>
      </c>
      <c r="I129" s="39">
        <f t="shared" si="18"/>
        <v>6492746</v>
      </c>
    </row>
    <row r="130" spans="1:9" ht="12.75">
      <c r="A130" s="48">
        <v>395003</v>
      </c>
      <c r="B130" s="38" t="s">
        <v>67</v>
      </c>
      <c r="C130" s="39">
        <v>1418264</v>
      </c>
      <c r="D130" s="24">
        <f t="shared" si="15"/>
        <v>0.3071505545872561</v>
      </c>
      <c r="E130" s="39">
        <v>1544812</v>
      </c>
      <c r="F130" s="24">
        <f t="shared" si="16"/>
        <v>0.33455679798193305</v>
      </c>
      <c r="G130" s="39">
        <v>1654412</v>
      </c>
      <c r="H130" s="24">
        <f t="shared" si="17"/>
        <v>0.35829264743081085</v>
      </c>
      <c r="I130" s="39">
        <f t="shared" si="18"/>
        <v>4617488</v>
      </c>
    </row>
    <row r="131" spans="1:9" ht="12.75">
      <c r="A131" s="48">
        <v>395004</v>
      </c>
      <c r="B131" s="38" t="s">
        <v>68</v>
      </c>
      <c r="C131" s="39">
        <v>2109634</v>
      </c>
      <c r="D131" s="24">
        <f aca="true" t="shared" si="19" ref="D131:D142">C131/$I131</f>
        <v>0.3207631656211166</v>
      </c>
      <c r="E131" s="39">
        <v>2301736</v>
      </c>
      <c r="F131" s="24">
        <f aca="true" t="shared" si="20" ref="F131:F142">E131/$I131</f>
        <v>0.3499716660729238</v>
      </c>
      <c r="G131" s="39">
        <v>2165551</v>
      </c>
      <c r="H131" s="24">
        <f aca="true" t="shared" si="21" ref="H131:H142">G131/$I131</f>
        <v>0.3292651683059596</v>
      </c>
      <c r="I131" s="39">
        <f aca="true" t="shared" si="22" ref="I131:I141">C131+E131+G131</f>
        <v>6576921</v>
      </c>
    </row>
    <row r="132" spans="1:9" ht="12.75">
      <c r="A132" s="48">
        <v>395005</v>
      </c>
      <c r="B132" s="38" t="s">
        <v>69</v>
      </c>
      <c r="C132" s="39">
        <v>2416953</v>
      </c>
      <c r="D132" s="24">
        <f t="shared" si="19"/>
        <v>0.2635273267996475</v>
      </c>
      <c r="E132" s="39">
        <v>3231784</v>
      </c>
      <c r="F132" s="24">
        <f t="shared" si="20"/>
        <v>0.3523706908300956</v>
      </c>
      <c r="G132" s="39">
        <v>3522809</v>
      </c>
      <c r="H132" s="24">
        <f t="shared" si="21"/>
        <v>0.3841019823702569</v>
      </c>
      <c r="I132" s="39">
        <f t="shared" si="22"/>
        <v>9171546</v>
      </c>
    </row>
    <row r="133" spans="1:9" ht="12.75">
      <c r="A133" s="50">
        <v>395006</v>
      </c>
      <c r="B133" s="41" t="s">
        <v>70</v>
      </c>
      <c r="C133" s="35">
        <v>2078961</v>
      </c>
      <c r="D133" s="36">
        <f t="shared" si="19"/>
        <v>0.37819259478095346</v>
      </c>
      <c r="E133" s="35">
        <v>1687617</v>
      </c>
      <c r="F133" s="36">
        <f t="shared" si="20"/>
        <v>0.307001551364575</v>
      </c>
      <c r="G133" s="35">
        <v>1730518</v>
      </c>
      <c r="H133" s="36">
        <f t="shared" si="21"/>
        <v>0.3148058538544715</v>
      </c>
      <c r="I133" s="35">
        <f t="shared" si="22"/>
        <v>5497096</v>
      </c>
    </row>
    <row r="134" spans="1:9" ht="12.75">
      <c r="A134" s="49">
        <v>395007</v>
      </c>
      <c r="B134" s="46" t="s">
        <v>92</v>
      </c>
      <c r="C134" s="58">
        <v>1023192</v>
      </c>
      <c r="D134" s="33">
        <f t="shared" si="19"/>
        <v>0.2662544097430307</v>
      </c>
      <c r="E134" s="58">
        <v>1347195</v>
      </c>
      <c r="F134" s="33">
        <f t="shared" si="20"/>
        <v>0.35056627645032634</v>
      </c>
      <c r="G134" s="58">
        <v>1472524</v>
      </c>
      <c r="H134" s="33">
        <f t="shared" si="21"/>
        <v>0.38317931380664294</v>
      </c>
      <c r="I134" s="39">
        <f t="shared" si="22"/>
        <v>3842911</v>
      </c>
    </row>
    <row r="135" spans="1:9" ht="12.75">
      <c r="A135" s="48">
        <v>397001</v>
      </c>
      <c r="B135" s="38" t="s">
        <v>71</v>
      </c>
      <c r="C135" s="39">
        <v>625599</v>
      </c>
      <c r="D135" s="24">
        <f t="shared" si="19"/>
        <v>0.19199935918270014</v>
      </c>
      <c r="E135" s="39">
        <v>1219488</v>
      </c>
      <c r="F135" s="24">
        <f t="shared" si="20"/>
        <v>0.37426676598107195</v>
      </c>
      <c r="G135" s="39">
        <v>1413252</v>
      </c>
      <c r="H135" s="24">
        <f t="shared" si="21"/>
        <v>0.4337338748362279</v>
      </c>
      <c r="I135" s="39">
        <f t="shared" si="22"/>
        <v>3258339</v>
      </c>
    </row>
    <row r="136" spans="1:9" ht="12.75">
      <c r="A136" s="48">
        <v>398001</v>
      </c>
      <c r="B136" s="38" t="s">
        <v>72</v>
      </c>
      <c r="C136" s="39">
        <v>516350</v>
      </c>
      <c r="D136" s="24">
        <f t="shared" si="19"/>
        <v>0.15329632370863397</v>
      </c>
      <c r="E136" s="39">
        <v>1116409</v>
      </c>
      <c r="F136" s="24">
        <f t="shared" si="20"/>
        <v>0.33144455399483364</v>
      </c>
      <c r="G136" s="39">
        <v>1735554</v>
      </c>
      <c r="H136" s="24">
        <f t="shared" si="21"/>
        <v>0.5152591222965324</v>
      </c>
      <c r="I136" s="39">
        <f t="shared" si="22"/>
        <v>3368313</v>
      </c>
    </row>
    <row r="137" spans="1:9" ht="12.75">
      <c r="A137" s="48">
        <v>398002</v>
      </c>
      <c r="B137" s="38" t="s">
        <v>73</v>
      </c>
      <c r="C137" s="39">
        <v>1212867</v>
      </c>
      <c r="D137" s="24">
        <f t="shared" si="19"/>
        <v>0.25247359665074637</v>
      </c>
      <c r="E137" s="39">
        <v>1728729</v>
      </c>
      <c r="F137" s="24">
        <f t="shared" si="20"/>
        <v>0.35985679243020724</v>
      </c>
      <c r="G137" s="39">
        <v>1862340</v>
      </c>
      <c r="H137" s="24">
        <f t="shared" si="21"/>
        <v>0.3876696109190464</v>
      </c>
      <c r="I137" s="39">
        <f t="shared" si="22"/>
        <v>4803936</v>
      </c>
    </row>
    <row r="138" spans="1:9" ht="12.75">
      <c r="A138" s="50">
        <v>398003</v>
      </c>
      <c r="B138" s="41" t="s">
        <v>93</v>
      </c>
      <c r="C138" s="35">
        <v>870256</v>
      </c>
      <c r="D138" s="36">
        <f t="shared" si="19"/>
        <v>0.26978366304942564</v>
      </c>
      <c r="E138" s="35">
        <v>941058</v>
      </c>
      <c r="F138" s="36">
        <f t="shared" si="20"/>
        <v>0.2917326331354985</v>
      </c>
      <c r="G138" s="35">
        <v>1414441</v>
      </c>
      <c r="H138" s="36">
        <f t="shared" si="21"/>
        <v>0.43848370381507584</v>
      </c>
      <c r="I138" s="35">
        <f t="shared" si="22"/>
        <v>3225755</v>
      </c>
    </row>
    <row r="139" spans="1:9" ht="12.75">
      <c r="A139" s="49">
        <v>398004</v>
      </c>
      <c r="B139" s="46" t="s">
        <v>97</v>
      </c>
      <c r="C139" s="58">
        <v>672827</v>
      </c>
      <c r="D139" s="33">
        <f t="shared" si="19"/>
        <v>0.2843069935953208</v>
      </c>
      <c r="E139" s="58">
        <v>592688</v>
      </c>
      <c r="F139" s="33">
        <f t="shared" si="20"/>
        <v>0.2504437892950543</v>
      </c>
      <c r="G139" s="58">
        <v>1101036</v>
      </c>
      <c r="H139" s="33">
        <f t="shared" si="21"/>
        <v>0.4652492171096249</v>
      </c>
      <c r="I139" s="39">
        <f t="shared" si="22"/>
        <v>2366551</v>
      </c>
    </row>
    <row r="140" spans="1:9" ht="12.75">
      <c r="A140" s="48">
        <v>399001</v>
      </c>
      <c r="B140" s="38" t="s">
        <v>74</v>
      </c>
      <c r="C140" s="39">
        <v>1107336</v>
      </c>
      <c r="D140" s="24">
        <f t="shared" si="19"/>
        <v>0.21623133129769145</v>
      </c>
      <c r="E140" s="39">
        <v>1657262</v>
      </c>
      <c r="F140" s="24">
        <f t="shared" si="20"/>
        <v>0.32361629042049994</v>
      </c>
      <c r="G140" s="39">
        <v>2356473</v>
      </c>
      <c r="H140" s="24">
        <f t="shared" si="21"/>
        <v>0.4601523782818086</v>
      </c>
      <c r="I140" s="39">
        <f t="shared" si="22"/>
        <v>5121071</v>
      </c>
    </row>
    <row r="141" spans="1:9" ht="12.75">
      <c r="A141" s="50">
        <v>399002</v>
      </c>
      <c r="B141" s="41" t="s">
        <v>94</v>
      </c>
      <c r="C141" s="35">
        <v>499092</v>
      </c>
      <c r="D141" s="36">
        <f t="shared" si="19"/>
        <v>0.19146125139637374</v>
      </c>
      <c r="E141" s="35">
        <v>1090019</v>
      </c>
      <c r="F141" s="36">
        <f t="shared" si="20"/>
        <v>0.41815216790856974</v>
      </c>
      <c r="G141" s="35">
        <v>1017641</v>
      </c>
      <c r="H141" s="36">
        <f t="shared" si="21"/>
        <v>0.39038658069505655</v>
      </c>
      <c r="I141" s="35">
        <f t="shared" si="22"/>
        <v>2606752</v>
      </c>
    </row>
    <row r="142" spans="1:9" ht="12.75">
      <c r="A142" s="11"/>
      <c r="B142" s="12" t="s">
        <v>111</v>
      </c>
      <c r="C142" s="54">
        <f>SUM(C94:C141)</f>
        <v>50810649</v>
      </c>
      <c r="D142" s="55">
        <f t="shared" si="19"/>
        <v>0.24864493909240834</v>
      </c>
      <c r="E142" s="56">
        <f>SUM(E94:E141)</f>
        <v>69305350</v>
      </c>
      <c r="F142" s="55">
        <f t="shared" si="20"/>
        <v>0.3391498606823157</v>
      </c>
      <c r="G142" s="56">
        <f>SUM(G94:G141)</f>
        <v>84234225</v>
      </c>
      <c r="H142" s="57">
        <f t="shared" si="21"/>
        <v>0.412205200225276</v>
      </c>
      <c r="I142" s="56">
        <f>SUM(I94:I141)</f>
        <v>204350224</v>
      </c>
    </row>
    <row r="143" spans="1:9" ht="12.75">
      <c r="A143" s="9"/>
      <c r="B143" s="10"/>
      <c r="C143" s="10"/>
      <c r="D143" s="10"/>
      <c r="E143" s="10"/>
      <c r="F143" s="10"/>
      <c r="G143" s="10"/>
      <c r="H143" s="10"/>
      <c r="I143" s="15"/>
    </row>
    <row r="144" spans="1:9" ht="13.5" thickBot="1">
      <c r="A144" s="13"/>
      <c r="B144" s="14" t="s">
        <v>75</v>
      </c>
      <c r="C144" s="20">
        <f>C75+C79+C92+C142</f>
        <v>1463156668.68</v>
      </c>
      <c r="D144" s="16">
        <f>C144/$I144</f>
        <v>0.1824848325213968</v>
      </c>
      <c r="E144" s="20">
        <f>E75+E79+E92+E142</f>
        <v>3446613807.64</v>
      </c>
      <c r="F144" s="16">
        <f>E144/$I144</f>
        <v>0.4298615158009951</v>
      </c>
      <c r="G144" s="20">
        <f>G75+G79+G92+G142</f>
        <v>3108192707.05</v>
      </c>
      <c r="H144" s="16">
        <f>G144/$I144</f>
        <v>0.3876536516776082</v>
      </c>
      <c r="I144" s="20">
        <f>I75+I79+I92+I142</f>
        <v>8017963183.37</v>
      </c>
    </row>
    <row r="145" ht="13.5" thickTop="1"/>
    <row r="146" spans="1:9" ht="53.25" customHeight="1">
      <c r="A146" s="31"/>
      <c r="B146" s="76" t="s">
        <v>126</v>
      </c>
      <c r="C146" s="76"/>
      <c r="D146" s="76"/>
      <c r="E146" s="76"/>
      <c r="F146" s="76"/>
      <c r="G146" s="76"/>
      <c r="H146" s="76"/>
      <c r="I146" s="76"/>
    </row>
    <row r="147" ht="12.75">
      <c r="B147" s="1" t="s">
        <v>147</v>
      </c>
    </row>
    <row r="148" ht="12.75">
      <c r="B148" s="1" t="s">
        <v>148</v>
      </c>
    </row>
  </sheetData>
  <sheetProtection/>
  <mergeCells count="2">
    <mergeCell ref="A1:I1"/>
    <mergeCell ref="B146:I146"/>
  </mergeCells>
  <printOptions horizontalCentered="1"/>
  <pageMargins left="0.17" right="0.16" top="0.56" bottom="0.25" header="0.49" footer="0.48"/>
  <pageSetup fitToHeight="2" horizontalDpi="600" verticalDpi="600" orientation="portrait" paperSize="5" scale="75" r:id="rId1"/>
  <rowBreaks count="1" manualBreakCount="1">
    <brk id="76" max="8" man="1"/>
  </rowBreaks>
  <ignoredErrors>
    <ignoredError sqref="H75 F75 D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2011-02-16T17:58:34Z</cp:lastPrinted>
  <dcterms:created xsi:type="dcterms:W3CDTF">2003-04-30T18:47:40Z</dcterms:created>
  <dcterms:modified xsi:type="dcterms:W3CDTF">2011-02-16T17:58:38Z</dcterms:modified>
  <cp:category/>
  <cp:version/>
  <cp:contentType/>
  <cp:contentStatus/>
</cp:coreProperties>
</file>